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10"/>
  <workbookPr/>
  <mc:AlternateContent xmlns:mc="http://schemas.openxmlformats.org/markup-compatibility/2006">
    <mc:Choice Requires="x15">
      <x15ac:absPath xmlns:x15ac="http://schemas.microsoft.com/office/spreadsheetml/2010/11/ac" url="/Users/jirikovacik/Library/CloudStorage/GoogleDrive-jiri.kovacik@gmail.com/Můj disk/svoboda/2026/D3/"/>
    </mc:Choice>
  </mc:AlternateContent>
  <xr:revisionPtr revIDLastSave="0" documentId="13_ncr:1_{0C193E29-FA3C-9145-884F-06399141C57E}" xr6:coauthVersionLast="47" xr6:coauthVersionMax="47" xr10:uidLastSave="{00000000-0000-0000-0000-000000000000}"/>
  <bookViews>
    <workbookView xWindow="140" yWindow="600" windowWidth="38260" windowHeight="19460" activeTab="3" xr2:uid="{00000000-000D-0000-FFFF-FFFF00000000}"/>
  </bookViews>
  <sheets>
    <sheet name="REKAPITULACE" sheetId="9" r:id="rId1"/>
    <sheet name="IT - PU 111" sheetId="10" r:id="rId2"/>
    <sheet name="IT - JU 117" sheetId="11" r:id="rId3"/>
    <sheet name="111" sheetId="7" r:id="rId4"/>
    <sheet name="117" sheetId="8"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F31" i="8" l="1"/>
  <c r="F40" i="7"/>
  <c r="F10" i="8" l="1"/>
  <c r="F13" i="8"/>
  <c r="G13" i="8" s="1"/>
  <c r="F18" i="7"/>
  <c r="F21" i="7"/>
  <c r="G21" i="7" s="1"/>
  <c r="F16" i="7"/>
  <c r="G16" i="7" s="1"/>
  <c r="G15" i="7" s="1"/>
  <c r="F15" i="7" l="1"/>
  <c r="E4" i="11"/>
  <c r="G4" i="11" s="1"/>
  <c r="F4" i="11" s="1"/>
  <c r="E5" i="11"/>
  <c r="G5" i="11"/>
  <c r="F5" i="11" s="1"/>
  <c r="E6" i="11"/>
  <c r="G6" i="11" s="1"/>
  <c r="F6" i="11" s="1"/>
  <c r="E7" i="11"/>
  <c r="G7" i="11" s="1"/>
  <c r="F7" i="11" s="1"/>
  <c r="E8" i="11"/>
  <c r="G8" i="11"/>
  <c r="F8" i="11" s="1"/>
  <c r="E9" i="11"/>
  <c r="G9" i="11"/>
  <c r="F9" i="11" s="1"/>
  <c r="E10" i="11"/>
  <c r="G10" i="11"/>
  <c r="F10" i="11" s="1"/>
  <c r="E11" i="11"/>
  <c r="G11" i="11" s="1"/>
  <c r="F11" i="11" s="1"/>
  <c r="E12" i="11"/>
  <c r="G12" i="11"/>
  <c r="F12" i="11" s="1"/>
  <c r="E4" i="10"/>
  <c r="G4" i="10" s="1"/>
  <c r="F4" i="10" s="1"/>
  <c r="E5" i="10"/>
  <c r="G5" i="10"/>
  <c r="F5" i="10" s="1"/>
  <c r="E6" i="10"/>
  <c r="G6" i="10"/>
  <c r="F6" i="10" s="1"/>
  <c r="E7" i="10"/>
  <c r="G7" i="10" s="1"/>
  <c r="F7" i="10" s="1"/>
  <c r="E8" i="10"/>
  <c r="G8" i="10"/>
  <c r="F8" i="10" s="1"/>
  <c r="E9" i="10"/>
  <c r="G9" i="10"/>
  <c r="F9" i="10" s="1"/>
  <c r="E10" i="10"/>
  <c r="G10" i="10"/>
  <c r="F10" i="10" s="1"/>
  <c r="E11" i="10"/>
  <c r="G11" i="10" s="1"/>
  <c r="F11" i="10" s="1"/>
  <c r="E12" i="10"/>
  <c r="G12" i="10"/>
  <c r="F12" i="10" s="1"/>
  <c r="E13" i="11" l="1"/>
  <c r="E13" i="10"/>
  <c r="G13" i="10" l="1"/>
  <c r="F13" i="10" s="1"/>
  <c r="H13" i="9"/>
  <c r="G13" i="11"/>
  <c r="F13" i="11" s="1"/>
  <c r="H14" i="9"/>
  <c r="F30" i="8"/>
  <c r="G30" i="8" s="1"/>
  <c r="G31" i="8"/>
  <c r="F29" i="8" l="1"/>
  <c r="G29" i="8" s="1"/>
  <c r="F39" i="7"/>
  <c r="G39" i="7" s="1"/>
  <c r="F38" i="7"/>
  <c r="G38" i="7" s="1"/>
  <c r="F37" i="7" l="1"/>
  <c r="G37" i="7" l="1"/>
  <c r="F28" i="8" l="1"/>
  <c r="F27" i="8" s="1"/>
  <c r="F26" i="8"/>
  <c r="G26" i="8" s="1"/>
  <c r="F25" i="8"/>
  <c r="G25" i="8" s="1"/>
  <c r="F24" i="8"/>
  <c r="G24" i="8" s="1"/>
  <c r="F22" i="8"/>
  <c r="G22" i="8" s="1"/>
  <c r="F21" i="8"/>
  <c r="G21" i="8" s="1"/>
  <c r="F20" i="8"/>
  <c r="G20" i="8" s="1"/>
  <c r="F19" i="8"/>
  <c r="G19" i="8" s="1"/>
  <c r="F18" i="8"/>
  <c r="G18" i="8" s="1"/>
  <c r="F17" i="8"/>
  <c r="G17" i="8" s="1"/>
  <c r="F16" i="8"/>
  <c r="G16" i="8" s="1"/>
  <c r="F15" i="8"/>
  <c r="G15" i="8" s="1"/>
  <c r="F14" i="8"/>
  <c r="G14" i="8" s="1"/>
  <c r="F12" i="8"/>
  <c r="G12" i="8" s="1"/>
  <c r="F11" i="8"/>
  <c r="G11" i="8" s="1"/>
  <c r="G27" i="8" l="1"/>
  <c r="G28" i="8"/>
  <c r="F23" i="8"/>
  <c r="G23" i="8" s="1"/>
  <c r="F9" i="8" l="1"/>
  <c r="G10" i="8"/>
  <c r="G9" i="8" l="1"/>
  <c r="G35" i="8" s="1"/>
  <c r="F35" i="8"/>
  <c r="H16" i="9" s="1"/>
  <c r="F14" i="7"/>
  <c r="F11" i="7"/>
  <c r="G11" i="7" s="1"/>
  <c r="F12" i="7"/>
  <c r="F13" i="7"/>
  <c r="G13" i="7" s="1"/>
  <c r="G14" i="7" l="1"/>
  <c r="G12" i="7"/>
  <c r="F36" i="7" l="1"/>
  <c r="G36" i="7" s="1"/>
  <c r="F20" i="7"/>
  <c r="G20" i="7" s="1"/>
  <c r="F35" i="7" l="1"/>
  <c r="G35" i="7" s="1"/>
  <c r="G40" i="7" l="1"/>
  <c r="F34" i="7"/>
  <c r="G34" i="7" s="1"/>
  <c r="F33" i="7"/>
  <c r="G33" i="7" s="1"/>
  <c r="F32" i="7"/>
  <c r="G32" i="7" s="1"/>
  <c r="F30" i="7"/>
  <c r="G30" i="7" s="1"/>
  <c r="F29" i="7"/>
  <c r="G29" i="7" s="1"/>
  <c r="F28" i="7"/>
  <c r="G28" i="7" s="1"/>
  <c r="F27" i="7"/>
  <c r="G27" i="7" s="1"/>
  <c r="F26" i="7"/>
  <c r="G26" i="7" s="1"/>
  <c r="F25" i="7"/>
  <c r="G25" i="7" s="1"/>
  <c r="F24" i="7"/>
  <c r="G24" i="7" s="1"/>
  <c r="F23" i="7"/>
  <c r="G23" i="7" s="1"/>
  <c r="F22" i="7"/>
  <c r="F19" i="7"/>
  <c r="G19" i="7" s="1"/>
  <c r="F10" i="7" l="1"/>
  <c r="F9" i="7" s="1"/>
  <c r="F31" i="7"/>
  <c r="G22" i="7"/>
  <c r="F17" i="7" l="1"/>
  <c r="F44" i="7" s="1"/>
  <c r="H15" i="9" s="1"/>
  <c r="H17" i="9" s="1"/>
  <c r="H18" i="9" s="1"/>
  <c r="H19" i="9" s="1"/>
  <c r="G10" i="7"/>
  <c r="G31" i="7"/>
  <c r="G18" i="7"/>
  <c r="G17" i="7" l="1"/>
  <c r="G9" i="7"/>
  <c r="G44" i="7" l="1"/>
</calcChain>
</file>

<file path=xl/sharedStrings.xml><?xml version="1.0" encoding="utf-8"?>
<sst xmlns="http://schemas.openxmlformats.org/spreadsheetml/2006/main" count="203" uniqueCount="90">
  <si>
    <t>Počet</t>
  </si>
  <si>
    <t>Jed.</t>
  </si>
  <si>
    <t>bez DPH</t>
  </si>
  <si>
    <t>Cena jed.</t>
  </si>
  <si>
    <t>s DPH</t>
  </si>
  <si>
    <t>Pol.</t>
  </si>
  <si>
    <t>pol</t>
  </si>
  <si>
    <t>Celkem</t>
  </si>
  <si>
    <t>Instalace a zapojení</t>
  </si>
  <si>
    <t>Odborné zapojení rozvaděče; Zapojení všech zásuvek, popř. koncových zařízení; Drobný instalační materiál; Elektro revize</t>
  </si>
  <si>
    <t>Infrastruktura učebny - silnoproudé rozvody</t>
  </si>
  <si>
    <t>Infrastruktura učebny - slaboproudé rozvody</t>
  </si>
  <si>
    <t>ks</t>
  </si>
  <si>
    <t>Datový rozvaděč</t>
  </si>
  <si>
    <t>19" Optická vana 24xSC černá, včetně kazety</t>
  </si>
  <si>
    <t>Pigtail 9/125 SCapc SM; SC Optická spojka SM</t>
  </si>
  <si>
    <t>Odborné zapojení; Proměření; Připojení koncových zařízení; Drobný instalační materiál; Nastavení</t>
  </si>
  <si>
    <t>Instalační krabice (v nábytku)</t>
  </si>
  <si>
    <t>WiFi AP</t>
  </si>
  <si>
    <t>Položkový rozpočet - infrastruktura Přírodovědné učebny č. 111</t>
  </si>
  <si>
    <t>ZŠ Pod Zvonek Český Těšín</t>
  </si>
  <si>
    <t>Patch kabel UTP 0,25m cat6</t>
  </si>
  <si>
    <t>Položkový rozpočet - infrastruktura Jazykové učebny č. 117</t>
  </si>
  <si>
    <t>19" rozvodný panel min. 5x230V, ČSN, kabel 1,5m, přepěťová ochrana</t>
  </si>
  <si>
    <t>Modulární patch panel 24 portů 1U</t>
  </si>
  <si>
    <t>Keystone Cat6 UTP RJ45</t>
  </si>
  <si>
    <t>19" vyvazovací panel 1U, s plastovým krytem</t>
  </si>
  <si>
    <t>Optický patchcord LC-SC 9/125 SM duplex</t>
  </si>
  <si>
    <t>Zásuvka Cat6 UTP 1x RJ45 pod omítku</t>
  </si>
  <si>
    <t>Zásuvka Cat6 UTP 2x RJ45 pod omítku</t>
  </si>
  <si>
    <t>19" jednodílný rozvaděč min. 12U/500mm, odnímatelné boční kryty</t>
  </si>
  <si>
    <t>SFP transceiver 1,25Gbps, SM, 1310nm, LC duplex, kompatibilní s dodávanými síťovými přepínači</t>
  </si>
  <si>
    <t>Datum:</t>
  </si>
  <si>
    <t xml:space="preserve">Datum: </t>
  </si>
  <si>
    <t>Kabeláž strukturovaná</t>
  </si>
  <si>
    <t>m</t>
  </si>
  <si>
    <t>Patch kabel UTP 2m cat6</t>
  </si>
  <si>
    <t>Optický kabel min. 12 vláken SM 9/125, vyhovující ČSN a ES, kompatibilní s pigtaily v optické vaně, LSOH, natažení dle přiložených plánů, včetně všech lišt, žlabů, roštů, průrazu, práce s montáží související, včetně dopravy, montáže, instalace, odzkoušení.</t>
  </si>
  <si>
    <t>Dopojení optického kabelu do Racku RS ve stávajících trasách (lišty, průrazy). Zapojení do stávající optické vany v Racku</t>
  </si>
  <si>
    <t xml:space="preserve">Instalační sada pro montáž do nábytku 4 moduly </t>
  </si>
  <si>
    <t>Zásuvka 2P + T bílá, dvojmodulová, 16A</t>
  </si>
  <si>
    <t>Zásuvka 2P + T s PO bílá, dvojmodulová, 16A</t>
  </si>
  <si>
    <t>Switch 48G port - min. 48x 10/100/1000BASE-T Port a 4x 1G SFP port, min. 370W CL4 PoE, interní AC, Kapacita přepínače min. 104 Gbps, podpora IEEE 802.1X,  IEEE 802.1Q,  IEEE 802.1S, Centralizovaná správa podporující automatickou konfiguraci, řízení a náhled na přepínače formou grafického rozhraní s licencí pro až 25 přepínačů. Kompatibilní se Standardem konektivity na škole</t>
  </si>
  <si>
    <t>WiFi AP pro pokrytí WiFi signálem 2,4GHz i 5GHz s plnou podporou norem 802.11a/b/g/n/ac/ax, podpora protokolu IEEE 802.1X, 802.1Q, podpora WPA2, PoE, multi SSID, Centrální správa formou interního virtuálního kontroleru, který je součásti systému AP, podpora mechanismu izolace klientů, propustnost min. 1,2 Gb/s v pásmu 5 GHz (2x2 MIMO) a min. 574 Mb/s v pásmu 2.4 GHz (2x2 MIMO), minimálně 1x 10/100/1000 RJ-45 LAN, držák s možností přichycení na zeď i strop. Kompatibilní se Standardem konektivity na škole</t>
  </si>
  <si>
    <t xml:space="preserve">Pop-up krabice do nábytku (4 moduly) hliník </t>
  </si>
  <si>
    <t>CENA CELKEM v Kč vč. DPH ZA ZAKÁZKU</t>
  </si>
  <si>
    <t>DPH v Kč</t>
  </si>
  <si>
    <t>CENA CELKEM v Kč BEZ DPH ZA ZAKÁZKU</t>
  </si>
  <si>
    <t xml:space="preserve">Cena je maximální a zahrnuje veškeré náklady, které prodávající vynaloží na dodávku, dopravu, montáž, instalaci, implementaci, konfiguraci, dopravu a proškolení uživatelů dodávaného předmětu koupě. </t>
  </si>
  <si>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</si>
  <si>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IČO:</t>
  </si>
  <si>
    <t>Sídlo:</t>
  </si>
  <si>
    <t>Obchodní jméno:</t>
  </si>
  <si>
    <t>Účastník:</t>
  </si>
  <si>
    <t>Název veřejné zakázky:</t>
  </si>
  <si>
    <t>Město Český Těšín</t>
  </si>
  <si>
    <t>Zadavatel:</t>
  </si>
  <si>
    <t>V CELÉM DOKUMENTU VYPLŇUJTE POUZE ŽLUTÁ POLE!!!</t>
  </si>
  <si>
    <t>Moderní výukové metody na základních školách v Českém Těšíně – Dodávky III, 
2. část „ICT vybavení a infrastruktura"</t>
  </si>
  <si>
    <t>ICT vybavení - přírodovědná učebna 111</t>
  </si>
  <si>
    <t>ICT vybavení - jazyková učebna 117</t>
  </si>
  <si>
    <t>Vyplňte žlutá políčka</t>
  </si>
  <si>
    <t>IT HW + SW Multimediální učebna celkem</t>
  </si>
  <si>
    <r>
      <rPr>
        <b/>
        <u/>
        <sz val="8"/>
        <rFont val="Arial"/>
        <family val="2"/>
        <charset val="238"/>
      </rPr>
      <t>Instalace laboratoře</t>
    </r>
    <r>
      <rPr>
        <sz val="8"/>
        <rFont val="Arial"/>
        <family val="2"/>
        <charset val="238"/>
      </rPr>
      <t xml:space="preserve">
kompletní zprovoznění celého systému včetně zaškolení personálu pro práci s multimediální učebnou.</t>
    </r>
  </si>
  <si>
    <r>
      <rPr>
        <b/>
        <sz val="8"/>
        <rFont val="Arial"/>
        <family val="2"/>
        <charset val="238"/>
      </rPr>
      <t>Nabíjecí stanice pro tablety - minimální požadavky:</t>
    </r>
    <r>
      <rPr>
        <sz val="8"/>
        <rFont val="Arial"/>
        <family val="2"/>
        <charset val="238"/>
      </rPr>
      <t xml:space="preserve">     
Dobíjecí stanice pro uložení a nabíjení dodávaných tabletů, možnost uložit a nabíjet min. 11 tabletů, větrací mřížky a termostatem řízený ventilátor, centrální přepěťová ochrana.                                                                                                    
</t>
    </r>
  </si>
  <si>
    <r>
      <rPr>
        <b/>
        <u/>
        <sz val="8"/>
        <rFont val="Arial"/>
        <family val="2"/>
        <charset val="238"/>
      </rPr>
      <t xml:space="preserve">Tablety pro žáky a učitele - minimální požadavky:
</t>
    </r>
    <r>
      <rPr>
        <sz val="8"/>
        <rFont val="Arial"/>
        <family val="2"/>
        <charset val="238"/>
      </rPr>
      <t xml:space="preserve">Dotykový tablet 
Displej: úhlopříčka 11,5", rozlišení 2000 x 1200,  multi-dotykový
Procesor 8 jader s frekvencí 2,0GHz
operační paměť: 8GB, úložiště 256 GB 
2x Kamera 8MP
Konektivita: USB-C, Wi-Fi 5,  Bluetooth
Senzory: kompas, gyroskop, pohybový senzor, senzor přiblížení, světelný senzor
Baterie: 8000 mAh
hmotnost max. 700 g
dodání včetně pouzdra s funkcí stojánku
</t>
    </r>
  </si>
  <si>
    <r>
      <rPr>
        <b/>
        <u/>
        <sz val="8"/>
        <rFont val="Arial"/>
        <family val="2"/>
        <charset val="238"/>
      </rPr>
      <t xml:space="preserve">Ozvučení místnosti - minimální požadavky:
</t>
    </r>
    <r>
      <rPr>
        <b/>
        <sz val="8"/>
        <rFont val="Arial"/>
        <family val="2"/>
        <charset val="238"/>
      </rPr>
      <t xml:space="preserve">set zesilovače a pasivních reprosoustav
</t>
    </r>
    <r>
      <rPr>
        <sz val="8"/>
        <rFont val="Arial"/>
        <family val="2"/>
        <charset val="238"/>
      </rPr>
      <t xml:space="preserve">zesilovač: výkon min. 60 W/kanál, minimální impedance 4 Ohm, 2× reproduktorový výstup, RCA/Cinch 2× vstup, dálkové ovládání 
2x repro: pasivní, min. 2 pásma, výkon min. 50W, Frekvenční odezva: 60 Hz-20 kHz, Basový reproduktor min.: 4"
držák pro uchycení na zeď
včetně montáže a potřebné kabeláže
</t>
    </r>
  </si>
  <si>
    <r>
      <rPr>
        <b/>
        <u/>
        <sz val="8"/>
        <rFont val="Arial"/>
        <family val="2"/>
        <charset val="238"/>
      </rPr>
      <t>Software pro řízení učebny včetně funkcí pro výuku - classroom management - minimální požadavky</t>
    </r>
    <r>
      <rPr>
        <sz val="8"/>
        <rFont val="Arial"/>
        <family val="2"/>
        <charset val="238"/>
      </rPr>
      <t xml:space="preserve">
odesílání učitelovy obrazovky žákům, možnost zobrazení žákovských obrazovek , možnost tvořit skupiny pro chat, monitoring chatu studentů, chatování se studenty, zobrazení požadavku žáka na pomoc od učitele. Blokace žákovského počítače. Monitorování žákovských obrazovek, dálkové ovládání žákovských počítačů, omezování počítačových aplikací - např. blokování přístupů na www stránky, odesílání souborů jednotlivým studentům, možnost vytvořit si vlastní seznam tříd, včetně možnosti k jednotlivým žákům přiřadit jejich fotky, jmenný seznam žáků ve třídách s možností změny jak jmen, tak pozic žáka. Integrovaný přístup k výukovým materiálům a slovníkům přímo z aplikace. Možnost vytvářet v aplikaci žákovské skupiny, kterým lze přiřadit funkci chatu, konverzace a poslechu dle volby pedagoga. Vzdálené řízení pracovního prostředí žáka, spouštění a vypínání softwaru na žákovském počítači z nadefinovaného seznamu v učitelské aplikaci. Nahrávání konverzačních skupin z aplikace pedagoga. Odhlášení nepřítomných studentů  Otevření panelu studenta – historie otevřených aplikací žáka. Uspořádání karet studentů dle uspořádání učebny,  podpora dotykového ovládání.                                                                                                                                                                                                                                     Testovací  modul: Možnost výběru testu. Možnost tvorby testu. Možnost editace testu. Možnost vyhodnocení testu. Možnost zobrazení výsledků testování žáků. Možnost ukládání a stahování testů do internetového úložiště. Možnost generování testu ve formátu .pdf pro tisk.Otevřený chat mezi všemi uživateli: monitorování chatu ze učitelského PC, historie chatu, psaná komunikace mezi studentem a učitelem v reálném čase, možnost omezit žákovský chat z učitelského PC, barevna vizualizace dle zasedacího pořádku. </t>
    </r>
  </si>
  <si>
    <r>
      <rPr>
        <b/>
        <u/>
        <sz val="8"/>
        <rFont val="Arial"/>
        <family val="2"/>
        <charset val="238"/>
      </rPr>
      <t xml:space="preserve">Pracoviště učitele - minimální požadavky: 
</t>
    </r>
    <r>
      <rPr>
        <sz val="8"/>
        <rFont val="Arial"/>
        <family val="2"/>
        <charset val="238"/>
      </rPr>
      <t xml:space="preserve">počítač provedení All In One 
operační systém s podporu AD (domény)
displej s úhlopříčkou min. 23,6“, rozlišení: 1920x1080, IPS, antireflexní nebo matný povrch
procesor s výkonem 30 000 bodů CPU mark dle cpubenchmark.net k datu podání nabídky
operační paměť min 16 GB DDR5
disk typu SSD PCIe NVMe min. 512 GB
LAN, WIFI, Webkamera
konektory min.: 1x USB 3.2 Type-C, 3x USB 3.2 Type-A, 1x kombinovaný konektor sluchátek/mikrofonu, 1x RJ-45 (LAN), 1x HDMI out
výškově stavitelný stojan
</t>
    </r>
    <r>
      <rPr>
        <b/>
        <sz val="8"/>
        <rFont val="Arial"/>
        <family val="2"/>
        <charset val="238"/>
      </rPr>
      <t xml:space="preserve">Monitor sekundární dotykový
</t>
    </r>
    <r>
      <rPr>
        <sz val="8"/>
        <rFont val="Arial"/>
        <family val="2"/>
        <charset val="238"/>
      </rPr>
      <t xml:space="preserve">Typ LCD panelu: IPS, úhlopříčka: min. 23,8 palců,
rozlišení: min. 1920x1080, Jas min. 250 cd/m2
Pozorovací úhly (Horizontál/Vertikál): 178 / 178
výškově stavitelný stojan
HDMI splitter, pro propojení  s interaktivním panelem
Bezdrátový set klávesnice a myši      
Balík kancelářského software obsahující software pro tvorbu textových souborů, prezentací,  tabulkový kalkulátor a emailového klienta v aktuální verzi, trvalá licence.                                                        </t>
    </r>
  </si>
  <si>
    <r>
      <rPr>
        <b/>
        <u/>
        <sz val="8"/>
        <rFont val="Arial"/>
        <family val="2"/>
        <charset val="238"/>
      </rPr>
      <t xml:space="preserve">Pracoviště žáka - minimální požadavky:
</t>
    </r>
    <r>
      <rPr>
        <sz val="8"/>
        <rFont val="Arial"/>
        <family val="2"/>
        <charset val="238"/>
      </rPr>
      <t>počítač provedení All In One 
operační systém s podporu AD (domény)
displej s úhlopříčkou min. 23,6“, rozlišení: 1920x1080, IPS, antireflexní nebo matný povrch
procesor s výkonem 30 000 bodů CPU mark dle cpubenchmark.net k datu podání nabídky
operační paměť min 16 GB DDR5
disk typu SSD PCIe NVMe min. 512 GB
LAN, WIFI, Webkamera
konektory min.: 1x USB 3.2 Type-C, 3x USB 3.2 Type-A, 1x kombinovaný konektor sluchátek/mikrofonu, 1x RJ-45 (LAN), 1x HDMI out
Systém uchycení: VESA
klávesnice, myš
Balík kancelářského software obsahující software pro tvorbu textových souborů, prezentací,  tabulkový kalkulátor a emailového klienta v aktuální verzi, trvalá licence.</t>
    </r>
  </si>
  <si>
    <r>
      <rPr>
        <b/>
        <u/>
        <sz val="8"/>
        <rFont val="Arial"/>
        <family val="2"/>
        <charset val="238"/>
      </rPr>
      <t xml:space="preserve">Zvedací stojan - minimální požadavky:  
</t>
    </r>
    <r>
      <rPr>
        <sz val="8"/>
        <rFont val="Arial"/>
        <family val="2"/>
        <charset val="238"/>
      </rPr>
      <t>Hliníkový zvedací systém s křídly
Kotvení do stěny, tichý chod, snadná manipulace. 
Adaptér pro uchycení LCD panelu
Variabilní závaží umožňující dovážení, zdvih min 50cm 
Polička s madlem min 100 cm
dvě boční křídla magnetická křídla s keramickým povrchem
velikost křídel je přizpůsobená velikosti LCD (při zavření překrývají celou plochu displeje)
barva povrchu křídel bílá pro popis fixem
Včetně potřebného příslušenství pro montáž a kabeláže.
Včetně montáže.</t>
    </r>
  </si>
  <si>
    <r>
      <rPr>
        <b/>
        <u/>
        <sz val="8"/>
        <rFont val="Arial"/>
        <family val="2"/>
        <charset val="238"/>
      </rPr>
      <t xml:space="preserve">Interaktivní panel, včetně integrovaného miniPC - minimální požadavky:  
</t>
    </r>
    <r>
      <rPr>
        <b/>
        <sz val="8"/>
        <rFont val="Arial"/>
        <family val="2"/>
        <charset val="238"/>
      </rPr>
      <t xml:space="preserve">Interaktivní dotykový displej
</t>
    </r>
    <r>
      <rPr>
        <sz val="8"/>
        <rFont val="Arial"/>
        <family val="2"/>
        <charset val="238"/>
      </rPr>
      <t xml:space="preserve">Dotykový panel, min.40 dotyků
Úhlopříčka min. 86“ , Rozlišení min. 3840 x 2160
jas: min. 400nitů, kontrast min 4000:1
Anti-glare/Fingerprint povrch
životnost udávaná výrobcem min. 50 000 hodin
vstupy a výstupy min..: 4 x HDMI 2.0, 1 x DisplayPort, 2 x Audio 3,5 mm, 4 x USB-A 3.0, 1 x RJ45, 1 x USB-C, 1 x OPS slot
integrovaný ARM počítač s min 8GB RAM a 64GB vnitřní paměti
integrované reproduktory min. 2x18W a  subwoofer, integrované mikrofonní pole 
Integrovaná aplikace "tabule" a možnost instalace dalších aplikací
WIFI a Bluetooth modul 
možnost vzdáleného řízení displeje přes cloud
min.2 dotyková pera v balení.                                                                                                                  
</t>
    </r>
    <r>
      <rPr>
        <b/>
        <sz val="8"/>
        <rFont val="Arial"/>
        <family val="2"/>
        <charset val="238"/>
      </rPr>
      <t xml:space="preserve">Integrované mini PC
</t>
    </r>
    <r>
      <rPr>
        <sz val="8"/>
        <rFont val="Arial"/>
        <family val="2"/>
        <charset val="238"/>
      </rPr>
      <t xml:space="preserve">Integrovaný OPS PC kompatibilní s dodávaným displejem
výkon CPU min. 12 000 bodu dle nezávislého testu https://www.cpubenchmark.net/cpu_list.php
pamět: min. 8 GB DDR4, SSD: min. 256 GB, WIFI, Bluetooth
operační systém s podporu AD (domény)  
</t>
    </r>
  </si>
  <si>
    <t>Produkt/PN</t>
  </si>
  <si>
    <t>Cena s DPH</t>
  </si>
  <si>
    <t>DPH 21%</t>
  </si>
  <si>
    <t>Cena bez DPH</t>
  </si>
  <si>
    <t>Cena/ks</t>
  </si>
  <si>
    <t>Mn.</t>
  </si>
  <si>
    <t>Jedn.</t>
  </si>
  <si>
    <t>Název</t>
  </si>
  <si>
    <t xml:space="preserve">IT HW a SW ZŠ - Pod Zvonek - Přírodovědná učebna 111 </t>
  </si>
  <si>
    <r>
      <rPr>
        <b/>
        <u/>
        <sz val="8"/>
        <rFont val="Arial"/>
        <family val="2"/>
        <charset val="238"/>
      </rPr>
      <t>Sluchátka s mikrofonem - minimální požadavky</t>
    </r>
    <r>
      <rPr>
        <sz val="8"/>
        <rFont val="Arial"/>
        <family val="2"/>
        <charset val="238"/>
      </rPr>
      <t>: kvalitní ,robusní profesionální sluchátka s mikrofonem, velké naušníky pro kvalitní poslech.ovládání hlasitosti</t>
    </r>
  </si>
  <si>
    <r>
      <rPr>
        <b/>
        <u/>
        <sz val="8"/>
        <rFont val="Arial"/>
        <family val="2"/>
        <charset val="238"/>
      </rPr>
      <t xml:space="preserve">SW modul pro internetový přístup - minimální požadavky:
</t>
    </r>
    <r>
      <rPr>
        <sz val="8"/>
        <rFont val="Arial"/>
        <family val="2"/>
        <charset val="238"/>
      </rPr>
      <t>Internetový přístup studenta do databáze studijních materiálů, možnost vyplňování učitelem přiřazených samostatných nebo domácích úloh mimo jazykovou laboratoř. Trvalá licence pro školní databázi min. 999 studentů, vč. záruky dostupnosti oprav dodaného software po dobu 5-ti let. Trvalá licence s bezplatným maintanencem, včetně neomezených a bezplatných aktualizací. Databáze obsahuje vzdělávací materiály (lekce) pro výuku cizích jazyků pro základní školy. Kompatibilní se všemi operačními systémy (Windows, Android, iOS) ; Možnost přístupu z dostupných webových prohlížečů ; Helpdesk, Hotline (servisní telefonická podpora), nápověda, dokumentace; Online přístup učitele a žáka prostřednictvím internetu; Možnost nastavení přístupových práv žákům ; Profil uživatele s možností vložení fotografie, šifrování a ochrana hesel; Součástí sw modulu je integrovaný AI asistent určený jako podpůrný nástroj pro vzdělávací účely. Slouží k poskytování vysvětlení k výukovým tématům, odpovídání na dotazy související s obsahem výuky. Možnost nastavení vlastních pravidel, jak bude AI Asistent využíván a i možnost zneaktivnění učitelem.Zabezpečený přístup HTTPS. Cena včetně dopravy, instalace.</t>
    </r>
  </si>
  <si>
    <r>
      <rPr>
        <b/>
        <u/>
        <sz val="8"/>
        <rFont val="Arial"/>
        <family val="2"/>
        <charset val="238"/>
      </rPr>
      <t xml:space="preserve">Ovládací SW jazykové laboratoř - minimální požadavky:
</t>
    </r>
    <r>
      <rPr>
        <sz val="8"/>
        <rFont val="Arial"/>
        <family val="2"/>
        <charset val="238"/>
      </rPr>
      <t xml:space="preserve">Vybavení jazykové učebny, která bude sloužit k záznamu zvukových a hlasových projevů studentů s možností okamžité přehrávky, k individuálnímu odposlechu vybraného žáka a k dalším funkcím.
Funkce aplikace:
- individuální odposlech zadaného žáka, dvojice žáků (skupiny), učitel-žák, žák-učitel
- ukládání ústního projevu a možnost přehrání 
- identifikace odposlechu (odposlech učiva - audio)
- univerzální vstup externího audia
- možnost přehrávání obrázků, videa, MP3, PDF souborů, cvičení s doplněním
- dělení žáků do dvou skupin a více skupin (vzájemná konverzace v rámci skupiny)
- možnost libovolného párování studentů
- jmenný seznam studentů všech tříd
- grafické uspořádání reálné dispozice učebny a jmenný seznam žáků v učebně
- přehlednost a jednoduchost v ovládání SW)
- monitoring práce žáků
- samostatná práce a individuální záznam studentů – poslech, sledování, otevřený záznam, simultánní záznam, neomezené písemné odpovědi, dotazníky, výběr z možností, doplňovačka, určování správného pořadí u vět, slov i písmen.
Včetně dodávky všech potřebných licencí (24 x žáci, 1x učitel), instalace a implementace, uvedení do plné funkčnosti.
Trvalá licence, vč. záruky dostupnosti oprav dodaného software po dobu 5-ti let.
Včetně manuálu v českém jazyce.
Dodávka včetně potřebného HW a technických komponent pro provoz. Cena včetně dopravy, instalace, nastavení                                                                                                                                                    
</t>
    </r>
  </si>
  <si>
    <t>IT HW a SW - ZŠ Pod Zvonek - Jazyková učebna 117</t>
  </si>
  <si>
    <t>Infrastruktura - přírodovědná učebna 111</t>
  </si>
  <si>
    <t>Infrastruktura - jazyková učebna 117</t>
  </si>
  <si>
    <t>záložní zdroj min. 500VA, Line Interaktivní, výstupní porty min. 3x IEC 320 C13</t>
  </si>
  <si>
    <t>Zásuvky 230V (v lavicích)</t>
  </si>
  <si>
    <t>Zásuvky RJ45 (v lavicích, katedře, na stěně)</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</si>
</sst>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164" formatCode="#,##0\ &quot;Kč&quot;"/>
  </numFmts>
  <fonts count="28" x14ac:knownFonts="1">
    <font>
      <sz val="11"/>
      <color theme="1"/>
      <name val="Calibri"/>
      <family val="2"/>
      <charset val="238"/>
      <scheme val="minor"/>
    </font>
    <font>
      <b/>
      <sz val="11"/>
      <color theme="1"/>
      <name val="Calibri"/>
      <family val="2"/>
      <charset val="238"/>
      <scheme val="minor"/>
    </font>
    <font>
      <b/>
      <i/>
      <sz val="11"/>
      <color theme="1"/>
      <name val="Calibri"/>
      <family val="2"/>
      <charset val="238"/>
      <scheme val="minor"/>
    </font>
    <font>
      <i/>
      <sz val="10"/>
      <color theme="1"/>
      <name val="Calibri"/>
      <family val="2"/>
      <charset val="238"/>
      <scheme val="minor"/>
    </font>
    <font>
      <sz val="10"/>
      <color theme="1"/>
      <name val="Calibri"/>
      <family val="2"/>
      <charset val="238"/>
      <scheme val="minor"/>
    </font>
    <font>
      <sz val="8"/>
      <color theme="1"/>
      <name val="Calibri"/>
      <family val="2"/>
      <charset val="238"/>
      <scheme val="minor"/>
    </font>
    <font>
      <b/>
      <sz val="12"/>
      <color theme="1"/>
      <name val="Calibri"/>
      <family val="2"/>
      <charset val="238"/>
      <scheme val="minor"/>
    </font>
    <font>
      <sz val="11"/>
      <color theme="1"/>
      <name val="Calibri"/>
      <family val="2"/>
      <charset val="238"/>
      <scheme val="minor"/>
    </font>
    <font>
      <sz val="10"/>
      <color rgb="FF000000"/>
      <name val="Calibri"/>
      <family val="2"/>
      <scheme val="minor"/>
    </font>
    <font>
      <sz val="10"/>
      <name val="Arial"/>
      <family val="2"/>
    </font>
    <font>
      <sz val="14"/>
      <name val="Calibri Light"/>
      <family val="2"/>
      <scheme val="major"/>
    </font>
    <font>
      <sz val="12"/>
      <name val="Calibri Light"/>
      <family val="2"/>
      <scheme val="major"/>
    </font>
    <font>
      <b/>
      <sz val="14"/>
      <name val="Calibri Light"/>
      <family val="2"/>
      <scheme val="major"/>
    </font>
    <font>
      <b/>
      <sz val="12"/>
      <name val="Calibri Light"/>
      <family val="2"/>
      <scheme val="major"/>
    </font>
    <font>
      <b/>
      <sz val="12"/>
      <color theme="1"/>
      <name val="Calibri Light"/>
      <family val="2"/>
      <scheme val="major"/>
    </font>
    <font>
      <sz val="12"/>
      <color theme="1"/>
      <name val="Calibri Light"/>
      <family val="2"/>
      <scheme val="major"/>
    </font>
    <font>
      <b/>
      <sz val="14"/>
      <color theme="1"/>
      <name val="Calibri Light"/>
      <family val="2"/>
      <scheme val="major"/>
    </font>
    <font>
      <b/>
      <sz val="14"/>
      <color rgb="FFFF0000"/>
      <name val="Calibri Light"/>
      <family val="2"/>
      <scheme val="major"/>
    </font>
    <font>
      <sz val="8"/>
      <name val="Calibri"/>
      <family val="2"/>
      <charset val="238"/>
      <scheme val="minor"/>
    </font>
    <font>
      <b/>
      <sz val="11"/>
      <color rgb="FFFF0000"/>
      <name val="Calibri"/>
      <family val="2"/>
      <charset val="238"/>
      <scheme val="minor"/>
    </font>
    <font>
      <sz val="10"/>
      <name val="Arial"/>
      <family val="2"/>
      <charset val="238"/>
    </font>
    <font>
      <b/>
      <sz val="7"/>
      <name val="Arial"/>
      <family val="2"/>
      <charset val="238"/>
    </font>
    <font>
      <sz val="7"/>
      <name val="Arial"/>
      <family val="2"/>
      <charset val="238"/>
    </font>
    <font>
      <sz val="8"/>
      <name val="Arial"/>
      <family val="2"/>
      <charset val="238"/>
    </font>
    <font>
      <b/>
      <u/>
      <sz val="8"/>
      <name val="Arial"/>
      <family val="2"/>
      <charset val="238"/>
    </font>
    <font>
      <b/>
      <sz val="8"/>
      <name val="Arial"/>
      <family val="2"/>
      <charset val="238"/>
    </font>
    <font>
      <b/>
      <sz val="14"/>
      <color theme="9"/>
      <name val="Arial"/>
      <family val="2"/>
      <charset val="238"/>
    </font>
    <font>
      <sz val="8"/>
      <color theme="1"/>
      <name val="Calibri"/>
      <family val="2"/>
    </font>
  </fonts>
  <fills count="9">
    <fill>
      <patternFill patternType="none"/>
    </fill>
    <fill>
      <patternFill patternType="gray125"/>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
      <patternFill patternType="solid">
        <fgColor theme="9"/>
        <bgColor indexed="64"/>
      </patternFill>
    </fill>
    <fill>
      <patternFill patternType="solid">
        <fgColor theme="1"/>
        <bgColor indexed="64"/>
      </patternFill>
    </fill>
  </fills>
  <borders count="38">
    <border>
      <left/>
      <right/>
      <top/>
      <bottom/>
      <diagonal/>
    </border>
    <border>
      <left/>
      <right/>
      <top/>
      <bottom style="hair">
        <color auto="1"/>
      </bottom>
      <diagonal/>
    </border>
    <border>
      <left/>
      <right/>
      <top style="hair">
        <color auto="1"/>
      </top>
      <bottom style="hair">
        <color auto="1"/>
      </bottom>
      <diagonal/>
    </border>
    <border>
      <left/>
      <right/>
      <top style="hair">
        <color auto="1"/>
      </top>
      <bottom style="thin">
        <color auto="1"/>
      </bottom>
      <diagonal/>
    </border>
    <border>
      <left/>
      <right/>
      <top style="thin">
        <color auto="1"/>
      </top>
      <bottom style="thin">
        <color auto="1"/>
      </bottom>
      <diagonal/>
    </border>
    <border>
      <left/>
      <right/>
      <top style="hair">
        <color auto="1"/>
      </top>
      <bottom/>
      <diagonal/>
    </border>
    <border>
      <left/>
      <right/>
      <top style="thin">
        <color indexed="64"/>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double">
        <color indexed="64"/>
      </bottom>
      <diagonal/>
    </border>
    <border>
      <left/>
      <right/>
      <top style="double">
        <color indexed="64"/>
      </top>
      <bottom style="double">
        <color indexed="64"/>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hair">
        <color rgb="FF000000"/>
      </bottom>
      <diagonal/>
    </border>
  </borders>
  <cellStyleXfs count="5">
    <xf numFmtId="0" fontId="0" fillId="0" borderId="0"/>
    <xf numFmtId="0" fontId="8" fillId="0" borderId="0"/>
    <xf numFmtId="44" fontId="9" fillId="0" borderId="0" applyFill="0" applyBorder="0" applyAlignment="0" applyProtection="0"/>
    <xf numFmtId="0" fontId="7" fillId="0" borderId="0"/>
    <xf numFmtId="0" fontId="20" fillId="0" borderId="0"/>
  </cellStyleXfs>
  <cellXfs count="119">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1" fontId="4" fillId="0" borderId="2" xfId="0" applyNumberFormat="1" applyFont="1" applyBorder="1" applyAlignment="1">
      <alignment horizontal="center" vertical="center"/>
    </xf>
    <xf numFmtId="0" fontId="4" fillId="0" borderId="3" xfId="0" applyFont="1" applyBorder="1" applyAlignment="1">
      <alignment horizontal="center" vertical="center"/>
    </xf>
    <xf numFmtId="1" fontId="4" fillId="0" borderId="3" xfId="0" applyNumberFormat="1" applyFont="1" applyBorder="1" applyAlignment="1">
      <alignment horizontal="center" vertical="center"/>
    </xf>
    <xf numFmtId="0" fontId="2" fillId="2" borderId="4" xfId="0" applyFont="1" applyFill="1" applyBorder="1"/>
    <xf numFmtId="164" fontId="1" fillId="2" borderId="4" xfId="0" applyNumberFormat="1" applyFont="1" applyFill="1" applyBorder="1" applyAlignment="1">
      <alignment horizontal="center" vertical="center"/>
    </xf>
    <xf numFmtId="0" fontId="4" fillId="0" borderId="5" xfId="0" applyFont="1" applyBorder="1" applyAlignment="1">
      <alignment horizontal="center" vertical="center"/>
    </xf>
    <xf numFmtId="0" fontId="0" fillId="0" borderId="6" xfId="0" applyBorder="1"/>
    <xf numFmtId="0" fontId="1" fillId="2" borderId="4" xfId="0" applyFont="1" applyFill="1" applyBorder="1"/>
    <xf numFmtId="0" fontId="2" fillId="2" borderId="4" xfId="0" applyFont="1" applyFill="1" applyBorder="1" applyAlignment="1">
      <alignment horizontal="right"/>
    </xf>
    <xf numFmtId="164" fontId="1" fillId="2" borderId="4" xfId="0" applyNumberFormat="1" applyFont="1" applyFill="1" applyBorder="1" applyAlignment="1">
      <alignment horizontal="center"/>
    </xf>
    <xf numFmtId="0" fontId="1" fillId="2" borderId="4" xfId="0" applyFont="1" applyFill="1" applyBorder="1" applyAlignment="1">
      <alignment horizontal="center" vertical="center"/>
    </xf>
    <xf numFmtId="0" fontId="6" fillId="0" borderId="0" xfId="0" applyFont="1"/>
    <xf numFmtId="0" fontId="0" fillId="0" borderId="0" xfId="0" applyAlignment="1">
      <alignment horizontal="left"/>
    </xf>
    <xf numFmtId="0" fontId="5" fillId="0" borderId="2" xfId="0" applyFont="1" applyBorder="1" applyAlignment="1">
      <alignment wrapText="1"/>
    </xf>
    <xf numFmtId="0" fontId="5" fillId="0" borderId="1" xfId="0" applyFont="1" applyBorder="1" applyAlignment="1">
      <alignment horizontal="center" vertical="center"/>
    </xf>
    <xf numFmtId="1" fontId="5" fillId="0" borderId="1" xfId="0" applyNumberFormat="1" applyFont="1" applyBorder="1" applyAlignment="1">
      <alignment horizontal="center" vertical="center"/>
    </xf>
    <xf numFmtId="0" fontId="5" fillId="0" borderId="2" xfId="0" applyFont="1" applyBorder="1"/>
    <xf numFmtId="0" fontId="5" fillId="0" borderId="2" xfId="0" applyFont="1" applyBorder="1" applyAlignment="1">
      <alignment horizontal="center" vertical="center"/>
    </xf>
    <xf numFmtId="1" fontId="5" fillId="0" borderId="2" xfId="0" applyNumberFormat="1" applyFont="1" applyBorder="1" applyAlignment="1">
      <alignment horizontal="center" vertical="center"/>
    </xf>
    <xf numFmtId="0" fontId="4" fillId="4" borderId="1" xfId="0" applyFont="1" applyFill="1" applyBorder="1" applyAlignment="1">
      <alignment horizontal="center" vertical="center"/>
    </xf>
    <xf numFmtId="0" fontId="4" fillId="4" borderId="1" xfId="0" applyFont="1" applyFill="1" applyBorder="1"/>
    <xf numFmtId="1" fontId="4" fillId="4" borderId="1" xfId="0" applyNumberFormat="1"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xf numFmtId="0" fontId="4" fillId="4" borderId="2" xfId="0" applyFont="1" applyFill="1" applyBorder="1" applyAlignment="1">
      <alignment horizontal="left"/>
    </xf>
    <xf numFmtId="1" fontId="4" fillId="4" borderId="2" xfId="0" applyNumberFormat="1" applyFont="1" applyFill="1" applyBorder="1" applyAlignment="1">
      <alignment horizontal="center" vertical="center"/>
    </xf>
    <xf numFmtId="0" fontId="4" fillId="4" borderId="2" xfId="0" applyFont="1" applyFill="1" applyBorder="1" applyAlignment="1">
      <alignment wrapText="1"/>
    </xf>
    <xf numFmtId="0" fontId="5" fillId="0" borderId="1" xfId="0" applyFont="1" applyBorder="1"/>
    <xf numFmtId="0" fontId="5" fillId="0" borderId="1" xfId="0" applyFont="1" applyBorder="1" applyAlignment="1">
      <alignment wrapText="1"/>
    </xf>
    <xf numFmtId="0" fontId="0" fillId="0" borderId="0" xfId="0" applyAlignment="1">
      <alignment horizontal="center"/>
    </xf>
    <xf numFmtId="0" fontId="19" fillId="6" borderId="0" xfId="0" applyFont="1" applyFill="1"/>
    <xf numFmtId="4" fontId="21" fillId="7" borderId="20" xfId="4" applyNumberFormat="1" applyFont="1" applyFill="1" applyBorder="1" applyAlignment="1">
      <alignment horizontal="left" vertical="center" wrapText="1" indent="1"/>
    </xf>
    <xf numFmtId="4" fontId="22" fillId="7" borderId="20" xfId="4" applyNumberFormat="1" applyFont="1" applyFill="1" applyBorder="1" applyAlignment="1">
      <alignment horizontal="left" vertical="center" wrapText="1" indent="1"/>
    </xf>
    <xf numFmtId="4" fontId="22" fillId="7" borderId="20" xfId="4" applyNumberFormat="1" applyFont="1" applyFill="1" applyBorder="1" applyAlignment="1">
      <alignment horizontal="left" vertical="center" wrapText="1"/>
    </xf>
    <xf numFmtId="3" fontId="22" fillId="7" borderId="20" xfId="4" applyNumberFormat="1" applyFont="1" applyFill="1" applyBorder="1" applyAlignment="1">
      <alignment horizontal="center" vertical="center" wrapText="1"/>
    </xf>
    <xf numFmtId="3" fontId="22" fillId="7" borderId="21" xfId="4" applyNumberFormat="1" applyFont="1" applyFill="1" applyBorder="1" applyAlignment="1">
      <alignment vertical="center" wrapText="1"/>
    </xf>
    <xf numFmtId="4" fontId="21" fillId="0" borderId="22" xfId="4" applyNumberFormat="1" applyFont="1" applyBorder="1" applyAlignment="1">
      <alignment horizontal="left" vertical="center" wrapText="1"/>
    </xf>
    <xf numFmtId="4" fontId="22" fillId="0" borderId="22" xfId="4" applyNumberFormat="1" applyFont="1" applyBorder="1" applyAlignment="1">
      <alignment horizontal="left" vertical="center" wrapText="1"/>
    </xf>
    <xf numFmtId="3" fontId="23" fillId="0" borderId="22" xfId="4" applyNumberFormat="1" applyFont="1" applyBorder="1" applyAlignment="1">
      <alignment horizontal="center" vertical="center" wrapText="1"/>
    </xf>
    <xf numFmtId="3" fontId="22" fillId="0" borderId="23" xfId="4" applyNumberFormat="1" applyFont="1" applyBorder="1" applyAlignment="1">
      <alignment horizontal="center" vertical="center" wrapText="1"/>
    </xf>
    <xf numFmtId="0" fontId="23" fillId="0" borderId="22" xfId="4" applyFont="1" applyBorder="1" applyAlignment="1">
      <alignment vertical="center" wrapText="1"/>
    </xf>
    <xf numFmtId="4" fontId="21" fillId="0" borderId="9" xfId="4" applyNumberFormat="1" applyFont="1" applyBorder="1" applyAlignment="1">
      <alignment horizontal="left" vertical="center" wrapText="1"/>
    </xf>
    <xf numFmtId="4" fontId="22" fillId="0" borderId="24" xfId="4" applyNumberFormat="1" applyFont="1" applyBorder="1" applyAlignment="1">
      <alignment horizontal="left" vertical="center" wrapText="1"/>
    </xf>
    <xf numFmtId="3" fontId="23" fillId="0" borderId="24" xfId="4" applyNumberFormat="1" applyFont="1" applyBorder="1" applyAlignment="1">
      <alignment horizontal="center" vertical="center" wrapText="1"/>
    </xf>
    <xf numFmtId="3" fontId="22" fillId="0" borderId="11" xfId="4" applyNumberFormat="1" applyFont="1" applyBorder="1" applyAlignment="1">
      <alignment horizontal="center" vertical="center" wrapText="1"/>
    </xf>
    <xf numFmtId="0" fontId="23" fillId="0" borderId="24" xfId="4" applyFont="1" applyBorder="1" applyAlignment="1">
      <alignment vertical="top" wrapText="1"/>
    </xf>
    <xf numFmtId="0" fontId="23" fillId="0" borderId="22" xfId="4" applyFont="1" applyBorder="1" applyAlignment="1">
      <alignment vertical="top" wrapText="1"/>
    </xf>
    <xf numFmtId="4" fontId="21" fillId="0" borderId="27" xfId="4" applyNumberFormat="1" applyFont="1" applyBorder="1" applyAlignment="1">
      <alignment horizontal="left" vertical="center" wrapText="1"/>
    </xf>
    <xf numFmtId="3" fontId="22" fillId="0" borderId="22" xfId="4" applyNumberFormat="1" applyFont="1" applyBorder="1" applyAlignment="1">
      <alignment horizontal="center" vertical="center" wrapText="1"/>
    </xf>
    <xf numFmtId="4" fontId="21" fillId="0" borderId="29" xfId="4" applyNumberFormat="1" applyFont="1" applyBorder="1" applyAlignment="1">
      <alignment horizontal="left" vertical="center" wrapText="1"/>
    </xf>
    <xf numFmtId="4" fontId="22" fillId="0" borderId="30" xfId="4" applyNumberFormat="1" applyFont="1" applyBorder="1" applyAlignment="1">
      <alignment horizontal="left" vertical="center" wrapText="1"/>
    </xf>
    <xf numFmtId="3" fontId="23" fillId="0" borderId="30" xfId="4" applyNumberFormat="1" applyFont="1" applyBorder="1" applyAlignment="1">
      <alignment horizontal="center" vertical="center" wrapText="1"/>
    </xf>
    <xf numFmtId="3" fontId="22" fillId="0" borderId="31" xfId="4" applyNumberFormat="1" applyFont="1" applyBorder="1" applyAlignment="1">
      <alignment horizontal="center" vertical="center" wrapText="1"/>
    </xf>
    <xf numFmtId="0" fontId="23" fillId="0" borderId="30" xfId="4" applyFont="1" applyBorder="1" applyAlignment="1">
      <alignment vertical="top" wrapText="1"/>
    </xf>
    <xf numFmtId="3" fontId="21" fillId="7" borderId="32" xfId="4" applyNumberFormat="1" applyFont="1" applyFill="1" applyBorder="1" applyAlignment="1">
      <alignment horizontal="center" vertical="center" wrapText="1"/>
    </xf>
    <xf numFmtId="3" fontId="21" fillId="7" borderId="33" xfId="4" applyNumberFormat="1" applyFont="1" applyFill="1" applyBorder="1" applyAlignment="1">
      <alignment horizontal="center" vertical="center" wrapText="1"/>
    </xf>
    <xf numFmtId="3" fontId="21" fillId="7" borderId="34" xfId="4" applyNumberFormat="1" applyFont="1" applyFill="1" applyBorder="1" applyAlignment="1">
      <alignment horizontal="center" vertical="center" wrapText="1"/>
    </xf>
    <xf numFmtId="3" fontId="21" fillId="7" borderId="35" xfId="4" applyNumberFormat="1" applyFont="1" applyFill="1" applyBorder="1" applyAlignment="1">
      <alignment vertical="center" wrapText="1"/>
    </xf>
    <xf numFmtId="0" fontId="0" fillId="8" borderId="0" xfId="0" applyFill="1"/>
    <xf numFmtId="0" fontId="16" fillId="5" borderId="0" xfId="3" applyFont="1" applyFill="1" applyAlignment="1">
      <alignment horizontal="center" vertical="center"/>
    </xf>
    <xf numFmtId="0" fontId="16" fillId="5" borderId="0" xfId="3" applyFont="1" applyFill="1" applyAlignment="1">
      <alignment vertical="center"/>
    </xf>
    <xf numFmtId="0" fontId="17" fillId="5" borderId="0" xfId="3" applyFont="1" applyFill="1" applyAlignment="1">
      <alignment vertical="center"/>
    </xf>
    <xf numFmtId="0" fontId="8" fillId="5" borderId="0" xfId="1" applyFill="1"/>
    <xf numFmtId="0" fontId="15" fillId="5" borderId="0" xfId="3" applyFont="1" applyFill="1" applyAlignment="1">
      <alignment horizontal="center" vertical="center"/>
    </xf>
    <xf numFmtId="0" fontId="15" fillId="5" borderId="0" xfId="3" applyFont="1" applyFill="1" applyAlignment="1">
      <alignment vertical="center"/>
    </xf>
    <xf numFmtId="0" fontId="14" fillId="5" borderId="0" xfId="3" applyFont="1" applyFill="1" applyAlignment="1">
      <alignment vertical="center"/>
    </xf>
    <xf numFmtId="0" fontId="15" fillId="5" borderId="0" xfId="3" applyFont="1" applyFill="1" applyAlignment="1">
      <alignment horizontal="right" vertical="center"/>
    </xf>
    <xf numFmtId="0" fontId="15" fillId="5" borderId="12" xfId="3" applyFont="1" applyFill="1" applyBorder="1" applyAlignment="1">
      <alignment vertical="center"/>
    </xf>
    <xf numFmtId="0" fontId="15" fillId="5" borderId="12" xfId="3" applyFont="1" applyFill="1" applyBorder="1" applyAlignment="1">
      <alignment horizontal="center" vertical="center"/>
    </xf>
    <xf numFmtId="0" fontId="11" fillId="5" borderId="0" xfId="3" applyFont="1" applyFill="1"/>
    <xf numFmtId="0" fontId="13" fillId="5" borderId="10" xfId="3" applyFont="1" applyFill="1" applyBorder="1"/>
    <xf numFmtId="0" fontId="11" fillId="5" borderId="10" xfId="3" applyFont="1" applyFill="1" applyBorder="1"/>
    <xf numFmtId="4" fontId="23" fillId="6" borderId="30" xfId="4" applyNumberFormat="1" applyFont="1" applyFill="1" applyBorder="1" applyAlignment="1" applyProtection="1">
      <alignment horizontal="left" vertical="center" wrapText="1"/>
      <protection locked="0"/>
    </xf>
    <xf numFmtId="4" fontId="23" fillId="6" borderId="22" xfId="4" applyNumberFormat="1" applyFont="1" applyFill="1" applyBorder="1" applyAlignment="1" applyProtection="1">
      <alignment horizontal="left" vertical="center" wrapText="1"/>
      <protection locked="0"/>
    </xf>
    <xf numFmtId="4" fontId="23" fillId="6" borderId="24" xfId="4" applyNumberFormat="1" applyFont="1" applyFill="1" applyBorder="1" applyAlignment="1" applyProtection="1">
      <alignment horizontal="left" vertical="center" wrapText="1"/>
      <protection locked="0"/>
    </xf>
    <xf numFmtId="0" fontId="0" fillId="6" borderId="28" xfId="0" applyFill="1" applyBorder="1" applyProtection="1">
      <protection locked="0"/>
    </xf>
    <xf numFmtId="0" fontId="0" fillId="6" borderId="26" xfId="0" applyFill="1" applyBorder="1" applyProtection="1">
      <protection locked="0"/>
    </xf>
    <xf numFmtId="0" fontId="0" fillId="6" borderId="25" xfId="0" applyFill="1" applyBorder="1" applyProtection="1">
      <protection locked="0"/>
    </xf>
    <xf numFmtId="0" fontId="0" fillId="6" borderId="36" xfId="0" applyFill="1" applyBorder="1" applyProtection="1">
      <protection locked="0"/>
    </xf>
    <xf numFmtId="0" fontId="5" fillId="6" borderId="2" xfId="0" applyFont="1" applyFill="1" applyBorder="1" applyAlignment="1" applyProtection="1">
      <alignment horizontal="center" vertical="center"/>
      <protection locked="0"/>
    </xf>
    <xf numFmtId="0" fontId="5" fillId="6" borderId="1" xfId="0" applyFont="1" applyFill="1" applyBorder="1" applyAlignment="1" applyProtection="1">
      <alignment horizontal="center" vertical="center"/>
      <protection locked="0"/>
    </xf>
    <xf numFmtId="0" fontId="4" fillId="6" borderId="2" xfId="0" applyFont="1" applyFill="1" applyBorder="1" applyAlignment="1" applyProtection="1">
      <alignment horizontal="center" vertical="center"/>
      <protection locked="0"/>
    </xf>
    <xf numFmtId="0" fontId="27" fillId="0" borderId="37" xfId="0" applyFont="1" applyBorder="1" applyAlignment="1">
      <alignment horizontal="center" vertical="center"/>
    </xf>
    <xf numFmtId="0" fontId="27" fillId="0" borderId="37" xfId="0" applyFont="1" applyBorder="1"/>
    <xf numFmtId="1" fontId="27" fillId="0" borderId="37" xfId="0" applyNumberFormat="1" applyFont="1" applyBorder="1" applyAlignment="1">
      <alignment horizontal="center" vertical="center"/>
    </xf>
    <xf numFmtId="0" fontId="27" fillId="6" borderId="37" xfId="0" applyFont="1" applyFill="1" applyBorder="1" applyAlignment="1">
      <alignment horizontal="center" vertical="center"/>
    </xf>
    <xf numFmtId="0" fontId="14" fillId="5" borderId="0" xfId="3" applyFont="1" applyFill="1" applyAlignment="1">
      <alignment horizontal="left" vertical="center" wrapText="1"/>
    </xf>
    <xf numFmtId="0" fontId="15" fillId="5" borderId="0" xfId="3" applyFont="1" applyFill="1" applyAlignment="1">
      <alignment horizontal="left" vertical="center" wrapText="1"/>
    </xf>
    <xf numFmtId="0" fontId="15" fillId="6" borderId="19" xfId="3" applyFont="1" applyFill="1" applyBorder="1" applyAlignment="1" applyProtection="1">
      <alignment horizontal="center" vertical="center"/>
      <protection locked="0"/>
    </xf>
    <xf numFmtId="0" fontId="15" fillId="6" borderId="18" xfId="3" applyFont="1" applyFill="1" applyBorder="1" applyAlignment="1" applyProtection="1">
      <alignment horizontal="center" vertical="center"/>
      <protection locked="0"/>
    </xf>
    <xf numFmtId="0" fontId="15" fillId="6" borderId="17" xfId="3" applyFont="1" applyFill="1" applyBorder="1" applyAlignment="1" applyProtection="1">
      <alignment horizontal="center" vertical="center"/>
      <protection locked="0"/>
    </xf>
    <xf numFmtId="0" fontId="15" fillId="6" borderId="16" xfId="3" applyFont="1" applyFill="1" applyBorder="1" applyAlignment="1" applyProtection="1">
      <alignment horizontal="center" vertical="center"/>
      <protection locked="0"/>
    </xf>
    <xf numFmtId="0" fontId="15" fillId="6" borderId="15" xfId="3" applyFont="1" applyFill="1" applyBorder="1" applyAlignment="1" applyProtection="1">
      <alignment horizontal="center" vertical="center"/>
      <protection locked="0"/>
    </xf>
    <xf numFmtId="0" fontId="15" fillId="6" borderId="14" xfId="3" applyFont="1" applyFill="1" applyBorder="1" applyAlignment="1" applyProtection="1">
      <alignment horizontal="center" vertical="center"/>
      <protection locked="0"/>
    </xf>
    <xf numFmtId="49" fontId="15" fillId="6" borderId="9" xfId="3" applyNumberFormat="1" applyFont="1" applyFill="1" applyBorder="1" applyAlignment="1" applyProtection="1">
      <alignment horizontal="center" vertical="center"/>
      <protection locked="0"/>
    </xf>
    <xf numFmtId="49" fontId="15" fillId="6" borderId="10" xfId="3" applyNumberFormat="1" applyFont="1" applyFill="1" applyBorder="1" applyAlignment="1" applyProtection="1">
      <alignment horizontal="center" vertical="center"/>
      <protection locked="0"/>
    </xf>
    <xf numFmtId="49" fontId="15" fillId="6" borderId="11" xfId="3" applyNumberFormat="1" applyFont="1" applyFill="1" applyBorder="1" applyAlignment="1" applyProtection="1">
      <alignment horizontal="center" vertical="center"/>
      <protection locked="0"/>
    </xf>
    <xf numFmtId="0" fontId="14" fillId="5" borderId="13" xfId="3" applyFont="1" applyFill="1" applyBorder="1" applyAlignment="1">
      <alignment horizontal="left" vertical="center" wrapText="1"/>
    </xf>
    <xf numFmtId="0" fontId="13" fillId="5" borderId="12" xfId="3" applyFont="1" applyFill="1" applyBorder="1" applyAlignment="1">
      <alignment horizontal="left" vertical="top" wrapText="1"/>
    </xf>
    <xf numFmtId="44" fontId="10" fillId="5" borderId="10" xfId="2" applyFont="1" applyFill="1" applyBorder="1" applyAlignment="1" applyProtection="1">
      <alignment horizontal="right"/>
    </xf>
    <xf numFmtId="0" fontId="11" fillId="5" borderId="10" xfId="3" applyFont="1" applyFill="1" applyBorder="1" applyAlignment="1">
      <alignment horizontal="left"/>
    </xf>
    <xf numFmtId="44" fontId="12" fillId="5" borderId="10" xfId="2" applyFont="1" applyFill="1" applyBorder="1" applyAlignment="1" applyProtection="1">
      <alignment horizontal="right"/>
    </xf>
    <xf numFmtId="0" fontId="26" fillId="8" borderId="0" xfId="0" applyFont="1" applyFill="1" applyAlignment="1">
      <alignment horizontal="center" vertical="center" wrapText="1"/>
    </xf>
    <xf numFmtId="0" fontId="0" fillId="3" borderId="7" xfId="0" applyFill="1" applyBorder="1" applyAlignment="1">
      <alignment horizontal="left"/>
    </xf>
    <xf numFmtId="0" fontId="0" fillId="3" borderId="6" xfId="0" applyFill="1" applyBorder="1" applyAlignment="1">
      <alignment horizontal="left"/>
    </xf>
    <xf numFmtId="0" fontId="0" fillId="3" borderId="8" xfId="0" applyFill="1" applyBorder="1" applyAlignment="1">
      <alignment horizontal="left"/>
    </xf>
    <xf numFmtId="0" fontId="0" fillId="3" borderId="9" xfId="0" applyFill="1" applyBorder="1" applyAlignment="1">
      <alignment horizontal="left"/>
    </xf>
    <xf numFmtId="0" fontId="0" fillId="3" borderId="10" xfId="0" applyFill="1" applyBorder="1" applyAlignment="1">
      <alignment horizontal="left"/>
    </xf>
    <xf numFmtId="0" fontId="0" fillId="3" borderId="11" xfId="0" applyFill="1" applyBorder="1" applyAlignment="1">
      <alignment horizontal="left"/>
    </xf>
    <xf numFmtId="0" fontId="5" fillId="0" borderId="2" xfId="0" applyFont="1" applyBorder="1" applyAlignment="1">
      <alignment horizontal="left"/>
    </xf>
    <xf numFmtId="0" fontId="5" fillId="0" borderId="3" xfId="0" applyFont="1" applyBorder="1" applyAlignment="1">
      <alignment horizontal="left" wrapText="1"/>
    </xf>
    <xf numFmtId="0" fontId="5" fillId="0" borderId="3" xfId="0" applyFont="1" applyBorder="1" applyAlignment="1">
      <alignment horizontal="left"/>
    </xf>
    <xf numFmtId="0" fontId="4" fillId="6" borderId="3" xfId="0" applyFont="1" applyFill="1" applyBorder="1" applyAlignment="1" applyProtection="1">
      <alignment horizontal="center" vertical="center"/>
      <protection locked="0"/>
    </xf>
    <xf numFmtId="0" fontId="0" fillId="0" borderId="10" xfId="0" applyBorder="1"/>
  </cellXfs>
  <cellStyles count="5">
    <cellStyle name="Měna 2" xfId="2" xr:uid="{ADE4F8D7-2421-1F4B-A48F-A1EA6201BE4A}"/>
    <cellStyle name="Normální" xfId="0" builtinId="0"/>
    <cellStyle name="Normální 2" xfId="1" xr:uid="{294BEA95-7B8C-8C4C-93AB-A0E0DFC79D12}"/>
    <cellStyle name="normální 2 2" xfId="4" xr:uid="{E1CC8FE1-329D-3F43-849F-5C858E51DA32}"/>
    <cellStyle name="Normální 3" xfId="3" xr:uid="{A2B473BE-A9B3-0142-B626-8FC2F3DF65F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0CB207-5A0E-DE4A-B5DF-E13D134EE8C5}">
  <dimension ref="A1:J19"/>
  <sheetViews>
    <sheetView zoomScale="125" workbookViewId="0">
      <selection activeCell="K29" sqref="K29"/>
    </sheetView>
  </sheetViews>
  <sheetFormatPr baseColWidth="10" defaultRowHeight="14" x14ac:dyDescent="0.2"/>
  <cols>
    <col min="1" max="1" width="3.1640625" style="67" customWidth="1"/>
    <col min="2" max="2" width="25.83203125" style="67" customWidth="1"/>
    <col min="3" max="6" width="10.83203125" style="67"/>
    <col min="7" max="7" width="13.6640625" style="67" customWidth="1"/>
    <col min="8" max="16384" width="10.83203125" style="67"/>
  </cols>
  <sheetData>
    <row r="1" spans="1:10" ht="19" x14ac:dyDescent="0.2">
      <c r="A1" s="64"/>
      <c r="B1" s="65"/>
      <c r="C1" s="64"/>
      <c r="D1" s="66" t="s">
        <v>57</v>
      </c>
      <c r="E1" s="65"/>
      <c r="F1" s="65"/>
      <c r="G1" s="65"/>
      <c r="H1" s="65"/>
      <c r="I1" s="65"/>
      <c r="J1" s="65"/>
    </row>
    <row r="2" spans="1:10" ht="16" x14ac:dyDescent="0.2">
      <c r="A2" s="68"/>
      <c r="B2" s="69"/>
      <c r="C2" s="68"/>
      <c r="D2" s="68"/>
      <c r="E2" s="69"/>
      <c r="F2" s="69"/>
      <c r="G2" s="69"/>
      <c r="H2" s="69"/>
      <c r="I2" s="69"/>
      <c r="J2" s="69"/>
    </row>
    <row r="3" spans="1:10" ht="16" x14ac:dyDescent="0.2">
      <c r="A3" s="68"/>
      <c r="B3" s="70" t="s">
        <v>56</v>
      </c>
      <c r="C3" s="69" t="s">
        <v>55</v>
      </c>
      <c r="D3" s="68"/>
      <c r="E3" s="69"/>
      <c r="F3" s="69"/>
      <c r="G3" s="69"/>
      <c r="H3" s="69"/>
      <c r="I3" s="69"/>
      <c r="J3" s="69"/>
    </row>
    <row r="4" spans="1:10" ht="16" x14ac:dyDescent="0.2">
      <c r="A4" s="68"/>
      <c r="B4" s="70" t="s">
        <v>54</v>
      </c>
      <c r="C4" s="91" t="s">
        <v>58</v>
      </c>
      <c r="D4" s="92"/>
      <c r="E4" s="92"/>
      <c r="F4" s="92"/>
      <c r="G4" s="92"/>
      <c r="H4" s="92"/>
      <c r="I4" s="92"/>
      <c r="J4" s="92"/>
    </row>
    <row r="5" spans="1:10" ht="16" x14ac:dyDescent="0.2">
      <c r="A5" s="68"/>
      <c r="B5" s="70"/>
      <c r="C5" s="92"/>
      <c r="D5" s="92"/>
      <c r="E5" s="92"/>
      <c r="F5" s="92"/>
      <c r="G5" s="92"/>
      <c r="H5" s="92"/>
      <c r="I5" s="92"/>
      <c r="J5" s="92"/>
    </row>
    <row r="6" spans="1:10" ht="16" x14ac:dyDescent="0.2">
      <c r="A6" s="68"/>
      <c r="B6" s="70" t="s">
        <v>53</v>
      </c>
      <c r="C6" s="68"/>
      <c r="D6" s="68"/>
      <c r="E6" s="69"/>
      <c r="F6" s="69"/>
      <c r="G6" s="69"/>
      <c r="H6" s="69"/>
      <c r="I6" s="69"/>
      <c r="J6" s="69"/>
    </row>
    <row r="7" spans="1:10" ht="16" x14ac:dyDescent="0.2">
      <c r="A7" s="68"/>
      <c r="B7" s="71" t="s">
        <v>52</v>
      </c>
      <c r="C7" s="93"/>
      <c r="D7" s="94"/>
      <c r="E7" s="94"/>
      <c r="F7" s="94"/>
      <c r="G7" s="94"/>
      <c r="H7" s="94"/>
      <c r="I7" s="94"/>
      <c r="J7" s="95"/>
    </row>
    <row r="8" spans="1:10" ht="16" x14ac:dyDescent="0.2">
      <c r="A8" s="68"/>
      <c r="B8" s="71" t="s">
        <v>51</v>
      </c>
      <c r="C8" s="96"/>
      <c r="D8" s="97"/>
      <c r="E8" s="97"/>
      <c r="F8" s="97"/>
      <c r="G8" s="97"/>
      <c r="H8" s="97"/>
      <c r="I8" s="97"/>
      <c r="J8" s="98"/>
    </row>
    <row r="9" spans="1:10" ht="16" x14ac:dyDescent="0.2">
      <c r="A9" s="68"/>
      <c r="B9" s="71" t="s">
        <v>50</v>
      </c>
      <c r="C9" s="99"/>
      <c r="D9" s="100"/>
      <c r="E9" s="100"/>
      <c r="F9" s="100"/>
      <c r="G9" s="100"/>
      <c r="H9" s="100"/>
      <c r="I9" s="100"/>
      <c r="J9" s="101"/>
    </row>
    <row r="10" spans="1:10" ht="17" thickBot="1" x14ac:dyDescent="0.25">
      <c r="A10" s="68"/>
      <c r="B10" s="72"/>
      <c r="C10" s="73"/>
      <c r="D10" s="73"/>
      <c r="E10" s="72"/>
      <c r="F10" s="72"/>
      <c r="G10" s="72"/>
      <c r="H10" s="72"/>
      <c r="I10" s="72"/>
      <c r="J10" s="72"/>
    </row>
    <row r="11" spans="1:10" ht="101" customHeight="1" thickTop="1" thickBot="1" x14ac:dyDescent="0.25">
      <c r="A11" s="68"/>
      <c r="B11" s="102" t="s">
        <v>49</v>
      </c>
      <c r="C11" s="102"/>
      <c r="D11" s="102"/>
      <c r="E11" s="102"/>
      <c r="F11" s="102"/>
      <c r="G11" s="102"/>
      <c r="H11" s="102"/>
      <c r="I11" s="102"/>
      <c r="J11" s="102"/>
    </row>
    <row r="12" spans="1:10" ht="36" customHeight="1" thickTop="1" thickBot="1" x14ac:dyDescent="0.25">
      <c r="A12" s="74"/>
      <c r="B12" s="103" t="s">
        <v>48</v>
      </c>
      <c r="C12" s="103"/>
      <c r="D12" s="103"/>
      <c r="E12" s="103"/>
      <c r="F12" s="103"/>
      <c r="G12" s="103"/>
      <c r="H12" s="103"/>
      <c r="I12" s="103"/>
      <c r="J12" s="103"/>
    </row>
    <row r="13" spans="1:10" ht="36" customHeight="1" thickTop="1" x14ac:dyDescent="0.25">
      <c r="A13" s="74"/>
      <c r="B13" s="105" t="s">
        <v>59</v>
      </c>
      <c r="C13" s="105"/>
      <c r="D13" s="105"/>
      <c r="E13" s="105"/>
      <c r="F13" s="105"/>
      <c r="G13" s="105"/>
      <c r="H13" s="104">
        <f>'IT - PU 111'!E13</f>
        <v>0</v>
      </c>
      <c r="I13" s="104"/>
      <c r="J13" s="104"/>
    </row>
    <row r="14" spans="1:10" ht="36" customHeight="1" x14ac:dyDescent="0.25">
      <c r="A14" s="74"/>
      <c r="B14" s="105" t="s">
        <v>60</v>
      </c>
      <c r="C14" s="105"/>
      <c r="D14" s="105"/>
      <c r="E14" s="105"/>
      <c r="F14" s="105"/>
      <c r="G14" s="105"/>
      <c r="H14" s="104">
        <f>'IT - JU 117'!E13</f>
        <v>0</v>
      </c>
      <c r="I14" s="104"/>
      <c r="J14" s="104"/>
    </row>
    <row r="15" spans="1:10" ht="36" customHeight="1" x14ac:dyDescent="0.25">
      <c r="A15" s="74"/>
      <c r="B15" s="105" t="s">
        <v>85</v>
      </c>
      <c r="C15" s="105"/>
      <c r="D15" s="105"/>
      <c r="E15" s="105"/>
      <c r="F15" s="105"/>
      <c r="G15" s="105"/>
      <c r="H15" s="104">
        <f>'111'!F44</f>
        <v>0</v>
      </c>
      <c r="I15" s="104"/>
      <c r="J15" s="104"/>
    </row>
    <row r="16" spans="1:10" ht="36" customHeight="1" x14ac:dyDescent="0.25">
      <c r="A16" s="74"/>
      <c r="B16" s="105" t="s">
        <v>86</v>
      </c>
      <c r="C16" s="105"/>
      <c r="D16" s="105"/>
      <c r="E16" s="105"/>
      <c r="F16" s="105"/>
      <c r="G16" s="105"/>
      <c r="H16" s="104">
        <f>'117'!F35</f>
        <v>0</v>
      </c>
      <c r="I16" s="104"/>
      <c r="J16" s="104"/>
    </row>
    <row r="17" spans="1:10" ht="36" customHeight="1" x14ac:dyDescent="0.25">
      <c r="A17" s="74"/>
      <c r="B17" s="75" t="s">
        <v>47</v>
      </c>
      <c r="C17" s="75"/>
      <c r="D17" s="75"/>
      <c r="E17" s="75"/>
      <c r="F17" s="75"/>
      <c r="G17" s="75"/>
      <c r="H17" s="106">
        <f>SUM(H13:J16)</f>
        <v>0</v>
      </c>
      <c r="I17" s="106"/>
      <c r="J17" s="106"/>
    </row>
    <row r="18" spans="1:10" ht="36" customHeight="1" x14ac:dyDescent="0.25">
      <c r="A18" s="74"/>
      <c r="B18" s="76" t="s">
        <v>46</v>
      </c>
      <c r="C18" s="76"/>
      <c r="D18" s="76"/>
      <c r="E18" s="76"/>
      <c r="F18" s="76"/>
      <c r="G18" s="76"/>
      <c r="H18" s="104">
        <f>H17*0.21</f>
        <v>0</v>
      </c>
      <c r="I18" s="104"/>
      <c r="J18" s="104"/>
    </row>
    <row r="19" spans="1:10" ht="36" customHeight="1" x14ac:dyDescent="0.25">
      <c r="A19" s="74"/>
      <c r="B19" s="76" t="s">
        <v>45</v>
      </c>
      <c r="C19" s="76"/>
      <c r="D19" s="76"/>
      <c r="E19" s="76"/>
      <c r="F19" s="76"/>
      <c r="G19" s="76"/>
      <c r="H19" s="104">
        <f>SUM(H17:J18)</f>
        <v>0</v>
      </c>
      <c r="I19" s="104"/>
      <c r="J19" s="104"/>
    </row>
  </sheetData>
  <sheetProtection algorithmName="SHA-512" hashValue="Y4sCVCdcSSDzKDFmi3VNkDLNNYWEQN4QVdRRe/3MMDVteE93HPfjKqXTFDaBga1GtelbBkWBks4YKUAbmGgnmA==" saltValue="T2/v8MLecegGBaKuAnHNTw==" spinCount="100000" sheet="1" formatColumns="0" formatRows="0"/>
  <mergeCells count="17">
    <mergeCell ref="B16:G16"/>
    <mergeCell ref="H16:J16"/>
    <mergeCell ref="H17:J17"/>
    <mergeCell ref="H18:J18"/>
    <mergeCell ref="H19:J19"/>
    <mergeCell ref="B12:J12"/>
    <mergeCell ref="H15:J15"/>
    <mergeCell ref="B13:G13"/>
    <mergeCell ref="H13:J13"/>
    <mergeCell ref="B14:G14"/>
    <mergeCell ref="H14:J14"/>
    <mergeCell ref="B15:G15"/>
    <mergeCell ref="C4:J5"/>
    <mergeCell ref="C7:J7"/>
    <mergeCell ref="C8:J8"/>
    <mergeCell ref="C9:J9"/>
    <mergeCell ref="B11:J11"/>
  </mergeCells>
  <phoneticPr fontId="18" type="noConversion"/>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282669-22A6-1143-90BB-0834A55496A0}">
  <dimension ref="A1:H15"/>
  <sheetViews>
    <sheetView zoomScale="166" zoomScaleNormal="100" workbookViewId="0">
      <selection activeCell="G4" sqref="G4"/>
    </sheetView>
  </sheetViews>
  <sheetFormatPr baseColWidth="10" defaultColWidth="8.83203125" defaultRowHeight="15" x14ac:dyDescent="0.2"/>
  <cols>
    <col min="1" max="1" width="109.1640625" customWidth="1"/>
    <col min="2" max="2" width="5" style="34" customWidth="1"/>
    <col min="3" max="3" width="4.5" style="34" customWidth="1"/>
    <col min="4" max="4" width="10.5" style="34" customWidth="1"/>
    <col min="5" max="5" width="10.83203125" style="34" customWidth="1"/>
    <col min="6" max="6" width="9.83203125" style="34" customWidth="1"/>
    <col min="7" max="7" width="11.83203125" style="34" customWidth="1"/>
    <col min="8" max="8" width="22.33203125" customWidth="1"/>
  </cols>
  <sheetData>
    <row r="1" spans="1:8" ht="27" customHeight="1" x14ac:dyDescent="0.2">
      <c r="A1" s="107" t="s">
        <v>80</v>
      </c>
      <c r="B1" s="107"/>
      <c r="C1" s="107"/>
      <c r="D1" s="107"/>
      <c r="E1" s="107"/>
      <c r="F1" s="107"/>
      <c r="G1" s="107"/>
      <c r="H1" s="63"/>
    </row>
    <row r="2" spans="1:8" ht="24.75" customHeight="1" thickBot="1" x14ac:dyDescent="0.25">
      <c r="A2" s="107"/>
      <c r="B2" s="107"/>
      <c r="C2" s="107"/>
      <c r="D2" s="107"/>
      <c r="E2" s="107"/>
      <c r="F2" s="107"/>
      <c r="G2" s="107"/>
      <c r="H2" s="63"/>
    </row>
    <row r="3" spans="1:8" ht="41.5" customHeight="1" thickBot="1" x14ac:dyDescent="0.25">
      <c r="A3" s="62" t="s">
        <v>79</v>
      </c>
      <c r="B3" s="61" t="s">
        <v>78</v>
      </c>
      <c r="C3" s="60" t="s">
        <v>77</v>
      </c>
      <c r="D3" s="60" t="s">
        <v>76</v>
      </c>
      <c r="E3" s="60" t="s">
        <v>75</v>
      </c>
      <c r="F3" s="60" t="s">
        <v>74</v>
      </c>
      <c r="G3" s="60" t="s">
        <v>73</v>
      </c>
      <c r="H3" s="59" t="s">
        <v>72</v>
      </c>
    </row>
    <row r="4" spans="1:8" ht="222" customHeight="1" x14ac:dyDescent="0.2">
      <c r="A4" s="58" t="s">
        <v>71</v>
      </c>
      <c r="B4" s="57" t="s">
        <v>12</v>
      </c>
      <c r="C4" s="56">
        <v>1</v>
      </c>
      <c r="D4" s="77">
        <v>0</v>
      </c>
      <c r="E4" s="55">
        <f t="shared" ref="E4:E12" si="0">ABS(C4*D4)</f>
        <v>0</v>
      </c>
      <c r="F4" s="55">
        <f t="shared" ref="F4:F13" si="1">ABS(G4-E4)</f>
        <v>0</v>
      </c>
      <c r="G4" s="54">
        <f t="shared" ref="G4:G13" si="2">ABS(E4*1.21)</f>
        <v>0</v>
      </c>
      <c r="H4" s="80"/>
    </row>
    <row r="5" spans="1:8" ht="146.25" customHeight="1" x14ac:dyDescent="0.2">
      <c r="A5" s="51" t="s">
        <v>70</v>
      </c>
      <c r="B5" s="53" t="s">
        <v>12</v>
      </c>
      <c r="C5" s="43">
        <v>1</v>
      </c>
      <c r="D5" s="78">
        <v>0</v>
      </c>
      <c r="E5" s="42">
        <f t="shared" si="0"/>
        <v>0</v>
      </c>
      <c r="F5" s="42">
        <f t="shared" si="1"/>
        <v>0</v>
      </c>
      <c r="G5" s="52">
        <f t="shared" si="2"/>
        <v>0</v>
      </c>
      <c r="H5" s="81"/>
    </row>
    <row r="6" spans="1:8" ht="159.75" customHeight="1" x14ac:dyDescent="0.2">
      <c r="A6" s="51" t="s">
        <v>69</v>
      </c>
      <c r="B6" s="53" t="s">
        <v>12</v>
      </c>
      <c r="C6" s="43">
        <v>10</v>
      </c>
      <c r="D6" s="78">
        <v>0</v>
      </c>
      <c r="E6" s="42">
        <f t="shared" si="0"/>
        <v>0</v>
      </c>
      <c r="F6" s="42">
        <f t="shared" si="1"/>
        <v>0</v>
      </c>
      <c r="G6" s="52">
        <f t="shared" si="2"/>
        <v>0</v>
      </c>
      <c r="H6" s="81"/>
    </row>
    <row r="7" spans="1:8" ht="231" customHeight="1" x14ac:dyDescent="0.2">
      <c r="A7" s="51" t="s">
        <v>68</v>
      </c>
      <c r="B7" s="53" t="s">
        <v>12</v>
      </c>
      <c r="C7" s="43">
        <v>1</v>
      </c>
      <c r="D7" s="78">
        <v>0</v>
      </c>
      <c r="E7" s="42">
        <f t="shared" si="0"/>
        <v>0</v>
      </c>
      <c r="F7" s="42">
        <f t="shared" si="1"/>
        <v>0</v>
      </c>
      <c r="G7" s="52">
        <f t="shared" si="2"/>
        <v>0</v>
      </c>
      <c r="H7" s="81"/>
    </row>
    <row r="8" spans="1:8" ht="159" customHeight="1" x14ac:dyDescent="0.2">
      <c r="A8" s="50" t="s">
        <v>67</v>
      </c>
      <c r="B8" s="49" t="s">
        <v>12</v>
      </c>
      <c r="C8" s="48">
        <v>1</v>
      </c>
      <c r="D8" s="79">
        <v>0</v>
      </c>
      <c r="E8" s="47">
        <f t="shared" si="0"/>
        <v>0</v>
      </c>
      <c r="F8" s="47">
        <f t="shared" si="1"/>
        <v>0</v>
      </c>
      <c r="G8" s="46">
        <f t="shared" si="2"/>
        <v>0</v>
      </c>
      <c r="H8" s="81"/>
    </row>
    <row r="9" spans="1:8" ht="87.75" customHeight="1" x14ac:dyDescent="0.2">
      <c r="A9" s="51" t="s">
        <v>66</v>
      </c>
      <c r="B9" s="49" t="s">
        <v>12</v>
      </c>
      <c r="C9" s="48">
        <v>1</v>
      </c>
      <c r="D9" s="79">
        <v>0</v>
      </c>
      <c r="E9" s="47">
        <f t="shared" si="0"/>
        <v>0</v>
      </c>
      <c r="F9" s="47">
        <f t="shared" si="1"/>
        <v>0</v>
      </c>
      <c r="G9" s="46">
        <f t="shared" si="2"/>
        <v>0</v>
      </c>
      <c r="H9" s="82"/>
    </row>
    <row r="10" spans="1:8" ht="126" customHeight="1" x14ac:dyDescent="0.2">
      <c r="A10" s="50" t="s">
        <v>65</v>
      </c>
      <c r="B10" s="49" t="s">
        <v>12</v>
      </c>
      <c r="C10" s="48">
        <v>11</v>
      </c>
      <c r="D10" s="79">
        <v>0</v>
      </c>
      <c r="E10" s="47">
        <f t="shared" si="0"/>
        <v>0</v>
      </c>
      <c r="F10" s="47">
        <f t="shared" si="1"/>
        <v>0</v>
      </c>
      <c r="G10" s="46">
        <f t="shared" si="2"/>
        <v>0</v>
      </c>
      <c r="H10" s="81"/>
    </row>
    <row r="11" spans="1:8" ht="39" customHeight="1" thickBot="1" x14ac:dyDescent="0.25">
      <c r="A11" s="50" t="s">
        <v>64</v>
      </c>
      <c r="B11" s="49" t="s">
        <v>12</v>
      </c>
      <c r="C11" s="48">
        <v>1</v>
      </c>
      <c r="D11" s="79">
        <v>0</v>
      </c>
      <c r="E11" s="47">
        <f t="shared" si="0"/>
        <v>0</v>
      </c>
      <c r="F11" s="47">
        <f t="shared" si="1"/>
        <v>0</v>
      </c>
      <c r="G11" s="46">
        <f t="shared" si="2"/>
        <v>0</v>
      </c>
      <c r="H11" s="83"/>
    </row>
    <row r="12" spans="1:8" ht="33.75" customHeight="1" x14ac:dyDescent="0.2">
      <c r="A12" s="45" t="s">
        <v>63</v>
      </c>
      <c r="B12" s="44" t="s">
        <v>12</v>
      </c>
      <c r="C12" s="43">
        <v>1</v>
      </c>
      <c r="D12" s="78">
        <v>0</v>
      </c>
      <c r="E12" s="42">
        <f t="shared" si="0"/>
        <v>0</v>
      </c>
      <c r="F12" s="42">
        <f t="shared" si="1"/>
        <v>0</v>
      </c>
      <c r="G12" s="41">
        <f t="shared" si="2"/>
        <v>0</v>
      </c>
    </row>
    <row r="13" spans="1:8" ht="21.75" customHeight="1" thickBot="1" x14ac:dyDescent="0.25">
      <c r="A13" s="40" t="s">
        <v>62</v>
      </c>
      <c r="B13" s="39"/>
      <c r="C13" s="39"/>
      <c r="D13" s="38"/>
      <c r="E13" s="37">
        <f>SUM(E4:E12)</f>
        <v>0</v>
      </c>
      <c r="F13" s="37">
        <f t="shared" si="1"/>
        <v>0</v>
      </c>
      <c r="G13" s="36">
        <f t="shared" si="2"/>
        <v>0</v>
      </c>
    </row>
    <row r="15" spans="1:8" x14ac:dyDescent="0.2">
      <c r="A15" s="35" t="s">
        <v>61</v>
      </c>
    </row>
  </sheetData>
  <sheetProtection algorithmName="SHA-512" hashValue="6XVPwdTS0yopA93wkk5bLyZ3ZQbMSvr1nLh27hqhOqtl8KSjfn2s4q4MTnJtoLqNrLyIEQLufwt+/wseh68swg==" saltValue="Jk4MrULJZJ/6ajtyERwSIQ==" spinCount="100000" sheet="1" objects="1" scenarios="1"/>
  <mergeCells count="1">
    <mergeCell ref="A1:G2"/>
  </mergeCells>
  <pageMargins left="0.70866141732283472" right="0.70866141732283472" top="0.78740157480314965" bottom="0.78740157480314965"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B90168-BF55-5B4A-A389-3789CC0DDD4D}">
  <dimension ref="A1:H15"/>
  <sheetViews>
    <sheetView zoomScaleNormal="100" workbookViewId="0">
      <selection activeCell="F7" sqref="F7"/>
    </sheetView>
  </sheetViews>
  <sheetFormatPr baseColWidth="10" defaultColWidth="8.83203125" defaultRowHeight="15" x14ac:dyDescent="0.2"/>
  <cols>
    <col min="1" max="1" width="109.1640625" customWidth="1"/>
    <col min="2" max="2" width="5" style="34" customWidth="1"/>
    <col min="3" max="3" width="4.5" style="34" customWidth="1"/>
    <col min="4" max="4" width="10.5" style="34" customWidth="1"/>
    <col min="5" max="5" width="10.83203125" style="34" customWidth="1"/>
    <col min="6" max="6" width="9.83203125" style="34" customWidth="1"/>
    <col min="7" max="7" width="11.83203125" style="34" customWidth="1"/>
    <col min="8" max="8" width="23" customWidth="1"/>
  </cols>
  <sheetData>
    <row r="1" spans="1:8" ht="27" customHeight="1" x14ac:dyDescent="0.2">
      <c r="A1" s="107" t="s">
        <v>84</v>
      </c>
      <c r="B1" s="107"/>
      <c r="C1" s="107"/>
      <c r="D1" s="107"/>
      <c r="E1" s="107"/>
      <c r="F1" s="107"/>
      <c r="G1" s="107"/>
      <c r="H1" s="63"/>
    </row>
    <row r="2" spans="1:8" ht="24.75" customHeight="1" thickBot="1" x14ac:dyDescent="0.25">
      <c r="A2" s="107"/>
      <c r="B2" s="107"/>
      <c r="C2" s="107"/>
      <c r="D2" s="107"/>
      <c r="E2" s="107"/>
      <c r="F2" s="107"/>
      <c r="G2" s="107"/>
      <c r="H2" s="63"/>
    </row>
    <row r="3" spans="1:8" ht="41.5" customHeight="1" thickBot="1" x14ac:dyDescent="0.25">
      <c r="A3" s="62" t="s">
        <v>79</v>
      </c>
      <c r="B3" s="61" t="s">
        <v>78</v>
      </c>
      <c r="C3" s="60" t="s">
        <v>77</v>
      </c>
      <c r="D3" s="60" t="s">
        <v>76</v>
      </c>
      <c r="E3" s="60" t="s">
        <v>75</v>
      </c>
      <c r="F3" s="60" t="s">
        <v>74</v>
      </c>
      <c r="G3" s="60" t="s">
        <v>73</v>
      </c>
      <c r="H3" s="59" t="s">
        <v>72</v>
      </c>
    </row>
    <row r="4" spans="1:8" ht="225" customHeight="1" x14ac:dyDescent="0.2">
      <c r="A4" s="58" t="s">
        <v>71</v>
      </c>
      <c r="B4" s="57" t="s">
        <v>12</v>
      </c>
      <c r="C4" s="56">
        <v>1</v>
      </c>
      <c r="D4" s="77">
        <v>0</v>
      </c>
      <c r="E4" s="55">
        <f t="shared" ref="E4:E12" si="0">ABS(C4*D4)</f>
        <v>0</v>
      </c>
      <c r="F4" s="55">
        <f t="shared" ref="F4:F13" si="1">ABS(G4-E4)</f>
        <v>0</v>
      </c>
      <c r="G4" s="54">
        <f t="shared" ref="G4:G13" si="2">ABS(E4*1.21)</f>
        <v>0</v>
      </c>
      <c r="H4" s="80"/>
    </row>
    <row r="5" spans="1:8" ht="135" customHeight="1" x14ac:dyDescent="0.2">
      <c r="A5" s="51" t="s">
        <v>70</v>
      </c>
      <c r="B5" s="53" t="s">
        <v>12</v>
      </c>
      <c r="C5" s="43">
        <v>1</v>
      </c>
      <c r="D5" s="78">
        <v>0</v>
      </c>
      <c r="E5" s="42">
        <f t="shared" si="0"/>
        <v>0</v>
      </c>
      <c r="F5" s="42">
        <f t="shared" si="1"/>
        <v>0</v>
      </c>
      <c r="G5" s="52">
        <f t="shared" si="2"/>
        <v>0</v>
      </c>
      <c r="H5" s="81"/>
    </row>
    <row r="6" spans="1:8" ht="160.5" customHeight="1" x14ac:dyDescent="0.2">
      <c r="A6" s="51" t="s">
        <v>69</v>
      </c>
      <c r="B6" s="53" t="s">
        <v>12</v>
      </c>
      <c r="C6" s="43">
        <v>24</v>
      </c>
      <c r="D6" s="78">
        <v>0</v>
      </c>
      <c r="E6" s="42">
        <f t="shared" si="0"/>
        <v>0</v>
      </c>
      <c r="F6" s="42">
        <f t="shared" si="1"/>
        <v>0</v>
      </c>
      <c r="G6" s="52">
        <f t="shared" si="2"/>
        <v>0</v>
      </c>
      <c r="H6" s="81"/>
    </row>
    <row r="7" spans="1:8" ht="219" customHeight="1" x14ac:dyDescent="0.2">
      <c r="A7" s="51" t="s">
        <v>68</v>
      </c>
      <c r="B7" s="53" t="s">
        <v>12</v>
      </c>
      <c r="C7" s="43">
        <v>1</v>
      </c>
      <c r="D7" s="78">
        <v>0</v>
      </c>
      <c r="E7" s="42">
        <f t="shared" si="0"/>
        <v>0</v>
      </c>
      <c r="F7" s="42">
        <f t="shared" si="1"/>
        <v>0</v>
      </c>
      <c r="G7" s="52">
        <f t="shared" si="2"/>
        <v>0</v>
      </c>
      <c r="H7" s="81"/>
    </row>
    <row r="8" spans="1:8" ht="248.25" customHeight="1" x14ac:dyDescent="0.2">
      <c r="A8" s="50" t="s">
        <v>83</v>
      </c>
      <c r="B8" s="49" t="s">
        <v>12</v>
      </c>
      <c r="C8" s="48">
        <v>1</v>
      </c>
      <c r="D8" s="79">
        <v>0</v>
      </c>
      <c r="E8" s="47">
        <f t="shared" si="0"/>
        <v>0</v>
      </c>
      <c r="F8" s="47">
        <f t="shared" si="1"/>
        <v>0</v>
      </c>
      <c r="G8" s="46">
        <f t="shared" si="2"/>
        <v>0</v>
      </c>
      <c r="H8" s="81"/>
    </row>
    <row r="9" spans="1:8" ht="105.75" customHeight="1" x14ac:dyDescent="0.2">
      <c r="A9" s="51" t="s">
        <v>82</v>
      </c>
      <c r="B9" s="44" t="s">
        <v>12</v>
      </c>
      <c r="C9" s="43">
        <v>1</v>
      </c>
      <c r="D9" s="78">
        <v>0</v>
      </c>
      <c r="E9" s="42">
        <f t="shared" si="0"/>
        <v>0</v>
      </c>
      <c r="F9" s="42">
        <f t="shared" si="1"/>
        <v>0</v>
      </c>
      <c r="G9" s="52">
        <f t="shared" si="2"/>
        <v>0</v>
      </c>
      <c r="H9" s="81"/>
    </row>
    <row r="10" spans="1:8" ht="75" customHeight="1" x14ac:dyDescent="0.2">
      <c r="A10" s="51" t="s">
        <v>66</v>
      </c>
      <c r="B10" s="44" t="s">
        <v>12</v>
      </c>
      <c r="C10" s="43">
        <v>1</v>
      </c>
      <c r="D10" s="78">
        <v>0</v>
      </c>
      <c r="E10" s="42">
        <f t="shared" si="0"/>
        <v>0</v>
      </c>
      <c r="F10" s="42">
        <f t="shared" si="1"/>
        <v>0</v>
      </c>
      <c r="G10" s="52">
        <f t="shared" si="2"/>
        <v>0</v>
      </c>
      <c r="H10" s="81"/>
    </row>
    <row r="11" spans="1:8" ht="44.25" customHeight="1" thickBot="1" x14ac:dyDescent="0.25">
      <c r="A11" s="45" t="s">
        <v>81</v>
      </c>
      <c r="B11" s="44" t="s">
        <v>12</v>
      </c>
      <c r="C11" s="43">
        <v>25</v>
      </c>
      <c r="D11" s="78">
        <v>0</v>
      </c>
      <c r="E11" s="42">
        <f t="shared" si="0"/>
        <v>0</v>
      </c>
      <c r="F11" s="42">
        <f t="shared" si="1"/>
        <v>0</v>
      </c>
      <c r="G11" s="41">
        <f t="shared" si="2"/>
        <v>0</v>
      </c>
      <c r="H11" s="83"/>
    </row>
    <row r="12" spans="1:8" ht="33.75" customHeight="1" x14ac:dyDescent="0.2">
      <c r="A12" s="45" t="s">
        <v>63</v>
      </c>
      <c r="B12" s="44" t="s">
        <v>12</v>
      </c>
      <c r="C12" s="43">
        <v>1</v>
      </c>
      <c r="D12" s="78">
        <v>0</v>
      </c>
      <c r="E12" s="42">
        <f t="shared" si="0"/>
        <v>0</v>
      </c>
      <c r="F12" s="42">
        <f t="shared" si="1"/>
        <v>0</v>
      </c>
      <c r="G12" s="41">
        <f t="shared" si="2"/>
        <v>0</v>
      </c>
    </row>
    <row r="13" spans="1:8" ht="21.75" customHeight="1" thickBot="1" x14ac:dyDescent="0.25">
      <c r="A13" s="40" t="s">
        <v>62</v>
      </c>
      <c r="B13" s="39"/>
      <c r="C13" s="39"/>
      <c r="D13" s="38"/>
      <c r="E13" s="37">
        <f>SUM(E4:E12)</f>
        <v>0</v>
      </c>
      <c r="F13" s="37">
        <f t="shared" si="1"/>
        <v>0</v>
      </c>
      <c r="G13" s="36">
        <f t="shared" si="2"/>
        <v>0</v>
      </c>
    </row>
    <row r="15" spans="1:8" x14ac:dyDescent="0.2">
      <c r="A15" s="35" t="s">
        <v>61</v>
      </c>
    </row>
  </sheetData>
  <sheetProtection algorithmName="SHA-512" hashValue="LXTafbeBPxLcLGtnhHWN95sD6zUAnEPqPd2uLPOuQE2woXmyISM0HARmaz0xgQCShJlpA5pIA4S0yReciaOuaw==" saltValue="crgncdHaK3c/ZEBusAOTfw==" spinCount="100000" sheet="1" objects="1" scenarios="1"/>
  <mergeCells count="1">
    <mergeCell ref="A1:G2"/>
  </mergeCells>
  <pageMargins left="0.70866141732283472" right="0.70866141732283472" top="0.78740157480314965" bottom="0.78740157480314965"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C7D32-E905-437B-B187-4096C1612A56}">
  <sheetPr>
    <pageSetUpPr fitToPage="1"/>
  </sheetPr>
  <dimension ref="A2:G44"/>
  <sheetViews>
    <sheetView tabSelected="1" topLeftCell="B1" zoomScale="144" zoomScaleNormal="110" workbookViewId="0">
      <selection activeCell="B5" sqref="B5"/>
    </sheetView>
  </sheetViews>
  <sheetFormatPr baseColWidth="10" defaultColWidth="8.83203125" defaultRowHeight="15" x14ac:dyDescent="0.2"/>
  <cols>
    <col min="1" max="1" width="4.5" customWidth="1"/>
    <col min="2" max="2" width="51.83203125" customWidth="1"/>
    <col min="3" max="3" width="5.5" customWidth="1"/>
    <col min="4" max="4" width="5.83203125" customWidth="1"/>
    <col min="5" max="5" width="12.5" customWidth="1"/>
    <col min="6" max="7" width="13.5" customWidth="1"/>
  </cols>
  <sheetData>
    <row r="2" spans="1:7" ht="16" x14ac:dyDescent="0.2">
      <c r="B2" s="16" t="s">
        <v>19</v>
      </c>
    </row>
    <row r="3" spans="1:7" ht="16" x14ac:dyDescent="0.2">
      <c r="B3" s="16"/>
    </row>
    <row r="4" spans="1:7" x14ac:dyDescent="0.2">
      <c r="C4" s="108" t="s">
        <v>20</v>
      </c>
      <c r="D4" s="109"/>
      <c r="E4" s="109"/>
      <c r="F4" s="109"/>
      <c r="G4" s="110"/>
    </row>
    <row r="5" spans="1:7" x14ac:dyDescent="0.2">
      <c r="B5" t="s">
        <v>33</v>
      </c>
      <c r="C5" s="111"/>
      <c r="D5" s="112"/>
      <c r="E5" s="112"/>
      <c r="F5" s="112"/>
      <c r="G5" s="113"/>
    </row>
    <row r="6" spans="1:7" x14ac:dyDescent="0.2">
      <c r="C6" s="17"/>
      <c r="D6" s="17"/>
      <c r="E6" s="17"/>
      <c r="F6" s="17"/>
      <c r="G6" s="17"/>
    </row>
    <row r="8" spans="1:7" x14ac:dyDescent="0.2">
      <c r="A8" s="2" t="s">
        <v>5</v>
      </c>
      <c r="C8" s="2" t="s">
        <v>1</v>
      </c>
      <c r="D8" s="2" t="s">
        <v>0</v>
      </c>
      <c r="E8" s="2" t="s">
        <v>3</v>
      </c>
      <c r="F8" s="2" t="s">
        <v>2</v>
      </c>
      <c r="G8" s="2" t="s">
        <v>4</v>
      </c>
    </row>
    <row r="9" spans="1:7" x14ac:dyDescent="0.2">
      <c r="A9" s="15"/>
      <c r="B9" s="8" t="s">
        <v>10</v>
      </c>
      <c r="C9" s="15"/>
      <c r="D9" s="15"/>
      <c r="E9" s="15"/>
      <c r="F9" s="9">
        <f>SUM(F10,F15)</f>
        <v>0</v>
      </c>
      <c r="G9" s="9">
        <f>PRODUCT(F9,1.21)</f>
        <v>0</v>
      </c>
    </row>
    <row r="10" spans="1:7" x14ac:dyDescent="0.2">
      <c r="A10" s="27"/>
      <c r="B10" s="29" t="s">
        <v>88</v>
      </c>
      <c r="C10" s="27" t="s">
        <v>6</v>
      </c>
      <c r="D10" s="27"/>
      <c r="E10" s="27"/>
      <c r="F10" s="24">
        <f>SUM(F11:F14)</f>
        <v>0</v>
      </c>
      <c r="G10" s="26">
        <f t="shared" ref="G10:G40" si="0">F10*1.21</f>
        <v>0</v>
      </c>
    </row>
    <row r="11" spans="1:7" x14ac:dyDescent="0.2">
      <c r="A11" s="4"/>
      <c r="B11" s="21" t="s">
        <v>44</v>
      </c>
      <c r="C11" s="22" t="s">
        <v>12</v>
      </c>
      <c r="D11" s="22">
        <v>21</v>
      </c>
      <c r="E11" s="84">
        <v>0</v>
      </c>
      <c r="F11" s="19">
        <f t="shared" ref="F11:F34" si="1">D11*E11</f>
        <v>0</v>
      </c>
      <c r="G11" s="20">
        <f t="shared" si="0"/>
        <v>0</v>
      </c>
    </row>
    <row r="12" spans="1:7" x14ac:dyDescent="0.2">
      <c r="A12" s="4"/>
      <c r="B12" s="21" t="s">
        <v>39</v>
      </c>
      <c r="C12" s="22" t="s">
        <v>12</v>
      </c>
      <c r="D12" s="22">
        <v>21</v>
      </c>
      <c r="E12" s="84">
        <v>0</v>
      </c>
      <c r="F12" s="19">
        <f t="shared" si="1"/>
        <v>0</v>
      </c>
      <c r="G12" s="20">
        <f t="shared" si="0"/>
        <v>0</v>
      </c>
    </row>
    <row r="13" spans="1:7" x14ac:dyDescent="0.2">
      <c r="A13" s="4"/>
      <c r="B13" s="21" t="s">
        <v>40</v>
      </c>
      <c r="C13" s="22" t="s">
        <v>12</v>
      </c>
      <c r="D13" s="22">
        <v>32</v>
      </c>
      <c r="E13" s="84">
        <v>0</v>
      </c>
      <c r="F13" s="19">
        <f t="shared" si="1"/>
        <v>0</v>
      </c>
      <c r="G13" s="20">
        <f t="shared" si="0"/>
        <v>0</v>
      </c>
    </row>
    <row r="14" spans="1:7" x14ac:dyDescent="0.2">
      <c r="A14" s="4"/>
      <c r="B14" s="21" t="s">
        <v>41</v>
      </c>
      <c r="C14" s="22" t="s">
        <v>12</v>
      </c>
      <c r="D14" s="22">
        <v>10</v>
      </c>
      <c r="E14" s="84">
        <v>0</v>
      </c>
      <c r="F14" s="19">
        <f t="shared" si="1"/>
        <v>0</v>
      </c>
      <c r="G14" s="20">
        <f t="shared" si="0"/>
        <v>0</v>
      </c>
    </row>
    <row r="15" spans="1:7" x14ac:dyDescent="0.2">
      <c r="A15" s="27"/>
      <c r="B15" s="28" t="s">
        <v>8</v>
      </c>
      <c r="C15" s="27" t="s">
        <v>6</v>
      </c>
      <c r="D15" s="27"/>
      <c r="E15" s="27"/>
      <c r="F15" s="27">
        <f>F16</f>
        <v>0</v>
      </c>
      <c r="G15" s="27">
        <f>G16</f>
        <v>0</v>
      </c>
    </row>
    <row r="16" spans="1:7" ht="25" customHeight="1" x14ac:dyDescent="0.2">
      <c r="A16" s="10"/>
      <c r="B16" s="115" t="s">
        <v>9</v>
      </c>
      <c r="C16" s="115"/>
      <c r="D16" s="115"/>
      <c r="E16" s="85">
        <v>0</v>
      </c>
      <c r="F16" s="19">
        <f>PRODUCT(D16,E16)</f>
        <v>0</v>
      </c>
      <c r="G16" s="20">
        <f>PRODUCT(F16,1.21)</f>
        <v>0</v>
      </c>
    </row>
    <row r="17" spans="1:7" x14ac:dyDescent="0.2">
      <c r="A17" s="15"/>
      <c r="B17" s="8" t="s">
        <v>11</v>
      </c>
      <c r="C17" s="15"/>
      <c r="D17" s="15"/>
      <c r="E17" s="15"/>
      <c r="F17" s="9">
        <f>SUM(F18,F31,F35,F37,F40)</f>
        <v>0</v>
      </c>
      <c r="G17" s="9">
        <f>PRODUCT(F17,1.21)</f>
        <v>0</v>
      </c>
    </row>
    <row r="18" spans="1:7" x14ac:dyDescent="0.2">
      <c r="A18" s="24"/>
      <c r="B18" s="25" t="s">
        <v>13</v>
      </c>
      <c r="C18" s="24" t="s">
        <v>6</v>
      </c>
      <c r="D18" s="24"/>
      <c r="E18" s="24"/>
      <c r="F18" s="24">
        <f>SUM(F19:F30)</f>
        <v>0</v>
      </c>
      <c r="G18" s="26">
        <f>PRODUCT(F18,1.21)</f>
        <v>0</v>
      </c>
    </row>
    <row r="19" spans="1:7" x14ac:dyDescent="0.2">
      <c r="A19" s="3"/>
      <c r="B19" s="32" t="s">
        <v>30</v>
      </c>
      <c r="C19" s="19" t="s">
        <v>12</v>
      </c>
      <c r="D19" s="19">
        <v>1</v>
      </c>
      <c r="E19" s="85">
        <v>0</v>
      </c>
      <c r="F19" s="19">
        <f>PRODUCT(D19,E19)</f>
        <v>0</v>
      </c>
      <c r="G19" s="20">
        <f>PRODUCT(F19,1.21)</f>
        <v>0</v>
      </c>
    </row>
    <row r="20" spans="1:7" ht="61" x14ac:dyDescent="0.2">
      <c r="A20" s="3"/>
      <c r="B20" s="33" t="s">
        <v>42</v>
      </c>
      <c r="C20" s="19" t="s">
        <v>12</v>
      </c>
      <c r="D20" s="19">
        <v>1</v>
      </c>
      <c r="E20" s="85">
        <v>0</v>
      </c>
      <c r="F20" s="19">
        <f t="shared" ref="F20:F30" si="2">PRODUCT(D20,E20)</f>
        <v>0</v>
      </c>
      <c r="G20" s="20">
        <f t="shared" ref="G20:G30" si="3">PRODUCT(F20,1.21)</f>
        <v>0</v>
      </c>
    </row>
    <row r="21" spans="1:7" ht="15.75" customHeight="1" x14ac:dyDescent="0.2">
      <c r="A21" s="87"/>
      <c r="B21" s="88" t="s">
        <v>87</v>
      </c>
      <c r="C21" s="87" t="s">
        <v>12</v>
      </c>
      <c r="D21" s="87">
        <v>1</v>
      </c>
      <c r="E21" s="90">
        <v>0</v>
      </c>
      <c r="F21" s="87">
        <f t="shared" si="2"/>
        <v>0</v>
      </c>
      <c r="G21" s="89">
        <f t="shared" si="3"/>
        <v>0</v>
      </c>
    </row>
    <row r="22" spans="1:7" x14ac:dyDescent="0.2">
      <c r="A22" s="19"/>
      <c r="B22" s="32" t="s">
        <v>23</v>
      </c>
      <c r="C22" s="19" t="s">
        <v>12</v>
      </c>
      <c r="D22" s="19">
        <v>1</v>
      </c>
      <c r="E22" s="85">
        <v>0</v>
      </c>
      <c r="F22" s="19">
        <f t="shared" si="2"/>
        <v>0</v>
      </c>
      <c r="G22" s="20">
        <f t="shared" si="3"/>
        <v>0</v>
      </c>
    </row>
    <row r="23" spans="1:7" x14ac:dyDescent="0.2">
      <c r="A23" s="19"/>
      <c r="B23" s="32" t="s">
        <v>24</v>
      </c>
      <c r="C23" s="19" t="s">
        <v>12</v>
      </c>
      <c r="D23" s="19">
        <v>2</v>
      </c>
      <c r="E23" s="85">
        <v>0</v>
      </c>
      <c r="F23" s="19">
        <f t="shared" si="2"/>
        <v>0</v>
      </c>
      <c r="G23" s="20">
        <f t="shared" si="3"/>
        <v>0</v>
      </c>
    </row>
    <row r="24" spans="1:7" x14ac:dyDescent="0.2">
      <c r="A24" s="19"/>
      <c r="B24" s="32" t="s">
        <v>25</v>
      </c>
      <c r="C24" s="19" t="s">
        <v>12</v>
      </c>
      <c r="D24" s="19">
        <v>34</v>
      </c>
      <c r="E24" s="85">
        <v>0</v>
      </c>
      <c r="F24" s="19">
        <f t="shared" si="2"/>
        <v>0</v>
      </c>
      <c r="G24" s="20">
        <f t="shared" si="3"/>
        <v>0</v>
      </c>
    </row>
    <row r="25" spans="1:7" x14ac:dyDescent="0.2">
      <c r="A25" s="3"/>
      <c r="B25" s="32" t="s">
        <v>26</v>
      </c>
      <c r="C25" s="19" t="s">
        <v>12</v>
      </c>
      <c r="D25" s="19">
        <v>2</v>
      </c>
      <c r="E25" s="85">
        <v>0</v>
      </c>
      <c r="F25" s="19">
        <f t="shared" si="2"/>
        <v>0</v>
      </c>
      <c r="G25" s="20">
        <f t="shared" si="3"/>
        <v>0</v>
      </c>
    </row>
    <row r="26" spans="1:7" x14ac:dyDescent="0.2">
      <c r="A26" s="3"/>
      <c r="B26" s="32" t="s">
        <v>21</v>
      </c>
      <c r="C26" s="19" t="s">
        <v>12</v>
      </c>
      <c r="D26" s="19">
        <v>34</v>
      </c>
      <c r="E26" s="85">
        <v>0</v>
      </c>
      <c r="F26" s="19">
        <f t="shared" si="2"/>
        <v>0</v>
      </c>
      <c r="G26" s="20">
        <f t="shared" si="3"/>
        <v>0</v>
      </c>
    </row>
    <row r="27" spans="1:7" ht="25" x14ac:dyDescent="0.2">
      <c r="A27" s="3"/>
      <c r="B27" s="33" t="s">
        <v>31</v>
      </c>
      <c r="C27" s="19" t="s">
        <v>12</v>
      </c>
      <c r="D27" s="19">
        <v>2</v>
      </c>
      <c r="E27" s="85">
        <v>0</v>
      </c>
      <c r="F27" s="19">
        <f t="shared" si="2"/>
        <v>0</v>
      </c>
      <c r="G27" s="20">
        <f t="shared" si="3"/>
        <v>0</v>
      </c>
    </row>
    <row r="28" spans="1:7" x14ac:dyDescent="0.2">
      <c r="A28" s="3"/>
      <c r="B28" s="32" t="s">
        <v>14</v>
      </c>
      <c r="C28" s="19" t="s">
        <v>12</v>
      </c>
      <c r="D28" s="19">
        <v>1</v>
      </c>
      <c r="E28" s="85">
        <v>0</v>
      </c>
      <c r="F28" s="19">
        <f t="shared" si="2"/>
        <v>0</v>
      </c>
      <c r="G28" s="20">
        <f t="shared" si="3"/>
        <v>0</v>
      </c>
    </row>
    <row r="29" spans="1:7" x14ac:dyDescent="0.2">
      <c r="A29" s="3"/>
      <c r="B29" s="32" t="s">
        <v>27</v>
      </c>
      <c r="C29" s="19" t="s">
        <v>12</v>
      </c>
      <c r="D29" s="19">
        <v>2</v>
      </c>
      <c r="E29" s="85">
        <v>0</v>
      </c>
      <c r="F29" s="19">
        <f t="shared" si="2"/>
        <v>0</v>
      </c>
      <c r="G29" s="20">
        <f t="shared" si="3"/>
        <v>0</v>
      </c>
    </row>
    <row r="30" spans="1:7" x14ac:dyDescent="0.2">
      <c r="A30" s="3"/>
      <c r="B30" s="32" t="s">
        <v>15</v>
      </c>
      <c r="C30" s="19" t="s">
        <v>12</v>
      </c>
      <c r="D30" s="19">
        <v>8</v>
      </c>
      <c r="E30" s="85">
        <v>0</v>
      </c>
      <c r="F30" s="19">
        <f t="shared" si="2"/>
        <v>0</v>
      </c>
      <c r="G30" s="20">
        <f t="shared" si="3"/>
        <v>0</v>
      </c>
    </row>
    <row r="31" spans="1:7" x14ac:dyDescent="0.2">
      <c r="A31" s="27"/>
      <c r="B31" s="31" t="s">
        <v>89</v>
      </c>
      <c r="C31" s="27" t="s">
        <v>6</v>
      </c>
      <c r="D31" s="27"/>
      <c r="E31" s="27"/>
      <c r="F31" s="27">
        <f>SUM(F32:F34)</f>
        <v>0</v>
      </c>
      <c r="G31" s="30">
        <f t="shared" si="0"/>
        <v>0</v>
      </c>
    </row>
    <row r="32" spans="1:7" x14ac:dyDescent="0.2">
      <c r="A32" s="4"/>
      <c r="B32" s="18" t="s">
        <v>28</v>
      </c>
      <c r="C32" s="22" t="s">
        <v>12</v>
      </c>
      <c r="D32" s="22">
        <v>30</v>
      </c>
      <c r="E32" s="84">
        <v>0</v>
      </c>
      <c r="F32" s="22">
        <f>D32*E32</f>
        <v>0</v>
      </c>
      <c r="G32" s="23">
        <f t="shared" si="0"/>
        <v>0</v>
      </c>
    </row>
    <row r="33" spans="1:7" x14ac:dyDescent="0.2">
      <c r="A33" s="4"/>
      <c r="B33" s="18" t="s">
        <v>29</v>
      </c>
      <c r="C33" s="22" t="s">
        <v>12</v>
      </c>
      <c r="D33" s="22">
        <v>2</v>
      </c>
      <c r="E33" s="84">
        <v>0</v>
      </c>
      <c r="F33" s="22">
        <f>D33*E33</f>
        <v>0</v>
      </c>
      <c r="G33" s="23">
        <f t="shared" si="0"/>
        <v>0</v>
      </c>
    </row>
    <row r="34" spans="1:7" x14ac:dyDescent="0.2">
      <c r="A34" s="4"/>
      <c r="B34" s="18" t="s">
        <v>17</v>
      </c>
      <c r="C34" s="22" t="s">
        <v>12</v>
      </c>
      <c r="D34" s="22">
        <v>11</v>
      </c>
      <c r="E34" s="84">
        <v>0</v>
      </c>
      <c r="F34" s="22">
        <f t="shared" si="1"/>
        <v>0</v>
      </c>
      <c r="G34" s="23">
        <f t="shared" si="0"/>
        <v>0</v>
      </c>
    </row>
    <row r="35" spans="1:7" x14ac:dyDescent="0.2">
      <c r="A35" s="27"/>
      <c r="B35" s="28" t="s">
        <v>18</v>
      </c>
      <c r="C35" s="27" t="s">
        <v>6</v>
      </c>
      <c r="D35" s="27"/>
      <c r="E35" s="27"/>
      <c r="F35" s="27">
        <f>SUM(F36:F36)</f>
        <v>0</v>
      </c>
      <c r="G35" s="30">
        <f t="shared" ref="G35:G39" si="4">F35*1.21</f>
        <v>0</v>
      </c>
    </row>
    <row r="36" spans="1:7" ht="85" x14ac:dyDescent="0.2">
      <c r="A36" s="4"/>
      <c r="B36" s="18" t="s">
        <v>43</v>
      </c>
      <c r="C36" s="22" t="s">
        <v>12</v>
      </c>
      <c r="D36" s="22">
        <v>1</v>
      </c>
      <c r="E36" s="84">
        <v>0</v>
      </c>
      <c r="F36" s="22">
        <f t="shared" ref="F36" si="5">D36*E36</f>
        <v>0</v>
      </c>
      <c r="G36" s="23">
        <f t="shared" si="4"/>
        <v>0</v>
      </c>
    </row>
    <row r="37" spans="1:7" x14ac:dyDescent="0.2">
      <c r="A37" s="27"/>
      <c r="B37" s="28" t="s">
        <v>34</v>
      </c>
      <c r="C37" s="27" t="s">
        <v>6</v>
      </c>
      <c r="D37" s="27"/>
      <c r="E37" s="27"/>
      <c r="F37" s="27">
        <f>SUM(F38:F39)</f>
        <v>0</v>
      </c>
      <c r="G37" s="30">
        <f t="shared" si="4"/>
        <v>0</v>
      </c>
    </row>
    <row r="38" spans="1:7" ht="37" x14ac:dyDescent="0.2">
      <c r="A38" s="4"/>
      <c r="B38" s="18" t="s">
        <v>37</v>
      </c>
      <c r="C38" s="22" t="s">
        <v>35</v>
      </c>
      <c r="D38" s="22">
        <v>70</v>
      </c>
      <c r="E38" s="84">
        <v>0</v>
      </c>
      <c r="F38" s="22">
        <f t="shared" ref="F38:F39" si="6">D38*E38</f>
        <v>0</v>
      </c>
      <c r="G38" s="23">
        <f t="shared" si="4"/>
        <v>0</v>
      </c>
    </row>
    <row r="39" spans="1:7" x14ac:dyDescent="0.2">
      <c r="A39" s="3"/>
      <c r="B39" s="32" t="s">
        <v>36</v>
      </c>
      <c r="C39" s="19" t="s">
        <v>12</v>
      </c>
      <c r="D39" s="19">
        <v>14</v>
      </c>
      <c r="E39" s="85">
        <v>0</v>
      </c>
      <c r="F39" s="22">
        <f t="shared" si="6"/>
        <v>0</v>
      </c>
      <c r="G39" s="23">
        <f t="shared" si="4"/>
        <v>0</v>
      </c>
    </row>
    <row r="40" spans="1:7" x14ac:dyDescent="0.2">
      <c r="A40" s="27"/>
      <c r="B40" s="28" t="s">
        <v>8</v>
      </c>
      <c r="C40" s="27"/>
      <c r="D40" s="27"/>
      <c r="E40" s="27"/>
      <c r="F40" s="27">
        <f>SUM(E41:E42)</f>
        <v>0</v>
      </c>
      <c r="G40" s="30">
        <f t="shared" si="0"/>
        <v>0</v>
      </c>
    </row>
    <row r="41" spans="1:7" x14ac:dyDescent="0.2">
      <c r="A41" s="4"/>
      <c r="B41" s="114" t="s">
        <v>16</v>
      </c>
      <c r="C41" s="114"/>
      <c r="D41" s="114"/>
      <c r="E41" s="86">
        <v>0</v>
      </c>
      <c r="G41" s="5"/>
    </row>
    <row r="42" spans="1:7" ht="27.75" customHeight="1" x14ac:dyDescent="0.2">
      <c r="A42" s="10"/>
      <c r="B42" s="115" t="s">
        <v>38</v>
      </c>
      <c r="C42" s="115"/>
      <c r="D42" s="115"/>
      <c r="E42" s="117">
        <v>0</v>
      </c>
      <c r="F42" s="118"/>
      <c r="G42" s="7"/>
    </row>
    <row r="43" spans="1:7" x14ac:dyDescent="0.2">
      <c r="A43" s="11"/>
      <c r="C43" s="1"/>
      <c r="D43" s="1"/>
      <c r="E43" s="1"/>
      <c r="F43" s="1"/>
    </row>
    <row r="44" spans="1:7" x14ac:dyDescent="0.2">
      <c r="A44" s="12"/>
      <c r="B44" s="13" t="s">
        <v>7</v>
      </c>
      <c r="C44" s="12"/>
      <c r="D44" s="12"/>
      <c r="E44" s="12"/>
      <c r="F44" s="14">
        <f>SUM(F9,F17)</f>
        <v>0</v>
      </c>
      <c r="G44" s="14">
        <f>SUM(G9,G17)</f>
        <v>0</v>
      </c>
    </row>
  </sheetData>
  <sheetProtection algorithmName="SHA-512" hashValue="ojFgNQwOQUKegdBDkPLkSiWr+BVGT8BDxm54e8tWWeGO3hj4f1CGl74qrYZg1a8XdaXmy9PxQMNsFnsF4Dg0Xw==" saltValue="ed8+nsOBssCc89TKJSYh/w==" spinCount="100000" sheet="1" objects="1" scenarios="1"/>
  <mergeCells count="5">
    <mergeCell ref="C4:G4"/>
    <mergeCell ref="C5:G5"/>
    <mergeCell ref="B16:D16"/>
    <mergeCell ref="B41:D41"/>
    <mergeCell ref="B42:D42"/>
  </mergeCells>
  <pageMargins left="0.7" right="0.7" top="0.78740157499999996" bottom="0.78740157499999996" header="0.3" footer="0.3"/>
  <pageSetup paperSize="9" scale="83" fitToHeight="0" orientation="portrait" horizontalDpi="300" verticalDpi="300" r:id="rId1"/>
  <ignoredErrors>
    <ignoredError sqref="F35 F10 F37"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2963A4-27F5-4DBA-B047-04611C047FCC}">
  <sheetPr>
    <pageSetUpPr fitToPage="1"/>
  </sheetPr>
  <dimension ref="A2:G35"/>
  <sheetViews>
    <sheetView topLeftCell="B1" zoomScale="110" zoomScaleNormal="110" workbookViewId="0">
      <selection activeCell="B5" sqref="B5"/>
    </sheetView>
  </sheetViews>
  <sheetFormatPr baseColWidth="10" defaultColWidth="8.83203125" defaultRowHeight="15" x14ac:dyDescent="0.2"/>
  <cols>
    <col min="1" max="1" width="4.5" customWidth="1"/>
    <col min="2" max="2" width="51.83203125" customWidth="1"/>
    <col min="3" max="3" width="5.5" customWidth="1"/>
    <col min="4" max="4" width="5.83203125" customWidth="1"/>
    <col min="5" max="5" width="12.5" customWidth="1"/>
    <col min="6" max="7" width="13.5" customWidth="1"/>
  </cols>
  <sheetData>
    <row r="2" spans="1:7" ht="16" x14ac:dyDescent="0.2">
      <c r="B2" s="16" t="s">
        <v>22</v>
      </c>
    </row>
    <row r="3" spans="1:7" ht="16" x14ac:dyDescent="0.2">
      <c r="B3" s="16"/>
    </row>
    <row r="4" spans="1:7" x14ac:dyDescent="0.2">
      <c r="C4" s="108" t="s">
        <v>20</v>
      </c>
      <c r="D4" s="109"/>
      <c r="E4" s="109"/>
      <c r="F4" s="109"/>
      <c r="G4" s="110"/>
    </row>
    <row r="5" spans="1:7" x14ac:dyDescent="0.2">
      <c r="B5" t="s">
        <v>32</v>
      </c>
      <c r="C5" s="111"/>
      <c r="D5" s="112"/>
      <c r="E5" s="112"/>
      <c r="F5" s="112"/>
      <c r="G5" s="113"/>
    </row>
    <row r="6" spans="1:7" x14ac:dyDescent="0.2">
      <c r="C6" s="17"/>
      <c r="D6" s="17"/>
      <c r="E6" s="17"/>
      <c r="F6" s="17"/>
      <c r="G6" s="17"/>
    </row>
    <row r="8" spans="1:7" x14ac:dyDescent="0.2">
      <c r="A8" s="2" t="s">
        <v>5</v>
      </c>
      <c r="C8" s="2" t="s">
        <v>1</v>
      </c>
      <c r="D8" s="2" t="s">
        <v>0</v>
      </c>
      <c r="E8" s="2" t="s">
        <v>3</v>
      </c>
      <c r="F8" s="2" t="s">
        <v>2</v>
      </c>
      <c r="G8" s="2" t="s">
        <v>4</v>
      </c>
    </row>
    <row r="9" spans="1:7" x14ac:dyDescent="0.2">
      <c r="A9" s="15"/>
      <c r="B9" s="8" t="s">
        <v>11</v>
      </c>
      <c r="C9" s="15"/>
      <c r="D9" s="15"/>
      <c r="E9" s="15"/>
      <c r="F9" s="9">
        <f>SUM(F10,F23,F27,F29,F31)</f>
        <v>0</v>
      </c>
      <c r="G9" s="9">
        <f>PRODUCT(F9,1.21)</f>
        <v>0</v>
      </c>
    </row>
    <row r="10" spans="1:7" x14ac:dyDescent="0.2">
      <c r="A10" s="24"/>
      <c r="B10" s="25" t="s">
        <v>13</v>
      </c>
      <c r="C10" s="24" t="s">
        <v>6</v>
      </c>
      <c r="D10" s="24"/>
      <c r="E10" s="24"/>
      <c r="F10" s="24">
        <f>SUM(F11:F22)</f>
        <v>0</v>
      </c>
      <c r="G10" s="26">
        <f>PRODUCT(F10,1.21)</f>
        <v>0</v>
      </c>
    </row>
    <row r="11" spans="1:7" x14ac:dyDescent="0.2">
      <c r="A11" s="3"/>
      <c r="B11" s="32" t="s">
        <v>30</v>
      </c>
      <c r="C11" s="19" t="s">
        <v>12</v>
      </c>
      <c r="D11" s="19">
        <v>1</v>
      </c>
      <c r="E11" s="85">
        <v>0</v>
      </c>
      <c r="F11" s="19">
        <f>PRODUCT(D11,E11)</f>
        <v>0</v>
      </c>
      <c r="G11" s="20">
        <f>PRODUCT(F11,1.21)</f>
        <v>0</v>
      </c>
    </row>
    <row r="12" spans="1:7" ht="61" x14ac:dyDescent="0.2">
      <c r="A12" s="3"/>
      <c r="B12" s="33" t="s">
        <v>42</v>
      </c>
      <c r="C12" s="19" t="s">
        <v>12</v>
      </c>
      <c r="D12" s="19">
        <v>1</v>
      </c>
      <c r="E12" s="85">
        <v>0</v>
      </c>
      <c r="F12" s="19">
        <f t="shared" ref="F12:F22" si="0">PRODUCT(D12,E12)</f>
        <v>0</v>
      </c>
      <c r="G12" s="20">
        <f t="shared" ref="G12:G22" si="1">PRODUCT(F12,1.21)</f>
        <v>0</v>
      </c>
    </row>
    <row r="13" spans="1:7" x14ac:dyDescent="0.2">
      <c r="A13" s="87"/>
      <c r="B13" s="88" t="s">
        <v>87</v>
      </c>
      <c r="C13" s="87" t="s">
        <v>12</v>
      </c>
      <c r="D13" s="87">
        <v>1</v>
      </c>
      <c r="E13" s="90">
        <v>0</v>
      </c>
      <c r="F13" s="87">
        <f t="shared" si="0"/>
        <v>0</v>
      </c>
      <c r="G13" s="89">
        <f t="shared" si="1"/>
        <v>0</v>
      </c>
    </row>
    <row r="14" spans="1:7" x14ac:dyDescent="0.2">
      <c r="A14" s="19"/>
      <c r="B14" s="32" t="s">
        <v>23</v>
      </c>
      <c r="C14" s="19" t="s">
        <v>12</v>
      </c>
      <c r="D14" s="19">
        <v>1</v>
      </c>
      <c r="E14" s="85">
        <v>0</v>
      </c>
      <c r="F14" s="19">
        <f t="shared" si="0"/>
        <v>0</v>
      </c>
      <c r="G14" s="20">
        <f t="shared" si="1"/>
        <v>0</v>
      </c>
    </row>
    <row r="15" spans="1:7" x14ac:dyDescent="0.2">
      <c r="A15" s="19"/>
      <c r="B15" s="32" t="s">
        <v>24</v>
      </c>
      <c r="C15" s="19" t="s">
        <v>12</v>
      </c>
      <c r="D15" s="19">
        <v>2</v>
      </c>
      <c r="E15" s="85">
        <v>0</v>
      </c>
      <c r="F15" s="19">
        <f t="shared" si="0"/>
        <v>0</v>
      </c>
      <c r="G15" s="20">
        <f t="shared" si="1"/>
        <v>0</v>
      </c>
    </row>
    <row r="16" spans="1:7" x14ac:dyDescent="0.2">
      <c r="A16" s="19"/>
      <c r="B16" s="32" t="s">
        <v>25</v>
      </c>
      <c r="C16" s="19" t="s">
        <v>12</v>
      </c>
      <c r="D16" s="19">
        <v>28</v>
      </c>
      <c r="E16" s="85">
        <v>0</v>
      </c>
      <c r="F16" s="19">
        <f t="shared" si="0"/>
        <v>0</v>
      </c>
      <c r="G16" s="20">
        <f t="shared" si="1"/>
        <v>0</v>
      </c>
    </row>
    <row r="17" spans="1:7" x14ac:dyDescent="0.2">
      <c r="A17" s="3"/>
      <c r="B17" s="32" t="s">
        <v>26</v>
      </c>
      <c r="C17" s="19" t="s">
        <v>12</v>
      </c>
      <c r="D17" s="19">
        <v>2</v>
      </c>
      <c r="E17" s="85">
        <v>0</v>
      </c>
      <c r="F17" s="19">
        <f t="shared" si="0"/>
        <v>0</v>
      </c>
      <c r="G17" s="20">
        <f t="shared" si="1"/>
        <v>0</v>
      </c>
    </row>
    <row r="18" spans="1:7" x14ac:dyDescent="0.2">
      <c r="A18" s="3"/>
      <c r="B18" s="32" t="s">
        <v>21</v>
      </c>
      <c r="C18" s="19" t="s">
        <v>12</v>
      </c>
      <c r="D18" s="19">
        <v>28</v>
      </c>
      <c r="E18" s="85">
        <v>0</v>
      </c>
      <c r="F18" s="19">
        <f t="shared" si="0"/>
        <v>0</v>
      </c>
      <c r="G18" s="20">
        <f t="shared" si="1"/>
        <v>0</v>
      </c>
    </row>
    <row r="19" spans="1:7" ht="25" x14ac:dyDescent="0.2">
      <c r="A19" s="3"/>
      <c r="B19" s="33" t="s">
        <v>31</v>
      </c>
      <c r="C19" s="19" t="s">
        <v>12</v>
      </c>
      <c r="D19" s="19">
        <v>2</v>
      </c>
      <c r="E19" s="85">
        <v>0</v>
      </c>
      <c r="F19" s="19">
        <f t="shared" si="0"/>
        <v>0</v>
      </c>
      <c r="G19" s="20">
        <f t="shared" si="1"/>
        <v>0</v>
      </c>
    </row>
    <row r="20" spans="1:7" x14ac:dyDescent="0.2">
      <c r="A20" s="3"/>
      <c r="B20" s="32" t="s">
        <v>14</v>
      </c>
      <c r="C20" s="19" t="s">
        <v>12</v>
      </c>
      <c r="D20" s="19">
        <v>1</v>
      </c>
      <c r="E20" s="85">
        <v>0</v>
      </c>
      <c r="F20" s="19">
        <f t="shared" si="0"/>
        <v>0</v>
      </c>
      <c r="G20" s="20">
        <f t="shared" si="1"/>
        <v>0</v>
      </c>
    </row>
    <row r="21" spans="1:7" x14ac:dyDescent="0.2">
      <c r="A21" s="3"/>
      <c r="B21" s="32" t="s">
        <v>27</v>
      </c>
      <c r="C21" s="19" t="s">
        <v>12</v>
      </c>
      <c r="D21" s="19">
        <v>2</v>
      </c>
      <c r="E21" s="85">
        <v>0</v>
      </c>
      <c r="F21" s="19">
        <f t="shared" si="0"/>
        <v>0</v>
      </c>
      <c r="G21" s="20">
        <f t="shared" si="1"/>
        <v>0</v>
      </c>
    </row>
    <row r="22" spans="1:7" x14ac:dyDescent="0.2">
      <c r="A22" s="3"/>
      <c r="B22" s="32" t="s">
        <v>15</v>
      </c>
      <c r="C22" s="19" t="s">
        <v>12</v>
      </c>
      <c r="D22" s="19">
        <v>8</v>
      </c>
      <c r="E22" s="85">
        <v>0</v>
      </c>
      <c r="F22" s="19">
        <f t="shared" si="0"/>
        <v>0</v>
      </c>
      <c r="G22" s="20">
        <f t="shared" si="1"/>
        <v>0</v>
      </c>
    </row>
    <row r="23" spans="1:7" x14ac:dyDescent="0.2">
      <c r="A23" s="27"/>
      <c r="B23" s="31" t="s">
        <v>89</v>
      </c>
      <c r="C23" s="27" t="s">
        <v>6</v>
      </c>
      <c r="D23" s="27"/>
      <c r="E23" s="27"/>
      <c r="F23" s="27">
        <f>SUM(F24:F26)</f>
        <v>0</v>
      </c>
      <c r="G23" s="30">
        <f t="shared" ref="G23:G31" si="2">F23*1.21</f>
        <v>0</v>
      </c>
    </row>
    <row r="24" spans="1:7" x14ac:dyDescent="0.2">
      <c r="A24" s="4"/>
      <c r="B24" s="18" t="s">
        <v>28</v>
      </c>
      <c r="C24" s="22" t="s">
        <v>12</v>
      </c>
      <c r="D24" s="22">
        <v>24</v>
      </c>
      <c r="E24" s="84">
        <v>0</v>
      </c>
      <c r="F24" s="22">
        <f t="shared" ref="F24:F26" si="3">D24*E24</f>
        <v>0</v>
      </c>
      <c r="G24" s="23">
        <f t="shared" si="2"/>
        <v>0</v>
      </c>
    </row>
    <row r="25" spans="1:7" x14ac:dyDescent="0.2">
      <c r="A25" s="4"/>
      <c r="B25" s="18" t="s">
        <v>29</v>
      </c>
      <c r="C25" s="22" t="s">
        <v>12</v>
      </c>
      <c r="D25" s="22">
        <v>2</v>
      </c>
      <c r="E25" s="84">
        <v>0</v>
      </c>
      <c r="F25" s="22">
        <f t="shared" si="3"/>
        <v>0</v>
      </c>
      <c r="G25" s="23">
        <f t="shared" si="2"/>
        <v>0</v>
      </c>
    </row>
    <row r="26" spans="1:7" x14ac:dyDescent="0.2">
      <c r="A26" s="4"/>
      <c r="B26" s="18" t="s">
        <v>17</v>
      </c>
      <c r="C26" s="22" t="s">
        <v>12</v>
      </c>
      <c r="D26" s="22">
        <v>25</v>
      </c>
      <c r="E26" s="84">
        <v>0</v>
      </c>
      <c r="F26" s="22">
        <f t="shared" si="3"/>
        <v>0</v>
      </c>
      <c r="G26" s="23">
        <f t="shared" si="2"/>
        <v>0</v>
      </c>
    </row>
    <row r="27" spans="1:7" x14ac:dyDescent="0.2">
      <c r="A27" s="27"/>
      <c r="B27" s="28" t="s">
        <v>18</v>
      </c>
      <c r="C27" s="27" t="s">
        <v>6</v>
      </c>
      <c r="D27" s="27"/>
      <c r="E27" s="27"/>
      <c r="F27" s="27">
        <f>SUM(F28:F28)</f>
        <v>0</v>
      </c>
      <c r="G27" s="30">
        <f t="shared" si="2"/>
        <v>0</v>
      </c>
    </row>
    <row r="28" spans="1:7" ht="85" x14ac:dyDescent="0.2">
      <c r="A28" s="4"/>
      <c r="B28" s="18" t="s">
        <v>43</v>
      </c>
      <c r="C28" s="22" t="s">
        <v>12</v>
      </c>
      <c r="D28" s="22">
        <v>1</v>
      </c>
      <c r="E28" s="84">
        <v>0</v>
      </c>
      <c r="F28" s="22">
        <f t="shared" ref="F28" si="4">D28*E28</f>
        <v>0</v>
      </c>
      <c r="G28" s="23">
        <f t="shared" si="2"/>
        <v>0</v>
      </c>
    </row>
    <row r="29" spans="1:7" x14ac:dyDescent="0.2">
      <c r="A29" s="27"/>
      <c r="B29" s="28" t="s">
        <v>34</v>
      </c>
      <c r="C29" s="27" t="s">
        <v>6</v>
      </c>
      <c r="D29" s="27"/>
      <c r="E29" s="27"/>
      <c r="F29" s="27">
        <f>SUM(F30:F30)</f>
        <v>0</v>
      </c>
      <c r="G29" s="30">
        <f t="shared" si="2"/>
        <v>0</v>
      </c>
    </row>
    <row r="30" spans="1:7" x14ac:dyDescent="0.2">
      <c r="A30" s="3"/>
      <c r="B30" s="32" t="s">
        <v>36</v>
      </c>
      <c r="C30" s="19" t="s">
        <v>12</v>
      </c>
      <c r="D30" s="19">
        <v>28</v>
      </c>
      <c r="E30" s="85">
        <v>0</v>
      </c>
      <c r="F30" s="22">
        <f t="shared" ref="F30" si="5">D30*E30</f>
        <v>0</v>
      </c>
      <c r="G30" s="23">
        <f t="shared" si="2"/>
        <v>0</v>
      </c>
    </row>
    <row r="31" spans="1:7" x14ac:dyDescent="0.2">
      <c r="A31" s="27"/>
      <c r="B31" s="28" t="s">
        <v>8</v>
      </c>
      <c r="C31" s="27"/>
      <c r="D31" s="27"/>
      <c r="E31" s="27"/>
      <c r="F31" s="27">
        <f>E32</f>
        <v>0</v>
      </c>
      <c r="G31" s="30">
        <f t="shared" si="2"/>
        <v>0</v>
      </c>
    </row>
    <row r="32" spans="1:7" x14ac:dyDescent="0.2">
      <c r="A32" s="4"/>
      <c r="B32" s="114" t="s">
        <v>16</v>
      </c>
      <c r="C32" s="114"/>
      <c r="D32" s="114"/>
      <c r="E32" s="86">
        <v>0</v>
      </c>
      <c r="G32" s="5"/>
    </row>
    <row r="33" spans="1:7" x14ac:dyDescent="0.2">
      <c r="A33" s="10"/>
      <c r="B33" s="116"/>
      <c r="C33" s="116"/>
      <c r="D33" s="116"/>
      <c r="E33" s="116"/>
      <c r="F33" s="6"/>
      <c r="G33" s="7"/>
    </row>
    <row r="34" spans="1:7" x14ac:dyDescent="0.2">
      <c r="A34" s="11"/>
      <c r="C34" s="1"/>
      <c r="D34" s="1"/>
      <c r="E34" s="1"/>
      <c r="F34" s="1"/>
    </row>
    <row r="35" spans="1:7" x14ac:dyDescent="0.2">
      <c r="A35" s="12"/>
      <c r="B35" s="13" t="s">
        <v>7</v>
      </c>
      <c r="C35" s="12"/>
      <c r="D35" s="12"/>
      <c r="E35" s="12"/>
      <c r="F35" s="14">
        <f>SUM(F9)</f>
        <v>0</v>
      </c>
      <c r="G35" s="14">
        <f>SUM(G9)</f>
        <v>0</v>
      </c>
    </row>
  </sheetData>
  <sheetProtection algorithmName="SHA-512" hashValue="YNqVG2efry5O7lKeY0IskjOQpBT+Bkomciw2yrwPAzH+NtIffzPoDP3UkekR/YPtmMRo/bXKIN58zE3Q26NquQ==" saltValue="ylXzs0wRQ1poytdw3NWCHg==" spinCount="100000" sheet="1" objects="1" scenarios="1"/>
  <mergeCells count="4">
    <mergeCell ref="C4:G4"/>
    <mergeCell ref="C5:G5"/>
    <mergeCell ref="B33:E33"/>
    <mergeCell ref="B32:D32"/>
  </mergeCells>
  <pageMargins left="0.7" right="0.7" top="0.78740157499999996" bottom="0.78740157499999996" header="0.3" footer="0.3"/>
  <pageSetup paperSize="9" scale="81" fitToHeight="0" orientation="portrait" horizontalDpi="300" verticalDpi="300" r:id="rId1"/>
  <ignoredErrors>
    <ignoredError sqref="F27:F29" formula="1"/>
  </ignoredError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Listy</vt:lpstr>
      </vt:variant>
      <vt:variant>
        <vt:i4>5</vt:i4>
      </vt:variant>
    </vt:vector>
  </HeadingPairs>
  <TitlesOfParts>
    <vt:vector size="5" baseType="lpstr">
      <vt:lpstr>REKAPITULACE</vt:lpstr>
      <vt:lpstr>IT - PU 111</vt:lpstr>
      <vt:lpstr>IT - JU 117</vt:lpstr>
      <vt:lpstr>111</vt:lpstr>
      <vt:lpstr>117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cp:lastPrinted>2026-01-12T09:08:10Z</cp:lastPrinted>
  <dcterms:created xsi:type="dcterms:W3CDTF">2019-04-15T20:03:39Z</dcterms:created>
  <dcterms:modified xsi:type="dcterms:W3CDTF">2026-02-03T12:57:10Z</dcterms:modified>
</cp:coreProperties>
</file>