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01 - Oprava ul. Sokolovs..." sheetId="2" r:id="rId2"/>
  </sheets>
  <definedNames>
    <definedName name="_xlnm.Print_Area" localSheetId="0">'Rekapitulace stavby'!$D$4:$AO$36,'Rekapitulace stavby'!$C$42:$AQ$56</definedName>
    <definedName name="_xlnm._FilterDatabase" localSheetId="1" hidden="1">'001 - Oprava ul. Sokolovs...'!$C$89:$K$206</definedName>
    <definedName name="_xlnm.Print_Area" localSheetId="1">'001 - Oprava ul. Sokolovs...'!$C$4:$J$39,'001 - Oprava ul. Sokolovs...'!$C$45:$J$71,'001 - Oprava ul. Sokolovs...'!$C$77:$K$206</definedName>
    <definedName name="_xlnm.Print_Titles" localSheetId="0">'Rekapitulace stavby'!$52:$52</definedName>
    <definedName name="_xlnm.Print_Titles" localSheetId="1">'001 - Oprava ul. Sokolovs...'!$89:$89</definedName>
  </definedNames>
  <calcPr fullCalcOnLoad="1"/>
</workbook>
</file>

<file path=xl/sharedStrings.xml><?xml version="1.0" encoding="utf-8"?>
<sst xmlns="http://schemas.openxmlformats.org/spreadsheetml/2006/main" count="1539" uniqueCount="350">
  <si>
    <t>Export Komplet</t>
  </si>
  <si>
    <t/>
  </si>
  <si>
    <t>2.0</t>
  </si>
  <si>
    <t>ZAMOK</t>
  </si>
  <si>
    <t>False</t>
  </si>
  <si>
    <t>{46a05642-13be-4a07-8074-5d5c12b9a0c0}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</si>
  <si>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</si>
  <si>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</si>
  <si>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</si>
  <si>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</si>
  <si>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</si>
  <si>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</si>
  <si>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</si>
  <si>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</si>
  <si>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MKSokolovska2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</si>
  <si>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</si>
  <si>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</si>
  <si>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 ul.  Sokolovská</t>
  </si>
  <si>
    <t>KSO:</t>
  </si>
  <si>
    <t>CC-CZ:</t>
  </si>
  <si>
    <t>Místo:</t>
  </si>
  <si>
    <t>Český Těšín</t>
  </si>
  <si>
    <t>Datum:</t>
  </si>
  <si>
    <t>3. 6. 2019</t>
  </si>
  <si>
    <t>Zadavatel:</t>
  </si>
  <si>
    <t>IČ:</t>
  </si>
  <si>
    <t>město Český Těšín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</si>
  <si>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</si>
  <si>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</si>
  <si>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</si>
  <si>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</si>
  <si>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</si>
  <si>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</si>
  <si>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</si>
  <si>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</si>
  <si>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</si>
  <si>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</si>
  <si>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</si>
  <si>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</si>
  <si>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</si>
  <si>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</si>
  <si>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</si>
  <si>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</si>
  <si>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</si>
  <si>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</si>
  <si>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</si>
  <si>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</si>
  <si>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</si>
  <si>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</si>
  <si>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</si>
  <si>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</si>
  <si>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</si>
  <si>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</si>
  <si>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</si>
  <si>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</si>
  <si>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</si>
  <si>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</si>
  <si>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</si>
  <si>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</si>
  <si>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</si>
  <si>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</si>
  <si>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</si>
  <si>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</si>
  <si>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</si>
  <si>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</si>
  <si>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</si>
  <si>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</si>
  <si>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</si>
  <si>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</si>
  <si>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</si>
  <si>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</si>
  <si>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</si>
  <si>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</si>
  <si>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</si>
  <si>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</si>
  <si>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</si>
  <si>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Oprava ul. Sokolovská  -  část  ulice  Frýdecká - Lipová </t>
  </si>
  <si>
    <t>STA</t>
  </si>
  <si>
    <t>1</t>
  </si>
  <si>
    <t>{b89be780-a763-4f12-bb0e-afea43bff3aa}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</si>
  <si>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</si>
  <si>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</si>
  <si>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</si>
  <si>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</si>
  <si>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</si>
  <si>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</si>
  <si>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</si>
  <si>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</si>
  <si>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</si>
  <si>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</si>
  <si>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</si>
  <si>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</si>
  <si>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</si>
  <si>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</si>
  <si>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</si>
  <si>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</si>
  <si>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</si>
  <si>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</si>
  <si>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</si>
  <si>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</si>
  <si>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</si>
  <si>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</si>
  <si>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</si>
  <si>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</si>
  <si>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</si>
  <si>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</si>
  <si>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</si>
  <si>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</si>
  <si>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</si>
  <si>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</si>
  <si>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</si>
  <si>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</si>
  <si>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</si>
  <si>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</si>
  <si>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</si>
  <si>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</si>
  <si>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</si>
  <si>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113107030</t>
  </si>
  <si>
    <t>Odstranění podkladu z betonu prostého tl 100 mm při překopech ručně</t>
  </si>
  <si>
    <t>m2</t>
  </si>
  <si>
    <t>CS ÚRS 2019 01</t>
  </si>
  <si>
    <t>4</t>
  </si>
  <si>
    <t>1015686379</t>
  </si>
  <si>
    <t>VV</t>
  </si>
  <si>
    <t>32*0,25</t>
  </si>
  <si>
    <t>Součet</t>
  </si>
  <si>
    <t>113107121</t>
  </si>
  <si>
    <t>Odstranění podkladu z kameniva drceného tl 100 mm ručně</t>
  </si>
  <si>
    <t>-226479438</t>
  </si>
  <si>
    <t>2650,5*0,02</t>
  </si>
  <si>
    <t>3</t>
  </si>
  <si>
    <t>113107142</t>
  </si>
  <si>
    <t>Odstranění podkladu živičného tl 100 mm ručně</t>
  </si>
  <si>
    <t>-55516850</t>
  </si>
  <si>
    <t>113107321</t>
  </si>
  <si>
    <t>Odstranění podkladu z kameniva drceného tl 100 mm strojně pl do 50 m2</t>
  </si>
  <si>
    <t>-1623278140</t>
  </si>
  <si>
    <t>2650,5*0,08</t>
  </si>
  <si>
    <t>5</t>
  </si>
  <si>
    <t>113107342</t>
  </si>
  <si>
    <t>Odstranění podkladu živičného tl 100 mm strojně pl do 50 m2</t>
  </si>
  <si>
    <t>1824878428</t>
  </si>
  <si>
    <t>6</t>
  </si>
  <si>
    <t>113154324</t>
  </si>
  <si>
    <t>Frézování živičného krytu tl 100 mm pruh š 1 m pl do 10000 m2 bez překážek v trase</t>
  </si>
  <si>
    <t>-862267706</t>
  </si>
  <si>
    <t>300*7,5</t>
  </si>
  <si>
    <t>(12+10)*0,5*2</t>
  </si>
  <si>
    <t>(24+20)*0,5*3</t>
  </si>
  <si>
    <t>(20+7,5)*0,5*50-50*7,5</t>
  </si>
  <si>
    <t>7</t>
  </si>
  <si>
    <t>113201112</t>
  </si>
  <si>
    <t>Vytrhání obrub silničních ležatých</t>
  </si>
  <si>
    <t>m</t>
  </si>
  <si>
    <t>-1031742066</t>
  </si>
  <si>
    <t>Komunikace pozemní</t>
  </si>
  <si>
    <t>8</t>
  </si>
  <si>
    <t>565171111</t>
  </si>
  <si>
    <t>Vyrovnání povrchu dosavadních podkladů obalovaným kamenivem ACP (OK) tl 100 mm</t>
  </si>
  <si>
    <t>-28841083</t>
  </si>
  <si>
    <t>2650,5*0,1</t>
  </si>
  <si>
    <t>9</t>
  </si>
  <si>
    <t>566901141</t>
  </si>
  <si>
    <t>Vyspravení podkladu po překopech ing sítí plochy do 15 m2 kamenivem hrubým drceným tl. 100 mm</t>
  </si>
  <si>
    <t>-1758191876</t>
  </si>
  <si>
    <t>10</t>
  </si>
  <si>
    <t>566901241</t>
  </si>
  <si>
    <t>Vyspravení podkladu po překopech ing sítí plochy přes 15 m2 kamenivem hrubým drceným tl. 100 mm</t>
  </si>
  <si>
    <t>-1954427615</t>
  </si>
  <si>
    <t>11</t>
  </si>
  <si>
    <t>573111115</t>
  </si>
  <si>
    <t>Postřik živičný infiltrační s posypem z asfaltu množství 2,5 kg/m2</t>
  </si>
  <si>
    <t>-540452265</t>
  </si>
  <si>
    <t>12</t>
  </si>
  <si>
    <t>573231112</t>
  </si>
  <si>
    <t>Postřik živičný spojovací ze silniční emulze v množství 0,80 kg/m2</t>
  </si>
  <si>
    <t>-1519829785</t>
  </si>
  <si>
    <t>13</t>
  </si>
  <si>
    <t>577135112</t>
  </si>
  <si>
    <t>Asfaltový beton vrstva ložní ACL 16 (ABH) tl 40 mm š do 3 m z nemodifikovaného asfaltu  - vyrovnání  podkladu</t>
  </si>
  <si>
    <t>-1780811136</t>
  </si>
  <si>
    <t>14</t>
  </si>
  <si>
    <t>577154121</t>
  </si>
  <si>
    <t>Asfaltový beton vrstva obrusná ACO 11 (ABS) tř. I tl 60 mm š přes 3 m z nemodifikovaného asfaltu</t>
  </si>
  <si>
    <t>1451854008</t>
  </si>
  <si>
    <t>Trubní vedení</t>
  </si>
  <si>
    <t>899231111</t>
  </si>
  <si>
    <t>Výšková úprava uličního vstupu nebo vpusti do 200 mm zvýšením mříže</t>
  </si>
  <si>
    <t>kus</t>
  </si>
  <si>
    <t>-805347605</t>
  </si>
  <si>
    <t>16</t>
  </si>
  <si>
    <t>899331111</t>
  </si>
  <si>
    <t>Výšková úprava uličního vstupu nebo vpusti do 200 mm zvýšením poklopu</t>
  </si>
  <si>
    <t>-1756362121</t>
  </si>
  <si>
    <t>Ostatní konstrukce a práce, bourání</t>
  </si>
  <si>
    <t>17</t>
  </si>
  <si>
    <t>915211112</t>
  </si>
  <si>
    <t>Vodorovné dopravní značení dělící čáry souvislé š 125 mm retroreflexní bílý plast</t>
  </si>
  <si>
    <t>-363904855</t>
  </si>
  <si>
    <t>30+30+15</t>
  </si>
  <si>
    <t>18</t>
  </si>
  <si>
    <t>915211115</t>
  </si>
  <si>
    <t>Vodorovné dopravní značení dělící čáry souvislé š 125 mm žlutý plast</t>
  </si>
  <si>
    <t>497524541</t>
  </si>
  <si>
    <t>20*2+6*2+21*4</t>
  </si>
  <si>
    <t>19</t>
  </si>
  <si>
    <t>915211122</t>
  </si>
  <si>
    <t>Vodorovné dopravní značení dělící čáry přerušované š 125 mm retroreflexní bílý plast</t>
  </si>
  <si>
    <t>-504171250</t>
  </si>
  <si>
    <t>20</t>
  </si>
  <si>
    <t>915221112</t>
  </si>
  <si>
    <t>Vodorovné dopravní značení vodící čáry souvislé š 250 mm retroreflexní bílý plast</t>
  </si>
  <si>
    <t>-1866757960</t>
  </si>
  <si>
    <t>915231112</t>
  </si>
  <si>
    <t>Vodorovné dopravní značení přechody pro chodce, šipky, symboly retroreflexní bílý plast</t>
  </si>
  <si>
    <t>87190674</t>
  </si>
  <si>
    <t>13*4*0,5</t>
  </si>
  <si>
    <t>22</t>
  </si>
  <si>
    <t>915321115</t>
  </si>
  <si>
    <t>Předformátované vodorovné dopravní značení vodící pás pro slabozraké</t>
  </si>
  <si>
    <t>-289579326</t>
  </si>
  <si>
    <t>23</t>
  </si>
  <si>
    <t>915491211</t>
  </si>
  <si>
    <t>Osazení vodícího proužku z betonových desek do betonového lože tl do 100 mm š proužku 250 mm</t>
  </si>
  <si>
    <t>-753717274</t>
  </si>
  <si>
    <t>24</t>
  </si>
  <si>
    <t>M</t>
  </si>
  <si>
    <t>59218001</t>
  </si>
  <si>
    <t>krajník betonový silniční 500x250x80mm</t>
  </si>
  <si>
    <t>-1110454618</t>
  </si>
  <si>
    <t>25</t>
  </si>
  <si>
    <t>915611111</t>
  </si>
  <si>
    <t>Předznačení vodorovného liniového značení</t>
  </si>
  <si>
    <t>2118542744</t>
  </si>
  <si>
    <t>(20*2+6*2+21*4)*2</t>
  </si>
  <si>
    <t>13*6*2</t>
  </si>
  <si>
    <t>(30+30+15+15)*2</t>
  </si>
  <si>
    <t>26</t>
  </si>
  <si>
    <t>915621111</t>
  </si>
  <si>
    <t>Předznačení vodorovného plošného značení</t>
  </si>
  <si>
    <t>440800842</t>
  </si>
  <si>
    <t>27</t>
  </si>
  <si>
    <t>916131213</t>
  </si>
  <si>
    <t>Osazení silničního obrubníku betonového stojatého s boční opěrou do lože z betonu prostého</t>
  </si>
  <si>
    <t>356365222</t>
  </si>
  <si>
    <t>28</t>
  </si>
  <si>
    <t>59217034</t>
  </si>
  <si>
    <t>obrubník betonový silniční 1000x150x300mm</t>
  </si>
  <si>
    <t>-2095819411</t>
  </si>
  <si>
    <t>29</t>
  </si>
  <si>
    <t>916991121</t>
  </si>
  <si>
    <t>Lože pod obrubníky, krajníky nebo obruby z dlažebních kostek z betonu prostého</t>
  </si>
  <si>
    <t>m3</t>
  </si>
  <si>
    <t>-814732264</t>
  </si>
  <si>
    <t>32*0,25*0,1</t>
  </si>
  <si>
    <t>30</t>
  </si>
  <si>
    <t>919125111</t>
  </si>
  <si>
    <t>Těsnění svislé spáry mezi živičným krytem a ostatními prvky samolepicí asfaltovou páskou š 35 mm</t>
  </si>
  <si>
    <t>-295716547</t>
  </si>
  <si>
    <t>7,5+25</t>
  </si>
  <si>
    <t>12+24</t>
  </si>
  <si>
    <t>300</t>
  </si>
  <si>
    <t>31</t>
  </si>
  <si>
    <t>919731122</t>
  </si>
  <si>
    <t>Zarovnání styčné plochy podkladu nebo krytu živičného tl do 100 mm</t>
  </si>
  <si>
    <t>396425081</t>
  </si>
  <si>
    <t>32</t>
  </si>
  <si>
    <t>919732221</t>
  </si>
  <si>
    <t>Styčná spára napojení nového živičného povrchu na stávající za tepla š 15 mm hl 25 mm bez prořezání</t>
  </si>
  <si>
    <t>-493743330</t>
  </si>
  <si>
    <t>33</t>
  </si>
  <si>
    <t>919735112</t>
  </si>
  <si>
    <t>Řezání stávajícího živičného krytu hl do 100 mm</t>
  </si>
  <si>
    <t>-496442570</t>
  </si>
  <si>
    <t>"vyrovnání do 10%"  350</t>
  </si>
  <si>
    <t>34</t>
  </si>
  <si>
    <t>919735115</t>
  </si>
  <si>
    <t>Řezání stávajícího živičného krytu hl do 250 mm</t>
  </si>
  <si>
    <t>973877208</t>
  </si>
  <si>
    <t>35</t>
  </si>
  <si>
    <t>919794441</t>
  </si>
  <si>
    <t>Úprava ploch kolem hydrantů, šoupat, poklopů a mříží nebo sloupů v živičných krytech pl do 2 m2</t>
  </si>
  <si>
    <t>-665688950</t>
  </si>
  <si>
    <t>36</t>
  </si>
  <si>
    <t>938909311</t>
  </si>
  <si>
    <t>Čištění vozovek metením strojně podkladu nebo krytu betonového nebo živičného</t>
  </si>
  <si>
    <t>-494793301</t>
  </si>
  <si>
    <t>37</t>
  </si>
  <si>
    <t>938909331</t>
  </si>
  <si>
    <t>Čištění vozovek metením ručně podkladu nebo krytu betonového nebo živičného</t>
  </si>
  <si>
    <t>1680560852</t>
  </si>
  <si>
    <t>2650,5*0,2</t>
  </si>
  <si>
    <t>997</t>
  </si>
  <si>
    <t>Přesun sutě</t>
  </si>
  <si>
    <t>38</t>
  </si>
  <si>
    <t>997221561</t>
  </si>
  <si>
    <t>Vodorovná doprava suti z kusových materiálů do 1 km</t>
  </si>
  <si>
    <t>t</t>
  </si>
  <si>
    <t>-124195387</t>
  </si>
  <si>
    <t>39</t>
  </si>
  <si>
    <t>997221569</t>
  </si>
  <si>
    <t>Příplatek ZKD 1 km u vodorovné dopravy suti z kusových materiálů</t>
  </si>
  <si>
    <t>1475350284</t>
  </si>
  <si>
    <t>856,71*20 'Přepočtené koeficientem množství</t>
  </si>
  <si>
    <t>40</t>
  </si>
  <si>
    <t>997221611</t>
  </si>
  <si>
    <t>Nakládání suti na dopravní prostředky pro vodorovnou dopravu</t>
  </si>
  <si>
    <t>-1485650062</t>
  </si>
  <si>
    <t>41</t>
  </si>
  <si>
    <t>997221845</t>
  </si>
  <si>
    <t>Poplatek za uložení na skládce (skládkovné) odpadu asfaltového bez dehtu kód odpadu 170 302</t>
  </si>
  <si>
    <t>1343776111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</si>
  <si>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</si>
  <si>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</si>
  <si>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</si>
  <si>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</si>
  <si>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</si>
  <si>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-1804364803</t>
  </si>
  <si>
    <t>43</t>
  </si>
  <si>
    <t>998225194</t>
  </si>
  <si>
    <t>Příplatek k přesunu hmot pro pozemní komunikace s krytem z kamene, živičným, betonovým do 5000 m</t>
  </si>
  <si>
    <t>-1442891451</t>
  </si>
  <si>
    <t>44</t>
  </si>
  <si>
    <t>998225195</t>
  </si>
  <si>
    <t>Příplatek k přesunu hmot pro pozemní komunikace s krytem z kamene, živičným, betonovým ZKD 5000 m</t>
  </si>
  <si>
    <t>2057949743</t>
  </si>
  <si>
    <t>VRN</t>
  </si>
  <si>
    <t>Vedlejší rozpočtové náklady</t>
  </si>
  <si>
    <t>VRN1</t>
  </si>
  <si>
    <t>Průzkumné, geodetické a projektové práce</t>
  </si>
  <si>
    <t>45</t>
  </si>
  <si>
    <t>013244000</t>
  </si>
  <si>
    <t>Dočasné dopravní opatření  - návrh a projednání</t>
  </si>
  <si>
    <t>kpl</t>
  </si>
  <si>
    <t>1024</t>
  </si>
  <si>
    <t>1018304716</t>
  </si>
  <si>
    <t>VRN3</t>
  </si>
  <si>
    <t>Zařízení staveniště</t>
  </si>
  <si>
    <t>46</t>
  </si>
  <si>
    <t>030001000</t>
  </si>
  <si>
    <t>-2020952548</t>
  </si>
  <si>
    <t>47</t>
  </si>
  <si>
    <t>034303000</t>
  </si>
  <si>
    <t>Dočasné dopravní opatření - realizace</t>
  </si>
  <si>
    <t>1121542319</t>
  </si>
  <si>
    <t>VRN7</t>
  </si>
  <si>
    <t>Provozní vlivy</t>
  </si>
  <si>
    <t>48</t>
  </si>
  <si>
    <t>070001000</t>
  </si>
  <si>
    <t>-342502749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</si>
</sst>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MKSokolovska2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 xml:space="preserve">Oprava  ul.  Sokolovská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Český Těšín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3. 6. 2019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město Český Těšín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50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65" t="str">
        <f>IF(E20="","",E20)</f>
        <v>Martin Pniok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51</v>
      </c>
      <c r="D52" s="79"/>
      <c r="E52" s="79"/>
      <c r="F52" s="79"/>
      <c r="G52" s="79"/>
      <c r="H52" s="80"/>
      <c r="I52" s="81" t="s">
        <v>52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53</v>
      </c>
      <c r="AH52" s="79"/>
      <c r="AI52" s="79"/>
      <c r="AJ52" s="79"/>
      <c r="AK52" s="79"/>
      <c r="AL52" s="79"/>
      <c r="AM52" s="79"/>
      <c r="AN52" s="81" t="s">
        <v>54</v>
      </c>
      <c r="AO52" s="79"/>
      <c r="AP52" s="83"/>
      <c r="AQ52" s="84" t="s">
        <v>55</v>
      </c>
      <c r="AR52" s="40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69</v>
      </c>
      <c r="BT54" s="102" t="s">
        <v>70</v>
      </c>
      <c r="BU54" s="103" t="s">
        <v>71</v>
      </c>
      <c r="BV54" s="102" t="s">
        <v>72</v>
      </c>
      <c r="BW54" s="102" t="s">
        <v>5</v>
      </c>
      <c r="BX54" s="102" t="s">
        <v>73</v>
      </c>
      <c r="CL54" s="102" t="s">
        <v>1</v>
      </c>
    </row>
    <row r="55" spans="1:91" s="5" customFormat="1" ht="27" customHeight="1">
      <c r="A55" s="104" t="s">
        <v>74</v>
      </c>
      <c r="B55" s="105"/>
      <c r="C55" s="106"/>
      <c r="D55" s="107" t="s">
        <v>75</v>
      </c>
      <c r="E55" s="107"/>
      <c r="F55" s="107"/>
      <c r="G55" s="107"/>
      <c r="H55" s="107"/>
      <c r="I55" s="108"/>
      <c r="J55" s="107" t="s">
        <v>76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'001 - Oprava ul. Sokolovs...'!J30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77</v>
      </c>
      <c r="AR55" s="111"/>
      <c r="AS55" s="112">
        <v>0</v>
      </c>
      <c r="AT55" s="113">
        <f>ROUND(SUM(AV55:AW55),2)</f>
        <v>0</v>
      </c>
      <c r="AU55" s="114">
        <f>'001 - Oprava ul. Sokolovs...'!P90</f>
        <v>0</v>
      </c>
      <c r="AV55" s="113">
        <f>'001 - Oprava ul. Sokolovs...'!J33</f>
        <v>0</v>
      </c>
      <c r="AW55" s="113">
        <f>'001 - Oprava ul. Sokolovs...'!J34</f>
        <v>0</v>
      </c>
      <c r="AX55" s="113">
        <f>'001 - Oprava ul. Sokolovs...'!J35</f>
        <v>0</v>
      </c>
      <c r="AY55" s="113">
        <f>'001 - Oprava ul. Sokolovs...'!J36</f>
        <v>0</v>
      </c>
      <c r="AZ55" s="113">
        <f>'001 - Oprava ul. Sokolovs...'!F33</f>
        <v>0</v>
      </c>
      <c r="BA55" s="113">
        <f>'001 - Oprava ul. Sokolovs...'!F34</f>
        <v>0</v>
      </c>
      <c r="BB55" s="113">
        <f>'001 - Oprava ul. Sokolovs...'!F35</f>
        <v>0</v>
      </c>
      <c r="BC55" s="113">
        <f>'001 - Oprava ul. Sokolovs...'!F36</f>
        <v>0</v>
      </c>
      <c r="BD55" s="115">
        <f>'001 - Oprava ul. Sokolovs...'!F37</f>
        <v>0</v>
      </c>
      <c r="BT55" s="116" t="s">
        <v>78</v>
      </c>
      <c r="BV55" s="116" t="s">
        <v>72</v>
      </c>
      <c r="BW55" s="116" t="s">
        <v>79</v>
      </c>
      <c r="BX55" s="116" t="s">
        <v>5</v>
      </c>
      <c r="CL55" s="116" t="s">
        <v>1</v>
      </c>
      <c r="CM55" s="116" t="s">
        <v>80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01 - Oprava ul. Sokolov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79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20"/>
      <c r="J3" s="119"/>
      <c r="K3" s="119"/>
      <c r="L3" s="17"/>
      <c r="AT3" s="14" t="s">
        <v>80</v>
      </c>
    </row>
    <row r="4" spans="2:46" ht="24.95" customHeight="1">
      <c r="B4" s="17"/>
      <c r="D4" s="121" t="s">
        <v>81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2" t="s">
        <v>16</v>
      </c>
      <c r="L6" s="17"/>
    </row>
    <row r="7" spans="2:12" ht="16.5" customHeight="1">
      <c r="B7" s="17"/>
      <c r="E7" s="123" t="str">
        <f>'Rekapitulace stavby'!K6</f>
        <v xml:space="preserve">Oprava  ul.  Sokolovská</v>
      </c>
      <c r="F7" s="122"/>
      <c r="G7" s="122"/>
      <c r="H7" s="122"/>
      <c r="L7" s="17"/>
    </row>
    <row r="8" spans="2:12" s="1" customFormat="1" ht="12" customHeight="1">
      <c r="B8" s="40"/>
      <c r="D8" s="122" t="s">
        <v>82</v>
      </c>
      <c r="I8" s="124"/>
      <c r="L8" s="40"/>
    </row>
    <row r="9" spans="2:12" s="1" customFormat="1" ht="36.95" customHeight="1">
      <c r="B9" s="40"/>
      <c r="E9" s="125" t="s">
        <v>76</v>
      </c>
      <c r="F9" s="1"/>
      <c r="G9" s="1"/>
      <c r="H9" s="1"/>
      <c r="I9" s="124"/>
      <c r="L9" s="40"/>
    </row>
    <row r="10" spans="2:12" s="1" customFormat="1" ht="12">
      <c r="B10" s="40"/>
      <c r="I10" s="124"/>
      <c r="L10" s="40"/>
    </row>
    <row r="11" spans="2:12" s="1" customFormat="1" ht="12" customHeight="1">
      <c r="B11" s="40"/>
      <c r="D11" s="122" t="s">
        <v>18</v>
      </c>
      <c r="F11" s="14" t="s">
        <v>1</v>
      </c>
      <c r="I11" s="126" t="s">
        <v>19</v>
      </c>
      <c r="J11" s="14" t="s">
        <v>1</v>
      </c>
      <c r="L11" s="40"/>
    </row>
    <row r="12" spans="2:12" s="1" customFormat="1" ht="12" customHeight="1">
      <c r="B12" s="40"/>
      <c r="D12" s="122" t="s">
        <v>20</v>
      </c>
      <c r="F12" s="14" t="s">
        <v>21</v>
      </c>
      <c r="I12" s="126" t="s">
        <v>22</v>
      </c>
      <c r="J12" s="127" t="str">
        <f>'Rekapitulace stavby'!AN8</f>
        <v>3. 6. 2019</v>
      </c>
      <c r="L12" s="40"/>
    </row>
    <row r="13" spans="2:12" s="1" customFormat="1" ht="10.8" customHeight="1">
      <c r="B13" s="40"/>
      <c r="I13" s="124"/>
      <c r="L13" s="40"/>
    </row>
    <row r="14" spans="2:12" s="1" customFormat="1" ht="12" customHeight="1">
      <c r="B14" s="40"/>
      <c r="D14" s="122" t="s">
        <v>24</v>
      </c>
      <c r="I14" s="126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26</v>
      </c>
      <c r="I15" s="126" t="s">
        <v>27</v>
      </c>
      <c r="J15" s="14" t="s">
        <v>1</v>
      </c>
      <c r="L15" s="40"/>
    </row>
    <row r="16" spans="2:12" s="1" customFormat="1" ht="6.95" customHeight="1">
      <c r="B16" s="40"/>
      <c r="I16" s="124"/>
      <c r="L16" s="40"/>
    </row>
    <row r="17" spans="2:12" s="1" customFormat="1" ht="12" customHeight="1">
      <c r="B17" s="40"/>
      <c r="D17" s="122" t="s">
        <v>28</v>
      </c>
      <c r="I17" s="126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26" t="s">
        <v>27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4"/>
      <c r="L19" s="40"/>
    </row>
    <row r="20" spans="2:12" s="1" customFormat="1" ht="12" customHeight="1">
      <c r="B20" s="40"/>
      <c r="D20" s="122" t="s">
        <v>30</v>
      </c>
      <c r="I20" s="126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26" t="s">
        <v>27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4"/>
      <c r="L22" s="40"/>
    </row>
    <row r="23" spans="2:12" s="1" customFormat="1" ht="12" customHeight="1">
      <c r="B23" s="40"/>
      <c r="D23" s="122" t="s">
        <v>33</v>
      </c>
      <c r="I23" s="126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34</v>
      </c>
      <c r="I24" s="126" t="s">
        <v>27</v>
      </c>
      <c r="J24" s="14" t="s">
        <v>1</v>
      </c>
      <c r="L24" s="40"/>
    </row>
    <row r="25" spans="2:12" s="1" customFormat="1" ht="6.95" customHeight="1">
      <c r="B25" s="40"/>
      <c r="I25" s="124"/>
      <c r="L25" s="40"/>
    </row>
    <row r="26" spans="2:12" s="1" customFormat="1" ht="12" customHeight="1">
      <c r="B26" s="40"/>
      <c r="D26" s="122" t="s">
        <v>35</v>
      </c>
      <c r="I26" s="124"/>
      <c r="L26" s="40"/>
    </row>
    <row r="27" spans="2:12" s="6" customFormat="1" ht="16.5" customHeight="1">
      <c r="B27" s="128"/>
      <c r="E27" s="129" t="s">
        <v>1</v>
      </c>
      <c r="F27" s="129"/>
      <c r="G27" s="129"/>
      <c r="H27" s="129"/>
      <c r="I27" s="130"/>
      <c r="L27" s="128"/>
    </row>
    <row r="28" spans="2:12" s="1" customFormat="1" ht="6.95" customHeight="1">
      <c r="B28" s="40"/>
      <c r="I28" s="124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1"/>
      <c r="J29" s="68"/>
      <c r="K29" s="68"/>
      <c r="L29" s="40"/>
    </row>
    <row r="30" spans="2:12" s="1" customFormat="1" ht="25.4" customHeight="1">
      <c r="B30" s="40"/>
      <c r="D30" s="132" t="s">
        <v>36</v>
      </c>
      <c r="I30" s="124"/>
      <c r="J30" s="133">
        <f>ROUND(J90,2)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1"/>
      <c r="J31" s="68"/>
      <c r="K31" s="68"/>
      <c r="L31" s="40"/>
    </row>
    <row r="32" spans="2:12" s="1" customFormat="1" ht="14.4" customHeight="1">
      <c r="B32" s="40"/>
      <c r="F32" s="134" t="s">
        <v>38</v>
      </c>
      <c r="I32" s="135" t="s">
        <v>37</v>
      </c>
      <c r="J32" s="134" t="s">
        <v>39</v>
      </c>
      <c r="L32" s="40"/>
    </row>
    <row r="33" spans="2:12" s="1" customFormat="1" ht="14.4" customHeight="1">
      <c r="B33" s="40"/>
      <c r="D33" s="122" t="s">
        <v>40</v>
      </c>
      <c r="E33" s="122" t="s">
        <v>41</v>
      </c>
      <c r="F33" s="136">
        <f>ROUND((SUM(BE90:BE206)),2)</f>
        <v>0</v>
      </c>
      <c r="I33" s="137">
        <v>0.21</v>
      </c>
      <c r="J33" s="136">
        <f>ROUND(((SUM(BE90:BE206))*I33),2)</f>
        <v>0</v>
      </c>
      <c r="L33" s="40"/>
    </row>
    <row r="34" spans="2:12" s="1" customFormat="1" ht="14.4" customHeight="1">
      <c r="B34" s="40"/>
      <c r="E34" s="122" t="s">
        <v>42</v>
      </c>
      <c r="F34" s="136">
        <f>ROUND((SUM(BF90:BF206)),2)</f>
        <v>0</v>
      </c>
      <c r="I34" s="137">
        <v>0.15</v>
      </c>
      <c r="J34" s="136">
        <f>ROUND(((SUM(BF90:BF206))*I34),2)</f>
        <v>0</v>
      </c>
      <c r="L34" s="40"/>
    </row>
    <row r="35" spans="2:12" s="1" customFormat="1" ht="14.4" customHeight="1" hidden="1">
      <c r="B35" s="40"/>
      <c r="E35" s="122" t="s">
        <v>43</v>
      </c>
      <c r="F35" s="136">
        <f>ROUND((SUM(BG90:BG206)),2)</f>
        <v>0</v>
      </c>
      <c r="I35" s="137">
        <v>0.21</v>
      </c>
      <c r="J35" s="136">
        <f>0</f>
        <v>0</v>
      </c>
      <c r="L35" s="40"/>
    </row>
    <row r="36" spans="2:12" s="1" customFormat="1" ht="14.4" customHeight="1" hidden="1">
      <c r="B36" s="40"/>
      <c r="E36" s="122" t="s">
        <v>44</v>
      </c>
      <c r="F36" s="136">
        <f>ROUND((SUM(BH90:BH206)),2)</f>
        <v>0</v>
      </c>
      <c r="I36" s="137">
        <v>0.15</v>
      </c>
      <c r="J36" s="136">
        <f>0</f>
        <v>0</v>
      </c>
      <c r="L36" s="40"/>
    </row>
    <row r="37" spans="2:12" s="1" customFormat="1" ht="14.4" customHeight="1" hidden="1">
      <c r="B37" s="40"/>
      <c r="E37" s="122" t="s">
        <v>45</v>
      </c>
      <c r="F37" s="136">
        <f>ROUND((SUM(BI90:BI206)),2)</f>
        <v>0</v>
      </c>
      <c r="I37" s="137">
        <v>0</v>
      </c>
      <c r="J37" s="136">
        <f>0</f>
        <v>0</v>
      </c>
      <c r="L37" s="40"/>
    </row>
    <row r="38" spans="2:12" s="1" customFormat="1" ht="6.95" customHeight="1">
      <c r="B38" s="40"/>
      <c r="I38" s="124"/>
      <c r="L38" s="40"/>
    </row>
    <row r="39" spans="2:12" s="1" customFormat="1" ht="25.4" customHeight="1">
      <c r="B39" s="40"/>
      <c r="C39" s="138"/>
      <c r="D39" s="139" t="s">
        <v>46</v>
      </c>
      <c r="E39" s="140"/>
      <c r="F39" s="140"/>
      <c r="G39" s="141" t="s">
        <v>47</v>
      </c>
      <c r="H39" s="142" t="s">
        <v>48</v>
      </c>
      <c r="I39" s="143"/>
      <c r="J39" s="144">
        <f>SUM(J30:J37)</f>
        <v>0</v>
      </c>
      <c r="K39" s="145"/>
      <c r="L39" s="40"/>
    </row>
    <row r="40" spans="2:12" s="1" customFormat="1" ht="14.4" customHeight="1">
      <c r="B40" s="146"/>
      <c r="C40" s="147"/>
      <c r="D40" s="147"/>
      <c r="E40" s="147"/>
      <c r="F40" s="147"/>
      <c r="G40" s="147"/>
      <c r="H40" s="147"/>
      <c r="I40" s="148"/>
      <c r="J40" s="147"/>
      <c r="K40" s="147"/>
      <c r="L40" s="40"/>
    </row>
    <row r="44" spans="2:12" s="1" customFormat="1" ht="6.95" customHeight="1">
      <c r="B44" s="149"/>
      <c r="C44" s="150"/>
      <c r="D44" s="150"/>
      <c r="E44" s="150"/>
      <c r="F44" s="150"/>
      <c r="G44" s="150"/>
      <c r="H44" s="150"/>
      <c r="I44" s="151"/>
      <c r="J44" s="150"/>
      <c r="K44" s="150"/>
      <c r="L44" s="40"/>
    </row>
    <row r="45" spans="2:12" s="1" customFormat="1" ht="24.95" customHeight="1">
      <c r="B45" s="35"/>
      <c r="C45" s="20" t="s">
        <v>83</v>
      </c>
      <c r="D45" s="36"/>
      <c r="E45" s="36"/>
      <c r="F45" s="36"/>
      <c r="G45" s="36"/>
      <c r="H45" s="36"/>
      <c r="I45" s="124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4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4"/>
      <c r="J47" s="36"/>
      <c r="K47" s="36"/>
      <c r="L47" s="40"/>
    </row>
    <row r="48" spans="2:12" s="1" customFormat="1" ht="16.5" customHeight="1">
      <c r="B48" s="35"/>
      <c r="C48" s="36"/>
      <c r="D48" s="36"/>
      <c r="E48" s="152" t="str">
        <f>E7</f>
        <v xml:space="preserve">Oprava  ul.  Sokolovská</v>
      </c>
      <c r="F48" s="29"/>
      <c r="G48" s="29"/>
      <c r="H48" s="29"/>
      <c r="I48" s="124"/>
      <c r="J48" s="36"/>
      <c r="K48" s="36"/>
      <c r="L48" s="40"/>
    </row>
    <row r="49" spans="2:12" s="1" customFormat="1" ht="12" customHeight="1">
      <c r="B49" s="35"/>
      <c r="C49" s="29" t="s">
        <v>82</v>
      </c>
      <c r="D49" s="36"/>
      <c r="E49" s="36"/>
      <c r="F49" s="36"/>
      <c r="G49" s="36"/>
      <c r="H49" s="36"/>
      <c r="I49" s="124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 xml:space="preserve">Oprava ul. Sokolovská  -  část  ulice  Frýdecká - Lipová </v>
      </c>
      <c r="F50" s="36"/>
      <c r="G50" s="36"/>
      <c r="H50" s="36"/>
      <c r="I50" s="124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4"/>
      <c r="J51" s="36"/>
      <c r="K51" s="36"/>
      <c r="L51" s="40"/>
    </row>
    <row r="52" spans="2:12" s="1" customFormat="1" ht="12" customHeight="1">
      <c r="B52" s="35"/>
      <c r="C52" s="29" t="s">
        <v>20</v>
      </c>
      <c r="D52" s="36"/>
      <c r="E52" s="36"/>
      <c r="F52" s="24" t="str">
        <f>F12</f>
        <v>Český Těšín</v>
      </c>
      <c r="G52" s="36"/>
      <c r="H52" s="36"/>
      <c r="I52" s="126" t="s">
        <v>22</v>
      </c>
      <c r="J52" s="64" t="str">
        <f>IF(J12="","",J12)</f>
        <v>3. 6. 2019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4"/>
      <c r="J53" s="36"/>
      <c r="K53" s="36"/>
      <c r="L53" s="40"/>
    </row>
    <row r="54" spans="2:12" s="1" customFormat="1" ht="13.65" customHeight="1">
      <c r="B54" s="35"/>
      <c r="C54" s="29" t="s">
        <v>24</v>
      </c>
      <c r="D54" s="36"/>
      <c r="E54" s="36"/>
      <c r="F54" s="24" t="str">
        <f>E15</f>
        <v>město Český Těšín</v>
      </c>
      <c r="G54" s="36"/>
      <c r="H54" s="36"/>
      <c r="I54" s="126" t="s">
        <v>30</v>
      </c>
      <c r="J54" s="33" t="str">
        <f>E21</f>
        <v xml:space="preserve"> </v>
      </c>
      <c r="K54" s="36"/>
      <c r="L54" s="40"/>
    </row>
    <row r="55" spans="2:12" s="1" customFormat="1" ht="13.65" customHeight="1">
      <c r="B55" s="35"/>
      <c r="C55" s="29" t="s">
        <v>28</v>
      </c>
      <c r="D55" s="36"/>
      <c r="E55" s="36"/>
      <c r="F55" s="24" t="str">
        <f>IF(E18="","",E18)</f>
        <v>Vyplň údaj</v>
      </c>
      <c r="G55" s="36"/>
      <c r="H55" s="36"/>
      <c r="I55" s="126" t="s">
        <v>33</v>
      </c>
      <c r="J55" s="33" t="str">
        <f>E24</f>
        <v>Martin Pniok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4"/>
      <c r="J56" s="36"/>
      <c r="K56" s="36"/>
      <c r="L56" s="40"/>
    </row>
    <row r="57" spans="2:12" s="1" customFormat="1" ht="29.25" customHeight="1">
      <c r="B57" s="35"/>
      <c r="C57" s="153" t="s">
        <v>84</v>
      </c>
      <c r="D57" s="154"/>
      <c r="E57" s="154"/>
      <c r="F57" s="154"/>
      <c r="G57" s="154"/>
      <c r="H57" s="154"/>
      <c r="I57" s="155"/>
      <c r="J57" s="156" t="s">
        <v>85</v>
      </c>
      <c r="K57" s="154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4"/>
      <c r="J58" s="36"/>
      <c r="K58" s="36"/>
      <c r="L58" s="40"/>
    </row>
    <row r="59" spans="2:47" s="1" customFormat="1" ht="22.8" customHeight="1">
      <c r="B59" s="35"/>
      <c r="C59" s="157" t="s">
        <v>86</v>
      </c>
      <c r="D59" s="36"/>
      <c r="E59" s="36"/>
      <c r="F59" s="36"/>
      <c r="G59" s="36"/>
      <c r="H59" s="36"/>
      <c r="I59" s="124"/>
      <c r="J59" s="95">
        <f>J90</f>
        <v>0</v>
      </c>
      <c r="K59" s="36"/>
      <c r="L59" s="40"/>
      <c r="AU59" s="14" t="s">
        <v>87</v>
      </c>
    </row>
    <row r="60" spans="2:12" s="7" customFormat="1" ht="24.95" customHeight="1">
      <c r="B60" s="158"/>
      <c r="C60" s="159"/>
      <c r="D60" s="160" t="s">
        <v>88</v>
      </c>
      <c r="E60" s="161"/>
      <c r="F60" s="161"/>
      <c r="G60" s="161"/>
      <c r="H60" s="161"/>
      <c r="I60" s="162"/>
      <c r="J60" s="163">
        <f>J91</f>
        <v>0</v>
      </c>
      <c r="K60" s="159"/>
      <c r="L60" s="164"/>
    </row>
    <row r="61" spans="2:12" s="8" customFormat="1" ht="19.9" customHeight="1">
      <c r="B61" s="165"/>
      <c r="C61" s="166"/>
      <c r="D61" s="167" t="s">
        <v>89</v>
      </c>
      <c r="E61" s="168"/>
      <c r="F61" s="168"/>
      <c r="G61" s="168"/>
      <c r="H61" s="168"/>
      <c r="I61" s="169"/>
      <c r="J61" s="170">
        <f>J92</f>
        <v>0</v>
      </c>
      <c r="K61" s="166"/>
      <c r="L61" s="171"/>
    </row>
    <row r="62" spans="2:12" s="8" customFormat="1" ht="19.9" customHeight="1">
      <c r="B62" s="165"/>
      <c r="C62" s="166"/>
      <c r="D62" s="167" t="s">
        <v>90</v>
      </c>
      <c r="E62" s="168"/>
      <c r="F62" s="168"/>
      <c r="G62" s="168"/>
      <c r="H62" s="168"/>
      <c r="I62" s="169"/>
      <c r="J62" s="170">
        <f>J113</f>
        <v>0</v>
      </c>
      <c r="K62" s="166"/>
      <c r="L62" s="171"/>
    </row>
    <row r="63" spans="2:12" s="8" customFormat="1" ht="19.9" customHeight="1">
      <c r="B63" s="165"/>
      <c r="C63" s="166"/>
      <c r="D63" s="167" t="s">
        <v>91</v>
      </c>
      <c r="E63" s="168"/>
      <c r="F63" s="168"/>
      <c r="G63" s="168"/>
      <c r="H63" s="168"/>
      <c r="I63" s="169"/>
      <c r="J63" s="170">
        <f>J131</f>
        <v>0</v>
      </c>
      <c r="K63" s="166"/>
      <c r="L63" s="171"/>
    </row>
    <row r="64" spans="2:12" s="8" customFormat="1" ht="19.9" customHeight="1">
      <c r="B64" s="165"/>
      <c r="C64" s="166"/>
      <c r="D64" s="167" t="s">
        <v>92</v>
      </c>
      <c r="E64" s="168"/>
      <c r="F64" s="168"/>
      <c r="G64" s="168"/>
      <c r="H64" s="168"/>
      <c r="I64" s="169"/>
      <c r="J64" s="170">
        <f>J134</f>
        <v>0</v>
      </c>
      <c r="K64" s="166"/>
      <c r="L64" s="171"/>
    </row>
    <row r="65" spans="2:12" s="8" customFormat="1" ht="19.9" customHeight="1">
      <c r="B65" s="165"/>
      <c r="C65" s="166"/>
      <c r="D65" s="167" t="s">
        <v>93</v>
      </c>
      <c r="E65" s="168"/>
      <c r="F65" s="168"/>
      <c r="G65" s="168"/>
      <c r="H65" s="168"/>
      <c r="I65" s="169"/>
      <c r="J65" s="170">
        <f>J189</f>
        <v>0</v>
      </c>
      <c r="K65" s="166"/>
      <c r="L65" s="171"/>
    </row>
    <row r="66" spans="2:12" s="8" customFormat="1" ht="19.9" customHeight="1">
      <c r="B66" s="165"/>
      <c r="C66" s="166"/>
      <c r="D66" s="167" t="s">
        <v>94</v>
      </c>
      <c r="E66" s="168"/>
      <c r="F66" s="168"/>
      <c r="G66" s="168"/>
      <c r="H66" s="168"/>
      <c r="I66" s="169"/>
      <c r="J66" s="170">
        <f>J195</f>
        <v>0</v>
      </c>
      <c r="K66" s="166"/>
      <c r="L66" s="171"/>
    </row>
    <row r="67" spans="2:12" s="7" customFormat="1" ht="24.95" customHeight="1">
      <c r="B67" s="158"/>
      <c r="C67" s="159"/>
      <c r="D67" s="160" t="s">
        <v>95</v>
      </c>
      <c r="E67" s="161"/>
      <c r="F67" s="161"/>
      <c r="G67" s="161"/>
      <c r="H67" s="161"/>
      <c r="I67" s="162"/>
      <c r="J67" s="163">
        <f>J199</f>
        <v>0</v>
      </c>
      <c r="K67" s="159"/>
      <c r="L67" s="164"/>
    </row>
    <row r="68" spans="2:12" s="8" customFormat="1" ht="19.9" customHeight="1">
      <c r="B68" s="165"/>
      <c r="C68" s="166"/>
      <c r="D68" s="167" t="s">
        <v>96</v>
      </c>
      <c r="E68" s="168"/>
      <c r="F68" s="168"/>
      <c r="G68" s="168"/>
      <c r="H68" s="168"/>
      <c r="I68" s="169"/>
      <c r="J68" s="170">
        <f>J200</f>
        <v>0</v>
      </c>
      <c r="K68" s="166"/>
      <c r="L68" s="171"/>
    </row>
    <row r="69" spans="2:12" s="8" customFormat="1" ht="19.9" customHeight="1">
      <c r="B69" s="165"/>
      <c r="C69" s="166"/>
      <c r="D69" s="167" t="s">
        <v>97</v>
      </c>
      <c r="E69" s="168"/>
      <c r="F69" s="168"/>
      <c r="G69" s="168"/>
      <c r="H69" s="168"/>
      <c r="I69" s="169"/>
      <c r="J69" s="170">
        <f>J202</f>
        <v>0</v>
      </c>
      <c r="K69" s="166"/>
      <c r="L69" s="171"/>
    </row>
    <row r="70" spans="2:12" s="8" customFormat="1" ht="19.9" customHeight="1">
      <c r="B70" s="165"/>
      <c r="C70" s="166"/>
      <c r="D70" s="167" t="s">
        <v>98</v>
      </c>
      <c r="E70" s="168"/>
      <c r="F70" s="168"/>
      <c r="G70" s="168"/>
      <c r="H70" s="168"/>
      <c r="I70" s="169"/>
      <c r="J70" s="170">
        <f>J205</f>
        <v>0</v>
      </c>
      <c r="K70" s="166"/>
      <c r="L70" s="171"/>
    </row>
    <row r="71" spans="2:12" s="1" customFormat="1" ht="21.8" customHeight="1">
      <c r="B71" s="35"/>
      <c r="C71" s="36"/>
      <c r="D71" s="36"/>
      <c r="E71" s="36"/>
      <c r="F71" s="36"/>
      <c r="G71" s="36"/>
      <c r="H71" s="36"/>
      <c r="I71" s="124"/>
      <c r="J71" s="36"/>
      <c r="K71" s="36"/>
      <c r="L71" s="40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48"/>
      <c r="J72" s="55"/>
      <c r="K72" s="55"/>
      <c r="L72" s="40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51"/>
      <c r="J76" s="57"/>
      <c r="K76" s="57"/>
      <c r="L76" s="40"/>
    </row>
    <row r="77" spans="2:12" s="1" customFormat="1" ht="24.95" customHeight="1">
      <c r="B77" s="35"/>
      <c r="C77" s="20" t="s">
        <v>99</v>
      </c>
      <c r="D77" s="36"/>
      <c r="E77" s="36"/>
      <c r="F77" s="36"/>
      <c r="G77" s="36"/>
      <c r="H77" s="36"/>
      <c r="I77" s="124"/>
      <c r="J77" s="36"/>
      <c r="K77" s="36"/>
      <c r="L77" s="40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24"/>
      <c r="J78" s="36"/>
      <c r="K78" s="36"/>
      <c r="L78" s="40"/>
    </row>
    <row r="79" spans="2:12" s="1" customFormat="1" ht="12" customHeight="1">
      <c r="B79" s="35"/>
      <c r="C79" s="29" t="s">
        <v>16</v>
      </c>
      <c r="D79" s="36"/>
      <c r="E79" s="36"/>
      <c r="F79" s="36"/>
      <c r="G79" s="36"/>
      <c r="H79" s="36"/>
      <c r="I79" s="124"/>
      <c r="J79" s="36"/>
      <c r="K79" s="36"/>
      <c r="L79" s="40"/>
    </row>
    <row r="80" spans="2:12" s="1" customFormat="1" ht="16.5" customHeight="1">
      <c r="B80" s="35"/>
      <c r="C80" s="36"/>
      <c r="D80" s="36"/>
      <c r="E80" s="152" t="str">
        <f>E7</f>
        <v xml:space="preserve">Oprava  ul.  Sokolovská</v>
      </c>
      <c r="F80" s="29"/>
      <c r="G80" s="29"/>
      <c r="H80" s="29"/>
      <c r="I80" s="124"/>
      <c r="J80" s="36"/>
      <c r="K80" s="36"/>
      <c r="L80" s="40"/>
    </row>
    <row r="81" spans="2:12" s="1" customFormat="1" ht="12" customHeight="1">
      <c r="B81" s="35"/>
      <c r="C81" s="29" t="s">
        <v>82</v>
      </c>
      <c r="D81" s="36"/>
      <c r="E81" s="36"/>
      <c r="F81" s="36"/>
      <c r="G81" s="36"/>
      <c r="H81" s="36"/>
      <c r="I81" s="124"/>
      <c r="J81" s="36"/>
      <c r="K81" s="36"/>
      <c r="L81" s="40"/>
    </row>
    <row r="82" spans="2:12" s="1" customFormat="1" ht="16.5" customHeight="1">
      <c r="B82" s="35"/>
      <c r="C82" s="36"/>
      <c r="D82" s="36"/>
      <c r="E82" s="61" t="str">
        <f>E9</f>
        <v xml:space="preserve">Oprava ul. Sokolovská  -  část  ulice  Frýdecká - Lipová </v>
      </c>
      <c r="F82" s="36"/>
      <c r="G82" s="36"/>
      <c r="H82" s="36"/>
      <c r="I82" s="124"/>
      <c r="J82" s="36"/>
      <c r="K82" s="36"/>
      <c r="L82" s="40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24"/>
      <c r="J83" s="36"/>
      <c r="K83" s="36"/>
      <c r="L83" s="40"/>
    </row>
    <row r="84" spans="2:12" s="1" customFormat="1" ht="12" customHeight="1">
      <c r="B84" s="35"/>
      <c r="C84" s="29" t="s">
        <v>20</v>
      </c>
      <c r="D84" s="36"/>
      <c r="E84" s="36"/>
      <c r="F84" s="24" t="str">
        <f>F12</f>
        <v>Český Těšín</v>
      </c>
      <c r="G84" s="36"/>
      <c r="H84" s="36"/>
      <c r="I84" s="126" t="s">
        <v>22</v>
      </c>
      <c r="J84" s="64" t="str">
        <f>IF(J12="","",J12)</f>
        <v>3. 6. 2019</v>
      </c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4"/>
      <c r="J85" s="36"/>
      <c r="K85" s="36"/>
      <c r="L85" s="40"/>
    </row>
    <row r="86" spans="2:12" s="1" customFormat="1" ht="13.65" customHeight="1">
      <c r="B86" s="35"/>
      <c r="C86" s="29" t="s">
        <v>24</v>
      </c>
      <c r="D86" s="36"/>
      <c r="E86" s="36"/>
      <c r="F86" s="24" t="str">
        <f>E15</f>
        <v>město Český Těšín</v>
      </c>
      <c r="G86" s="36"/>
      <c r="H86" s="36"/>
      <c r="I86" s="126" t="s">
        <v>30</v>
      </c>
      <c r="J86" s="33" t="str">
        <f>E21</f>
        <v xml:space="preserve"> </v>
      </c>
      <c r="K86" s="36"/>
      <c r="L86" s="40"/>
    </row>
    <row r="87" spans="2:12" s="1" customFormat="1" ht="13.65" customHeight="1">
      <c r="B87" s="35"/>
      <c r="C87" s="29" t="s">
        <v>28</v>
      </c>
      <c r="D87" s="36"/>
      <c r="E87" s="36"/>
      <c r="F87" s="24" t="str">
        <f>IF(E18="","",E18)</f>
        <v>Vyplň údaj</v>
      </c>
      <c r="G87" s="36"/>
      <c r="H87" s="36"/>
      <c r="I87" s="126" t="s">
        <v>33</v>
      </c>
      <c r="J87" s="33" t="str">
        <f>E24</f>
        <v>Martin Pniok</v>
      </c>
      <c r="K87" s="36"/>
      <c r="L87" s="40"/>
    </row>
    <row r="88" spans="2:12" s="1" customFormat="1" ht="10.3" customHeight="1">
      <c r="B88" s="35"/>
      <c r="C88" s="36"/>
      <c r="D88" s="36"/>
      <c r="E88" s="36"/>
      <c r="F88" s="36"/>
      <c r="G88" s="36"/>
      <c r="H88" s="36"/>
      <c r="I88" s="124"/>
      <c r="J88" s="36"/>
      <c r="K88" s="36"/>
      <c r="L88" s="40"/>
    </row>
    <row r="89" spans="2:20" s="9" customFormat="1" ht="29.25" customHeight="1">
      <c r="B89" s="172"/>
      <c r="C89" s="173" t="s">
        <v>100</v>
      </c>
      <c r="D89" s="174" t="s">
        <v>55</v>
      </c>
      <c r="E89" s="174" t="s">
        <v>51</v>
      </c>
      <c r="F89" s="174" t="s">
        <v>52</v>
      </c>
      <c r="G89" s="174" t="s">
        <v>101</v>
      </c>
      <c r="H89" s="174" t="s">
        <v>102</v>
      </c>
      <c r="I89" s="175" t="s">
        <v>103</v>
      </c>
      <c r="J89" s="174" t="s">
        <v>85</v>
      </c>
      <c r="K89" s="176" t="s">
        <v>104</v>
      </c>
      <c r="L89" s="177"/>
      <c r="M89" s="85" t="s">
        <v>1</v>
      </c>
      <c r="N89" s="86" t="s">
        <v>40</v>
      </c>
      <c r="O89" s="86" t="s">
        <v>105</v>
      </c>
      <c r="P89" s="86" t="s">
        <v>106</v>
      </c>
      <c r="Q89" s="86" t="s">
        <v>107</v>
      </c>
      <c r="R89" s="86" t="s">
        <v>108</v>
      </c>
      <c r="S89" s="86" t="s">
        <v>109</v>
      </c>
      <c r="T89" s="87" t="s">
        <v>110</v>
      </c>
    </row>
    <row r="90" spans="2:63" s="1" customFormat="1" ht="22.8" customHeight="1">
      <c r="B90" s="35"/>
      <c r="C90" s="92" t="s">
        <v>111</v>
      </c>
      <c r="D90" s="36"/>
      <c r="E90" s="36"/>
      <c r="F90" s="36"/>
      <c r="G90" s="36"/>
      <c r="H90" s="36"/>
      <c r="I90" s="124"/>
      <c r="J90" s="178">
        <f>BK90</f>
        <v>0</v>
      </c>
      <c r="K90" s="36"/>
      <c r="L90" s="40"/>
      <c r="M90" s="88"/>
      <c r="N90" s="89"/>
      <c r="O90" s="89"/>
      <c r="P90" s="179">
        <f>P91+P199</f>
        <v>0</v>
      </c>
      <c r="Q90" s="89"/>
      <c r="R90" s="179">
        <f>R91+R199</f>
        <v>847.4300005000001</v>
      </c>
      <c r="S90" s="89"/>
      <c r="T90" s="180">
        <f>T91+T199</f>
        <v>856.7094999999999</v>
      </c>
      <c r="AT90" s="14" t="s">
        <v>69</v>
      </c>
      <c r="AU90" s="14" t="s">
        <v>87</v>
      </c>
      <c r="BK90" s="181">
        <f>BK91+BK199</f>
        <v>0</v>
      </c>
    </row>
    <row r="91" spans="2:63" s="10" customFormat="1" ht="25.9" customHeight="1">
      <c r="B91" s="182"/>
      <c r="C91" s="183"/>
      <c r="D91" s="184" t="s">
        <v>69</v>
      </c>
      <c r="E91" s="185" t="s">
        <v>112</v>
      </c>
      <c r="F91" s="185" t="s">
        <v>113</v>
      </c>
      <c r="G91" s="183"/>
      <c r="H91" s="183"/>
      <c r="I91" s="186"/>
      <c r="J91" s="187">
        <f>BK91</f>
        <v>0</v>
      </c>
      <c r="K91" s="183"/>
      <c r="L91" s="188"/>
      <c r="M91" s="189"/>
      <c r="N91" s="190"/>
      <c r="O91" s="190"/>
      <c r="P91" s="191">
        <f>P92+P113+P131+P134+P189+P195</f>
        <v>0</v>
      </c>
      <c r="Q91" s="190"/>
      <c r="R91" s="191">
        <f>R92+R113+R131+R134+R189+R195</f>
        <v>847.4300005000001</v>
      </c>
      <c r="S91" s="190"/>
      <c r="T91" s="192">
        <f>T92+T113+T131+T134+T189+T195</f>
        <v>856.7094999999999</v>
      </c>
      <c r="AR91" s="193" t="s">
        <v>78</v>
      </c>
      <c r="AT91" s="194" t="s">
        <v>69</v>
      </c>
      <c r="AU91" s="194" t="s">
        <v>70</v>
      </c>
      <c r="AY91" s="193" t="s">
        <v>114</v>
      </c>
      <c r="BK91" s="195">
        <f>BK92+BK113+BK131+BK134+BK189+BK195</f>
        <v>0</v>
      </c>
    </row>
    <row r="92" spans="2:63" s="10" customFormat="1" ht="22.8" customHeight="1">
      <c r="B92" s="182"/>
      <c r="C92" s="183"/>
      <c r="D92" s="184" t="s">
        <v>69</v>
      </c>
      <c r="E92" s="196" t="s">
        <v>78</v>
      </c>
      <c r="F92" s="196" t="s">
        <v>115</v>
      </c>
      <c r="G92" s="183"/>
      <c r="H92" s="183"/>
      <c r="I92" s="186"/>
      <c r="J92" s="197">
        <f>BK92</f>
        <v>0</v>
      </c>
      <c r="K92" s="183"/>
      <c r="L92" s="188"/>
      <c r="M92" s="189"/>
      <c r="N92" s="190"/>
      <c r="O92" s="190"/>
      <c r="P92" s="191">
        <f>SUM(P93:P112)</f>
        <v>0</v>
      </c>
      <c r="Q92" s="190"/>
      <c r="R92" s="191">
        <f>SUM(R93:R112)</f>
        <v>0.238545</v>
      </c>
      <c r="S92" s="190"/>
      <c r="T92" s="192">
        <f>SUM(T93:T112)</f>
        <v>793.0975</v>
      </c>
      <c r="AR92" s="193" t="s">
        <v>78</v>
      </c>
      <c r="AT92" s="194" t="s">
        <v>69</v>
      </c>
      <c r="AU92" s="194" t="s">
        <v>78</v>
      </c>
      <c r="AY92" s="193" t="s">
        <v>114</v>
      </c>
      <c r="BK92" s="195">
        <f>SUM(BK93:BK112)</f>
        <v>0</v>
      </c>
    </row>
    <row r="93" spans="2:65" s="1" customFormat="1" ht="16.5" customHeight="1">
      <c r="B93" s="35"/>
      <c r="C93" s="198" t="s">
        <v>78</v>
      </c>
      <c r="D93" s="198" t="s">
        <v>116</v>
      </c>
      <c r="E93" s="199" t="s">
        <v>117</v>
      </c>
      <c r="F93" s="200" t="s">
        <v>118</v>
      </c>
      <c r="G93" s="201" t="s">
        <v>119</v>
      </c>
      <c r="H93" s="202">
        <v>8</v>
      </c>
      <c r="I93" s="203"/>
      <c r="J93" s="204">
        <f>ROUND(I93*H93,2)</f>
        <v>0</v>
      </c>
      <c r="K93" s="200" t="s">
        <v>120</v>
      </c>
      <c r="L93" s="40"/>
      <c r="M93" s="205" t="s">
        <v>1</v>
      </c>
      <c r="N93" s="206" t="s">
        <v>41</v>
      </c>
      <c r="O93" s="76"/>
      <c r="P93" s="207">
        <f>O93*H93</f>
        <v>0</v>
      </c>
      <c r="Q93" s="207">
        <v>0</v>
      </c>
      <c r="R93" s="207">
        <f>Q93*H93</f>
        <v>0</v>
      </c>
      <c r="S93" s="207">
        <v>0.24</v>
      </c>
      <c r="T93" s="208">
        <f>S93*H93</f>
        <v>1.92</v>
      </c>
      <c r="AR93" s="14" t="s">
        <v>121</v>
      </c>
      <c r="AT93" s="14" t="s">
        <v>116</v>
      </c>
      <c r="AU93" s="14" t="s">
        <v>80</v>
      </c>
      <c r="AY93" s="14" t="s">
        <v>114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4" t="s">
        <v>78</v>
      </c>
      <c r="BK93" s="209">
        <f>ROUND(I93*H93,2)</f>
        <v>0</v>
      </c>
      <c r="BL93" s="14" t="s">
        <v>121</v>
      </c>
      <c r="BM93" s="14" t="s">
        <v>122</v>
      </c>
    </row>
    <row r="94" spans="2:51" s="11" customFormat="1" ht="12">
      <c r="B94" s="210"/>
      <c r="C94" s="211"/>
      <c r="D94" s="212" t="s">
        <v>123</v>
      </c>
      <c r="E94" s="213" t="s">
        <v>1</v>
      </c>
      <c r="F94" s="214" t="s">
        <v>124</v>
      </c>
      <c r="G94" s="211"/>
      <c r="H94" s="215">
        <v>8</v>
      </c>
      <c r="I94" s="216"/>
      <c r="J94" s="211"/>
      <c r="K94" s="211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123</v>
      </c>
      <c r="AU94" s="221" t="s">
        <v>80</v>
      </c>
      <c r="AV94" s="11" t="s">
        <v>80</v>
      </c>
      <c r="AW94" s="11" t="s">
        <v>32</v>
      </c>
      <c r="AX94" s="11" t="s">
        <v>70</v>
      </c>
      <c r="AY94" s="221" t="s">
        <v>114</v>
      </c>
    </row>
    <row r="95" spans="2:51" s="12" customFormat="1" ht="12">
      <c r="B95" s="222"/>
      <c r="C95" s="223"/>
      <c r="D95" s="212" t="s">
        <v>123</v>
      </c>
      <c r="E95" s="224" t="s">
        <v>1</v>
      </c>
      <c r="F95" s="225" t="s">
        <v>125</v>
      </c>
      <c r="G95" s="223"/>
      <c r="H95" s="226">
        <v>8</v>
      </c>
      <c r="I95" s="227"/>
      <c r="J95" s="223"/>
      <c r="K95" s="223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123</v>
      </c>
      <c r="AU95" s="232" t="s">
        <v>80</v>
      </c>
      <c r="AV95" s="12" t="s">
        <v>121</v>
      </c>
      <c r="AW95" s="12" t="s">
        <v>32</v>
      </c>
      <c r="AX95" s="12" t="s">
        <v>78</v>
      </c>
      <c r="AY95" s="232" t="s">
        <v>114</v>
      </c>
    </row>
    <row r="96" spans="2:65" s="1" customFormat="1" ht="16.5" customHeight="1">
      <c r="B96" s="35"/>
      <c r="C96" s="198" t="s">
        <v>80</v>
      </c>
      <c r="D96" s="198" t="s">
        <v>116</v>
      </c>
      <c r="E96" s="199" t="s">
        <v>126</v>
      </c>
      <c r="F96" s="200" t="s">
        <v>127</v>
      </c>
      <c r="G96" s="201" t="s">
        <v>119</v>
      </c>
      <c r="H96" s="202">
        <v>53.01</v>
      </c>
      <c r="I96" s="203"/>
      <c r="J96" s="204">
        <f>ROUND(I96*H96,2)</f>
        <v>0</v>
      </c>
      <c r="K96" s="200" t="s">
        <v>120</v>
      </c>
      <c r="L96" s="40"/>
      <c r="M96" s="205" t="s">
        <v>1</v>
      </c>
      <c r="N96" s="206" t="s">
        <v>41</v>
      </c>
      <c r="O96" s="76"/>
      <c r="P96" s="207">
        <f>O96*H96</f>
        <v>0</v>
      </c>
      <c r="Q96" s="207">
        <v>0</v>
      </c>
      <c r="R96" s="207">
        <f>Q96*H96</f>
        <v>0</v>
      </c>
      <c r="S96" s="207">
        <v>0.17</v>
      </c>
      <c r="T96" s="208">
        <f>S96*H96</f>
        <v>9.011700000000001</v>
      </c>
      <c r="AR96" s="14" t="s">
        <v>121</v>
      </c>
      <c r="AT96" s="14" t="s">
        <v>116</v>
      </c>
      <c r="AU96" s="14" t="s">
        <v>80</v>
      </c>
      <c r="AY96" s="14" t="s">
        <v>114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4" t="s">
        <v>78</v>
      </c>
      <c r="BK96" s="209">
        <f>ROUND(I96*H96,2)</f>
        <v>0</v>
      </c>
      <c r="BL96" s="14" t="s">
        <v>121</v>
      </c>
      <c r="BM96" s="14" t="s">
        <v>128</v>
      </c>
    </row>
    <row r="97" spans="2:51" s="11" customFormat="1" ht="12">
      <c r="B97" s="210"/>
      <c r="C97" s="211"/>
      <c r="D97" s="212" t="s">
        <v>123</v>
      </c>
      <c r="E97" s="213" t="s">
        <v>1</v>
      </c>
      <c r="F97" s="214" t="s">
        <v>129</v>
      </c>
      <c r="G97" s="211"/>
      <c r="H97" s="215">
        <v>53.01</v>
      </c>
      <c r="I97" s="216"/>
      <c r="J97" s="211"/>
      <c r="K97" s="211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123</v>
      </c>
      <c r="AU97" s="221" t="s">
        <v>80</v>
      </c>
      <c r="AV97" s="11" t="s">
        <v>80</v>
      </c>
      <c r="AW97" s="11" t="s">
        <v>32</v>
      </c>
      <c r="AX97" s="11" t="s">
        <v>78</v>
      </c>
      <c r="AY97" s="221" t="s">
        <v>114</v>
      </c>
    </row>
    <row r="98" spans="2:65" s="1" customFormat="1" ht="16.5" customHeight="1">
      <c r="B98" s="35"/>
      <c r="C98" s="198" t="s">
        <v>130</v>
      </c>
      <c r="D98" s="198" t="s">
        <v>116</v>
      </c>
      <c r="E98" s="199" t="s">
        <v>131</v>
      </c>
      <c r="F98" s="200" t="s">
        <v>132</v>
      </c>
      <c r="G98" s="201" t="s">
        <v>119</v>
      </c>
      <c r="H98" s="202">
        <v>53.01</v>
      </c>
      <c r="I98" s="203"/>
      <c r="J98" s="204">
        <f>ROUND(I98*H98,2)</f>
        <v>0</v>
      </c>
      <c r="K98" s="200" t="s">
        <v>120</v>
      </c>
      <c r="L98" s="40"/>
      <c r="M98" s="205" t="s">
        <v>1</v>
      </c>
      <c r="N98" s="206" t="s">
        <v>41</v>
      </c>
      <c r="O98" s="76"/>
      <c r="P98" s="207">
        <f>O98*H98</f>
        <v>0</v>
      </c>
      <c r="Q98" s="207">
        <v>0</v>
      </c>
      <c r="R98" s="207">
        <f>Q98*H98</f>
        <v>0</v>
      </c>
      <c r="S98" s="207">
        <v>0.22</v>
      </c>
      <c r="T98" s="208">
        <f>S98*H98</f>
        <v>11.6622</v>
      </c>
      <c r="AR98" s="14" t="s">
        <v>121</v>
      </c>
      <c r="AT98" s="14" t="s">
        <v>116</v>
      </c>
      <c r="AU98" s="14" t="s">
        <v>80</v>
      </c>
      <c r="AY98" s="14" t="s">
        <v>114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4" t="s">
        <v>78</v>
      </c>
      <c r="BK98" s="209">
        <f>ROUND(I98*H98,2)</f>
        <v>0</v>
      </c>
      <c r="BL98" s="14" t="s">
        <v>121</v>
      </c>
      <c r="BM98" s="14" t="s">
        <v>133</v>
      </c>
    </row>
    <row r="99" spans="2:51" s="11" customFormat="1" ht="12">
      <c r="B99" s="210"/>
      <c r="C99" s="211"/>
      <c r="D99" s="212" t="s">
        <v>123</v>
      </c>
      <c r="E99" s="213" t="s">
        <v>1</v>
      </c>
      <c r="F99" s="214" t="s">
        <v>129</v>
      </c>
      <c r="G99" s="211"/>
      <c r="H99" s="215">
        <v>53.01</v>
      </c>
      <c r="I99" s="216"/>
      <c r="J99" s="211"/>
      <c r="K99" s="211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123</v>
      </c>
      <c r="AU99" s="221" t="s">
        <v>80</v>
      </c>
      <c r="AV99" s="11" t="s">
        <v>80</v>
      </c>
      <c r="AW99" s="11" t="s">
        <v>32</v>
      </c>
      <c r="AX99" s="11" t="s">
        <v>78</v>
      </c>
      <c r="AY99" s="221" t="s">
        <v>114</v>
      </c>
    </row>
    <row r="100" spans="2:65" s="1" customFormat="1" ht="16.5" customHeight="1">
      <c r="B100" s="35"/>
      <c r="C100" s="198" t="s">
        <v>121</v>
      </c>
      <c r="D100" s="198" t="s">
        <v>116</v>
      </c>
      <c r="E100" s="199" t="s">
        <v>134</v>
      </c>
      <c r="F100" s="200" t="s">
        <v>135</v>
      </c>
      <c r="G100" s="201" t="s">
        <v>119</v>
      </c>
      <c r="H100" s="202">
        <v>212.04</v>
      </c>
      <c r="I100" s="203"/>
      <c r="J100" s="204">
        <f>ROUND(I100*H100,2)</f>
        <v>0</v>
      </c>
      <c r="K100" s="200" t="s">
        <v>120</v>
      </c>
      <c r="L100" s="40"/>
      <c r="M100" s="205" t="s">
        <v>1</v>
      </c>
      <c r="N100" s="206" t="s">
        <v>41</v>
      </c>
      <c r="O100" s="76"/>
      <c r="P100" s="207">
        <f>O100*H100</f>
        <v>0</v>
      </c>
      <c r="Q100" s="207">
        <v>0</v>
      </c>
      <c r="R100" s="207">
        <f>Q100*H100</f>
        <v>0</v>
      </c>
      <c r="S100" s="207">
        <v>0.17</v>
      </c>
      <c r="T100" s="208">
        <f>S100*H100</f>
        <v>36.046800000000005</v>
      </c>
      <c r="AR100" s="14" t="s">
        <v>121</v>
      </c>
      <c r="AT100" s="14" t="s">
        <v>116</v>
      </c>
      <c r="AU100" s="14" t="s">
        <v>80</v>
      </c>
      <c r="AY100" s="14" t="s">
        <v>114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4" t="s">
        <v>78</v>
      </c>
      <c r="BK100" s="209">
        <f>ROUND(I100*H100,2)</f>
        <v>0</v>
      </c>
      <c r="BL100" s="14" t="s">
        <v>121</v>
      </c>
      <c r="BM100" s="14" t="s">
        <v>136</v>
      </c>
    </row>
    <row r="101" spans="2:51" s="11" customFormat="1" ht="12">
      <c r="B101" s="210"/>
      <c r="C101" s="211"/>
      <c r="D101" s="212" t="s">
        <v>123</v>
      </c>
      <c r="E101" s="213" t="s">
        <v>1</v>
      </c>
      <c r="F101" s="214" t="s">
        <v>137</v>
      </c>
      <c r="G101" s="211"/>
      <c r="H101" s="215">
        <v>212.04</v>
      </c>
      <c r="I101" s="216"/>
      <c r="J101" s="211"/>
      <c r="K101" s="211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123</v>
      </c>
      <c r="AU101" s="221" t="s">
        <v>80</v>
      </c>
      <c r="AV101" s="11" t="s">
        <v>80</v>
      </c>
      <c r="AW101" s="11" t="s">
        <v>32</v>
      </c>
      <c r="AX101" s="11" t="s">
        <v>70</v>
      </c>
      <c r="AY101" s="221" t="s">
        <v>114</v>
      </c>
    </row>
    <row r="102" spans="2:51" s="12" customFormat="1" ht="12">
      <c r="B102" s="222"/>
      <c r="C102" s="223"/>
      <c r="D102" s="212" t="s">
        <v>123</v>
      </c>
      <c r="E102" s="224" t="s">
        <v>1</v>
      </c>
      <c r="F102" s="225" t="s">
        <v>125</v>
      </c>
      <c r="G102" s="223"/>
      <c r="H102" s="226">
        <v>212.04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123</v>
      </c>
      <c r="AU102" s="232" t="s">
        <v>80</v>
      </c>
      <c r="AV102" s="12" t="s">
        <v>121</v>
      </c>
      <c r="AW102" s="12" t="s">
        <v>32</v>
      </c>
      <c r="AX102" s="12" t="s">
        <v>78</v>
      </c>
      <c r="AY102" s="232" t="s">
        <v>114</v>
      </c>
    </row>
    <row r="103" spans="2:65" s="1" customFormat="1" ht="16.5" customHeight="1">
      <c r="B103" s="35"/>
      <c r="C103" s="198" t="s">
        <v>138</v>
      </c>
      <c r="D103" s="198" t="s">
        <v>116</v>
      </c>
      <c r="E103" s="199" t="s">
        <v>139</v>
      </c>
      <c r="F103" s="200" t="s">
        <v>140</v>
      </c>
      <c r="G103" s="201" t="s">
        <v>119</v>
      </c>
      <c r="H103" s="202">
        <v>212.04</v>
      </c>
      <c r="I103" s="203"/>
      <c r="J103" s="204">
        <f>ROUND(I103*H103,2)</f>
        <v>0</v>
      </c>
      <c r="K103" s="200" t="s">
        <v>120</v>
      </c>
      <c r="L103" s="40"/>
      <c r="M103" s="205" t="s">
        <v>1</v>
      </c>
      <c r="N103" s="206" t="s">
        <v>41</v>
      </c>
      <c r="O103" s="76"/>
      <c r="P103" s="207">
        <f>O103*H103</f>
        <v>0</v>
      </c>
      <c r="Q103" s="207">
        <v>0</v>
      </c>
      <c r="R103" s="207">
        <f>Q103*H103</f>
        <v>0</v>
      </c>
      <c r="S103" s="207">
        <v>0.22</v>
      </c>
      <c r="T103" s="208">
        <f>S103*H103</f>
        <v>46.6488</v>
      </c>
      <c r="AR103" s="14" t="s">
        <v>121</v>
      </c>
      <c r="AT103" s="14" t="s">
        <v>116</v>
      </c>
      <c r="AU103" s="14" t="s">
        <v>80</v>
      </c>
      <c r="AY103" s="14" t="s">
        <v>114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4" t="s">
        <v>78</v>
      </c>
      <c r="BK103" s="209">
        <f>ROUND(I103*H103,2)</f>
        <v>0</v>
      </c>
      <c r="BL103" s="14" t="s">
        <v>121</v>
      </c>
      <c r="BM103" s="14" t="s">
        <v>141</v>
      </c>
    </row>
    <row r="104" spans="2:51" s="11" customFormat="1" ht="12">
      <c r="B104" s="210"/>
      <c r="C104" s="211"/>
      <c r="D104" s="212" t="s">
        <v>123</v>
      </c>
      <c r="E104" s="213" t="s">
        <v>1</v>
      </c>
      <c r="F104" s="214" t="s">
        <v>137</v>
      </c>
      <c r="G104" s="211"/>
      <c r="H104" s="215">
        <v>212.04</v>
      </c>
      <c r="I104" s="216"/>
      <c r="J104" s="211"/>
      <c r="K104" s="211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123</v>
      </c>
      <c r="AU104" s="221" t="s">
        <v>80</v>
      </c>
      <c r="AV104" s="11" t="s">
        <v>80</v>
      </c>
      <c r="AW104" s="11" t="s">
        <v>32</v>
      </c>
      <c r="AX104" s="11" t="s">
        <v>70</v>
      </c>
      <c r="AY104" s="221" t="s">
        <v>114</v>
      </c>
    </row>
    <row r="105" spans="2:51" s="12" customFormat="1" ht="12">
      <c r="B105" s="222"/>
      <c r="C105" s="223"/>
      <c r="D105" s="212" t="s">
        <v>123</v>
      </c>
      <c r="E105" s="224" t="s">
        <v>1</v>
      </c>
      <c r="F105" s="225" t="s">
        <v>125</v>
      </c>
      <c r="G105" s="223"/>
      <c r="H105" s="226">
        <v>212.04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123</v>
      </c>
      <c r="AU105" s="232" t="s">
        <v>80</v>
      </c>
      <c r="AV105" s="12" t="s">
        <v>121</v>
      </c>
      <c r="AW105" s="12" t="s">
        <v>32</v>
      </c>
      <c r="AX105" s="12" t="s">
        <v>78</v>
      </c>
      <c r="AY105" s="232" t="s">
        <v>114</v>
      </c>
    </row>
    <row r="106" spans="2:65" s="1" customFormat="1" ht="16.5" customHeight="1">
      <c r="B106" s="35"/>
      <c r="C106" s="198" t="s">
        <v>142</v>
      </c>
      <c r="D106" s="198" t="s">
        <v>116</v>
      </c>
      <c r="E106" s="199" t="s">
        <v>143</v>
      </c>
      <c r="F106" s="200" t="s">
        <v>144</v>
      </c>
      <c r="G106" s="201" t="s">
        <v>119</v>
      </c>
      <c r="H106" s="202">
        <v>2650.5</v>
      </c>
      <c r="I106" s="203"/>
      <c r="J106" s="204">
        <f>ROUND(I106*H106,2)</f>
        <v>0</v>
      </c>
      <c r="K106" s="200" t="s">
        <v>120</v>
      </c>
      <c r="L106" s="40"/>
      <c r="M106" s="205" t="s">
        <v>1</v>
      </c>
      <c r="N106" s="206" t="s">
        <v>41</v>
      </c>
      <c r="O106" s="76"/>
      <c r="P106" s="207">
        <f>O106*H106</f>
        <v>0</v>
      </c>
      <c r="Q106" s="207">
        <v>9E-05</v>
      </c>
      <c r="R106" s="207">
        <f>Q106*H106</f>
        <v>0.238545</v>
      </c>
      <c r="S106" s="207">
        <v>0.256</v>
      </c>
      <c r="T106" s="208">
        <f>S106*H106</f>
        <v>678.528</v>
      </c>
      <c r="AR106" s="14" t="s">
        <v>121</v>
      </c>
      <c r="AT106" s="14" t="s">
        <v>116</v>
      </c>
      <c r="AU106" s="14" t="s">
        <v>80</v>
      </c>
      <c r="AY106" s="14" t="s">
        <v>114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4" t="s">
        <v>78</v>
      </c>
      <c r="BK106" s="209">
        <f>ROUND(I106*H106,2)</f>
        <v>0</v>
      </c>
      <c r="BL106" s="14" t="s">
        <v>121</v>
      </c>
      <c r="BM106" s="14" t="s">
        <v>145</v>
      </c>
    </row>
    <row r="107" spans="2:51" s="11" customFormat="1" ht="12">
      <c r="B107" s="210"/>
      <c r="C107" s="211"/>
      <c r="D107" s="212" t="s">
        <v>123</v>
      </c>
      <c r="E107" s="213" t="s">
        <v>1</v>
      </c>
      <c r="F107" s="214" t="s">
        <v>146</v>
      </c>
      <c r="G107" s="211"/>
      <c r="H107" s="215">
        <v>2250</v>
      </c>
      <c r="I107" s="216"/>
      <c r="J107" s="211"/>
      <c r="K107" s="211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123</v>
      </c>
      <c r="AU107" s="221" t="s">
        <v>80</v>
      </c>
      <c r="AV107" s="11" t="s">
        <v>80</v>
      </c>
      <c r="AW107" s="11" t="s">
        <v>32</v>
      </c>
      <c r="AX107" s="11" t="s">
        <v>70</v>
      </c>
      <c r="AY107" s="221" t="s">
        <v>114</v>
      </c>
    </row>
    <row r="108" spans="2:51" s="11" customFormat="1" ht="12">
      <c r="B108" s="210"/>
      <c r="C108" s="211"/>
      <c r="D108" s="212" t="s">
        <v>123</v>
      </c>
      <c r="E108" s="213" t="s">
        <v>1</v>
      </c>
      <c r="F108" s="214" t="s">
        <v>147</v>
      </c>
      <c r="G108" s="211"/>
      <c r="H108" s="215">
        <v>22</v>
      </c>
      <c r="I108" s="216"/>
      <c r="J108" s="211"/>
      <c r="K108" s="211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123</v>
      </c>
      <c r="AU108" s="221" t="s">
        <v>80</v>
      </c>
      <c r="AV108" s="11" t="s">
        <v>80</v>
      </c>
      <c r="AW108" s="11" t="s">
        <v>32</v>
      </c>
      <c r="AX108" s="11" t="s">
        <v>70</v>
      </c>
      <c r="AY108" s="221" t="s">
        <v>114</v>
      </c>
    </row>
    <row r="109" spans="2:51" s="11" customFormat="1" ht="12">
      <c r="B109" s="210"/>
      <c r="C109" s="211"/>
      <c r="D109" s="212" t="s">
        <v>123</v>
      </c>
      <c r="E109" s="213" t="s">
        <v>1</v>
      </c>
      <c r="F109" s="214" t="s">
        <v>148</v>
      </c>
      <c r="G109" s="211"/>
      <c r="H109" s="215">
        <v>66</v>
      </c>
      <c r="I109" s="216"/>
      <c r="J109" s="211"/>
      <c r="K109" s="211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123</v>
      </c>
      <c r="AU109" s="221" t="s">
        <v>80</v>
      </c>
      <c r="AV109" s="11" t="s">
        <v>80</v>
      </c>
      <c r="AW109" s="11" t="s">
        <v>32</v>
      </c>
      <c r="AX109" s="11" t="s">
        <v>70</v>
      </c>
      <c r="AY109" s="221" t="s">
        <v>114</v>
      </c>
    </row>
    <row r="110" spans="2:51" s="11" customFormat="1" ht="12">
      <c r="B110" s="210"/>
      <c r="C110" s="211"/>
      <c r="D110" s="212" t="s">
        <v>123</v>
      </c>
      <c r="E110" s="213" t="s">
        <v>1</v>
      </c>
      <c r="F110" s="214" t="s">
        <v>149</v>
      </c>
      <c r="G110" s="211"/>
      <c r="H110" s="215">
        <v>312.5</v>
      </c>
      <c r="I110" s="216"/>
      <c r="J110" s="211"/>
      <c r="K110" s="211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123</v>
      </c>
      <c r="AU110" s="221" t="s">
        <v>80</v>
      </c>
      <c r="AV110" s="11" t="s">
        <v>80</v>
      </c>
      <c r="AW110" s="11" t="s">
        <v>32</v>
      </c>
      <c r="AX110" s="11" t="s">
        <v>70</v>
      </c>
      <c r="AY110" s="221" t="s">
        <v>114</v>
      </c>
    </row>
    <row r="111" spans="2:51" s="12" customFormat="1" ht="12">
      <c r="B111" s="222"/>
      <c r="C111" s="223"/>
      <c r="D111" s="212" t="s">
        <v>123</v>
      </c>
      <c r="E111" s="224" t="s">
        <v>1</v>
      </c>
      <c r="F111" s="225" t="s">
        <v>125</v>
      </c>
      <c r="G111" s="223"/>
      <c r="H111" s="226">
        <v>2650.5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123</v>
      </c>
      <c r="AU111" s="232" t="s">
        <v>80</v>
      </c>
      <c r="AV111" s="12" t="s">
        <v>121</v>
      </c>
      <c r="AW111" s="12" t="s">
        <v>32</v>
      </c>
      <c r="AX111" s="12" t="s">
        <v>78</v>
      </c>
      <c r="AY111" s="232" t="s">
        <v>114</v>
      </c>
    </row>
    <row r="112" spans="2:65" s="1" customFormat="1" ht="16.5" customHeight="1">
      <c r="B112" s="35"/>
      <c r="C112" s="198" t="s">
        <v>150</v>
      </c>
      <c r="D112" s="198" t="s">
        <v>116</v>
      </c>
      <c r="E112" s="199" t="s">
        <v>151</v>
      </c>
      <c r="F112" s="200" t="s">
        <v>152</v>
      </c>
      <c r="G112" s="201" t="s">
        <v>153</v>
      </c>
      <c r="H112" s="202">
        <v>32</v>
      </c>
      <c r="I112" s="203"/>
      <c r="J112" s="204">
        <f>ROUND(I112*H112,2)</f>
        <v>0</v>
      </c>
      <c r="K112" s="200" t="s">
        <v>120</v>
      </c>
      <c r="L112" s="40"/>
      <c r="M112" s="205" t="s">
        <v>1</v>
      </c>
      <c r="N112" s="206" t="s">
        <v>41</v>
      </c>
      <c r="O112" s="76"/>
      <c r="P112" s="207">
        <f>O112*H112</f>
        <v>0</v>
      </c>
      <c r="Q112" s="207">
        <v>0</v>
      </c>
      <c r="R112" s="207">
        <f>Q112*H112</f>
        <v>0</v>
      </c>
      <c r="S112" s="207">
        <v>0.29</v>
      </c>
      <c r="T112" s="208">
        <f>S112*H112</f>
        <v>9.28</v>
      </c>
      <c r="AR112" s="14" t="s">
        <v>121</v>
      </c>
      <c r="AT112" s="14" t="s">
        <v>116</v>
      </c>
      <c r="AU112" s="14" t="s">
        <v>80</v>
      </c>
      <c r="AY112" s="14" t="s">
        <v>114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4" t="s">
        <v>78</v>
      </c>
      <c r="BK112" s="209">
        <f>ROUND(I112*H112,2)</f>
        <v>0</v>
      </c>
      <c r="BL112" s="14" t="s">
        <v>121</v>
      </c>
      <c r="BM112" s="14" t="s">
        <v>154</v>
      </c>
    </row>
    <row r="113" spans="2:63" s="10" customFormat="1" ht="22.8" customHeight="1">
      <c r="B113" s="182"/>
      <c r="C113" s="183"/>
      <c r="D113" s="184" t="s">
        <v>69</v>
      </c>
      <c r="E113" s="196" t="s">
        <v>138</v>
      </c>
      <c r="F113" s="196" t="s">
        <v>155</v>
      </c>
      <c r="G113" s="183"/>
      <c r="H113" s="183"/>
      <c r="I113" s="186"/>
      <c r="J113" s="197">
        <f>BK113</f>
        <v>0</v>
      </c>
      <c r="K113" s="183"/>
      <c r="L113" s="188"/>
      <c r="M113" s="189"/>
      <c r="N113" s="190"/>
      <c r="O113" s="190"/>
      <c r="P113" s="191">
        <f>SUM(P114:P130)</f>
        <v>0</v>
      </c>
      <c r="Q113" s="190"/>
      <c r="R113" s="191">
        <f>SUM(R114:R130)</f>
        <v>824.8170465000001</v>
      </c>
      <c r="S113" s="190"/>
      <c r="T113" s="192">
        <f>SUM(T114:T130)</f>
        <v>0</v>
      </c>
      <c r="AR113" s="193" t="s">
        <v>78</v>
      </c>
      <c r="AT113" s="194" t="s">
        <v>69</v>
      </c>
      <c r="AU113" s="194" t="s">
        <v>78</v>
      </c>
      <c r="AY113" s="193" t="s">
        <v>114</v>
      </c>
      <c r="BK113" s="195">
        <f>SUM(BK114:BK130)</f>
        <v>0</v>
      </c>
    </row>
    <row r="114" spans="2:65" s="1" customFormat="1" ht="16.5" customHeight="1">
      <c r="B114" s="35"/>
      <c r="C114" s="198" t="s">
        <v>156</v>
      </c>
      <c r="D114" s="198" t="s">
        <v>116</v>
      </c>
      <c r="E114" s="199" t="s">
        <v>157</v>
      </c>
      <c r="F114" s="200" t="s">
        <v>158</v>
      </c>
      <c r="G114" s="201" t="s">
        <v>119</v>
      </c>
      <c r="H114" s="202">
        <v>265.05</v>
      </c>
      <c r="I114" s="203"/>
      <c r="J114" s="204">
        <f>ROUND(I114*H114,2)</f>
        <v>0</v>
      </c>
      <c r="K114" s="200" t="s">
        <v>120</v>
      </c>
      <c r="L114" s="40"/>
      <c r="M114" s="205" t="s">
        <v>1</v>
      </c>
      <c r="N114" s="206" t="s">
        <v>41</v>
      </c>
      <c r="O114" s="76"/>
      <c r="P114" s="207">
        <f>O114*H114</f>
        <v>0</v>
      </c>
      <c r="Q114" s="207">
        <v>0.26376</v>
      </c>
      <c r="R114" s="207">
        <f>Q114*H114</f>
        <v>69.909588</v>
      </c>
      <c r="S114" s="207">
        <v>0</v>
      </c>
      <c r="T114" s="208">
        <f>S114*H114</f>
        <v>0</v>
      </c>
      <c r="AR114" s="14" t="s">
        <v>121</v>
      </c>
      <c r="AT114" s="14" t="s">
        <v>116</v>
      </c>
      <c r="AU114" s="14" t="s">
        <v>80</v>
      </c>
      <c r="AY114" s="14" t="s">
        <v>114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4" t="s">
        <v>78</v>
      </c>
      <c r="BK114" s="209">
        <f>ROUND(I114*H114,2)</f>
        <v>0</v>
      </c>
      <c r="BL114" s="14" t="s">
        <v>121</v>
      </c>
      <c r="BM114" s="14" t="s">
        <v>159</v>
      </c>
    </row>
    <row r="115" spans="2:51" s="11" customFormat="1" ht="12">
      <c r="B115" s="210"/>
      <c r="C115" s="211"/>
      <c r="D115" s="212" t="s">
        <v>123</v>
      </c>
      <c r="E115" s="213" t="s">
        <v>1</v>
      </c>
      <c r="F115" s="214" t="s">
        <v>160</v>
      </c>
      <c r="G115" s="211"/>
      <c r="H115" s="215">
        <v>265.05</v>
      </c>
      <c r="I115" s="216"/>
      <c r="J115" s="211"/>
      <c r="K115" s="211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123</v>
      </c>
      <c r="AU115" s="221" t="s">
        <v>80</v>
      </c>
      <c r="AV115" s="11" t="s">
        <v>80</v>
      </c>
      <c r="AW115" s="11" t="s">
        <v>32</v>
      </c>
      <c r="AX115" s="11" t="s">
        <v>78</v>
      </c>
      <c r="AY115" s="221" t="s">
        <v>114</v>
      </c>
    </row>
    <row r="116" spans="2:65" s="1" customFormat="1" ht="16.5" customHeight="1">
      <c r="B116" s="35"/>
      <c r="C116" s="198" t="s">
        <v>161</v>
      </c>
      <c r="D116" s="198" t="s">
        <v>116</v>
      </c>
      <c r="E116" s="199" t="s">
        <v>162</v>
      </c>
      <c r="F116" s="200" t="s">
        <v>163</v>
      </c>
      <c r="G116" s="201" t="s">
        <v>119</v>
      </c>
      <c r="H116" s="202">
        <v>53.01</v>
      </c>
      <c r="I116" s="203"/>
      <c r="J116" s="204">
        <f>ROUND(I116*H116,2)</f>
        <v>0</v>
      </c>
      <c r="K116" s="200" t="s">
        <v>120</v>
      </c>
      <c r="L116" s="40"/>
      <c r="M116" s="205" t="s">
        <v>1</v>
      </c>
      <c r="N116" s="206" t="s">
        <v>41</v>
      </c>
      <c r="O116" s="76"/>
      <c r="P116" s="207">
        <f>O116*H116</f>
        <v>0</v>
      </c>
      <c r="Q116" s="207">
        <v>0.17157</v>
      </c>
      <c r="R116" s="207">
        <f>Q116*H116</f>
        <v>9.0949257</v>
      </c>
      <c r="S116" s="207">
        <v>0</v>
      </c>
      <c r="T116" s="208">
        <f>S116*H116</f>
        <v>0</v>
      </c>
      <c r="AR116" s="14" t="s">
        <v>121</v>
      </c>
      <c r="AT116" s="14" t="s">
        <v>116</v>
      </c>
      <c r="AU116" s="14" t="s">
        <v>80</v>
      </c>
      <c r="AY116" s="14" t="s">
        <v>114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4" t="s">
        <v>78</v>
      </c>
      <c r="BK116" s="209">
        <f>ROUND(I116*H116,2)</f>
        <v>0</v>
      </c>
      <c r="BL116" s="14" t="s">
        <v>121</v>
      </c>
      <c r="BM116" s="14" t="s">
        <v>164</v>
      </c>
    </row>
    <row r="117" spans="2:51" s="11" customFormat="1" ht="12">
      <c r="B117" s="210"/>
      <c r="C117" s="211"/>
      <c r="D117" s="212" t="s">
        <v>123</v>
      </c>
      <c r="E117" s="213" t="s">
        <v>1</v>
      </c>
      <c r="F117" s="214" t="s">
        <v>129</v>
      </c>
      <c r="G117" s="211"/>
      <c r="H117" s="215">
        <v>53.01</v>
      </c>
      <c r="I117" s="216"/>
      <c r="J117" s="211"/>
      <c r="K117" s="211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123</v>
      </c>
      <c r="AU117" s="221" t="s">
        <v>80</v>
      </c>
      <c r="AV117" s="11" t="s">
        <v>80</v>
      </c>
      <c r="AW117" s="11" t="s">
        <v>32</v>
      </c>
      <c r="AX117" s="11" t="s">
        <v>70</v>
      </c>
      <c r="AY117" s="221" t="s">
        <v>114</v>
      </c>
    </row>
    <row r="118" spans="2:51" s="12" customFormat="1" ht="12">
      <c r="B118" s="222"/>
      <c r="C118" s="223"/>
      <c r="D118" s="212" t="s">
        <v>123</v>
      </c>
      <c r="E118" s="224" t="s">
        <v>1</v>
      </c>
      <c r="F118" s="225" t="s">
        <v>125</v>
      </c>
      <c r="G118" s="223"/>
      <c r="H118" s="226">
        <v>53.01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123</v>
      </c>
      <c r="AU118" s="232" t="s">
        <v>80</v>
      </c>
      <c r="AV118" s="12" t="s">
        <v>121</v>
      </c>
      <c r="AW118" s="12" t="s">
        <v>32</v>
      </c>
      <c r="AX118" s="12" t="s">
        <v>78</v>
      </c>
      <c r="AY118" s="232" t="s">
        <v>114</v>
      </c>
    </row>
    <row r="119" spans="2:65" s="1" customFormat="1" ht="16.5" customHeight="1">
      <c r="B119" s="35"/>
      <c r="C119" s="198" t="s">
        <v>165</v>
      </c>
      <c r="D119" s="198" t="s">
        <v>116</v>
      </c>
      <c r="E119" s="199" t="s">
        <v>166</v>
      </c>
      <c r="F119" s="200" t="s">
        <v>167</v>
      </c>
      <c r="G119" s="201" t="s">
        <v>119</v>
      </c>
      <c r="H119" s="202">
        <v>212.04</v>
      </c>
      <c r="I119" s="203"/>
      <c r="J119" s="204">
        <f>ROUND(I119*H119,2)</f>
        <v>0</v>
      </c>
      <c r="K119" s="200" t="s">
        <v>120</v>
      </c>
      <c r="L119" s="40"/>
      <c r="M119" s="205" t="s">
        <v>1</v>
      </c>
      <c r="N119" s="206" t="s">
        <v>41</v>
      </c>
      <c r="O119" s="76"/>
      <c r="P119" s="207">
        <f>O119*H119</f>
        <v>0</v>
      </c>
      <c r="Q119" s="207">
        <v>0.17157</v>
      </c>
      <c r="R119" s="207">
        <f>Q119*H119</f>
        <v>36.3797028</v>
      </c>
      <c r="S119" s="207">
        <v>0</v>
      </c>
      <c r="T119" s="208">
        <f>S119*H119</f>
        <v>0</v>
      </c>
      <c r="AR119" s="14" t="s">
        <v>121</v>
      </c>
      <c r="AT119" s="14" t="s">
        <v>116</v>
      </c>
      <c r="AU119" s="14" t="s">
        <v>80</v>
      </c>
      <c r="AY119" s="14" t="s">
        <v>114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4" t="s">
        <v>78</v>
      </c>
      <c r="BK119" s="209">
        <f>ROUND(I119*H119,2)</f>
        <v>0</v>
      </c>
      <c r="BL119" s="14" t="s">
        <v>121</v>
      </c>
      <c r="BM119" s="14" t="s">
        <v>168</v>
      </c>
    </row>
    <row r="120" spans="2:51" s="11" customFormat="1" ht="12">
      <c r="B120" s="210"/>
      <c r="C120" s="211"/>
      <c r="D120" s="212" t="s">
        <v>123</v>
      </c>
      <c r="E120" s="213" t="s">
        <v>1</v>
      </c>
      <c r="F120" s="214" t="s">
        <v>137</v>
      </c>
      <c r="G120" s="211"/>
      <c r="H120" s="215">
        <v>212.04</v>
      </c>
      <c r="I120" s="216"/>
      <c r="J120" s="211"/>
      <c r="K120" s="211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123</v>
      </c>
      <c r="AU120" s="221" t="s">
        <v>80</v>
      </c>
      <c r="AV120" s="11" t="s">
        <v>80</v>
      </c>
      <c r="AW120" s="11" t="s">
        <v>32</v>
      </c>
      <c r="AX120" s="11" t="s">
        <v>70</v>
      </c>
      <c r="AY120" s="221" t="s">
        <v>114</v>
      </c>
    </row>
    <row r="121" spans="2:51" s="12" customFormat="1" ht="12">
      <c r="B121" s="222"/>
      <c r="C121" s="223"/>
      <c r="D121" s="212" t="s">
        <v>123</v>
      </c>
      <c r="E121" s="224" t="s">
        <v>1</v>
      </c>
      <c r="F121" s="225" t="s">
        <v>125</v>
      </c>
      <c r="G121" s="223"/>
      <c r="H121" s="226">
        <v>212.04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123</v>
      </c>
      <c r="AU121" s="232" t="s">
        <v>80</v>
      </c>
      <c r="AV121" s="12" t="s">
        <v>121</v>
      </c>
      <c r="AW121" s="12" t="s">
        <v>32</v>
      </c>
      <c r="AX121" s="12" t="s">
        <v>78</v>
      </c>
      <c r="AY121" s="232" t="s">
        <v>114</v>
      </c>
    </row>
    <row r="122" spans="2:65" s="1" customFormat="1" ht="16.5" customHeight="1">
      <c r="B122" s="35"/>
      <c r="C122" s="198" t="s">
        <v>169</v>
      </c>
      <c r="D122" s="198" t="s">
        <v>116</v>
      </c>
      <c r="E122" s="199" t="s">
        <v>170</v>
      </c>
      <c r="F122" s="200" t="s">
        <v>171</v>
      </c>
      <c r="G122" s="201" t="s">
        <v>119</v>
      </c>
      <c r="H122" s="202">
        <v>2650.5</v>
      </c>
      <c r="I122" s="203"/>
      <c r="J122" s="204">
        <f>ROUND(I122*H122,2)</f>
        <v>0</v>
      </c>
      <c r="K122" s="200" t="s">
        <v>120</v>
      </c>
      <c r="L122" s="40"/>
      <c r="M122" s="205" t="s">
        <v>1</v>
      </c>
      <c r="N122" s="206" t="s">
        <v>41</v>
      </c>
      <c r="O122" s="76"/>
      <c r="P122" s="207">
        <f>O122*H122</f>
        <v>0</v>
      </c>
      <c r="Q122" s="207">
        <v>0.00753</v>
      </c>
      <c r="R122" s="207">
        <f>Q122*H122</f>
        <v>19.958265</v>
      </c>
      <c r="S122" s="207">
        <v>0</v>
      </c>
      <c r="T122" s="208">
        <f>S122*H122</f>
        <v>0</v>
      </c>
      <c r="AR122" s="14" t="s">
        <v>121</v>
      </c>
      <c r="AT122" s="14" t="s">
        <v>116</v>
      </c>
      <c r="AU122" s="14" t="s">
        <v>80</v>
      </c>
      <c r="AY122" s="14" t="s">
        <v>114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4" t="s">
        <v>78</v>
      </c>
      <c r="BK122" s="209">
        <f>ROUND(I122*H122,2)</f>
        <v>0</v>
      </c>
      <c r="BL122" s="14" t="s">
        <v>121</v>
      </c>
      <c r="BM122" s="14" t="s">
        <v>172</v>
      </c>
    </row>
    <row r="123" spans="2:65" s="1" customFormat="1" ht="16.5" customHeight="1">
      <c r="B123" s="35"/>
      <c r="C123" s="198" t="s">
        <v>173</v>
      </c>
      <c r="D123" s="198" t="s">
        <v>116</v>
      </c>
      <c r="E123" s="199" t="s">
        <v>174</v>
      </c>
      <c r="F123" s="200" t="s">
        <v>175</v>
      </c>
      <c r="G123" s="201" t="s">
        <v>119</v>
      </c>
      <c r="H123" s="202">
        <v>2650.5</v>
      </c>
      <c r="I123" s="203"/>
      <c r="J123" s="204">
        <f>ROUND(I123*H123,2)</f>
        <v>0</v>
      </c>
      <c r="K123" s="200" t="s">
        <v>120</v>
      </c>
      <c r="L123" s="40"/>
      <c r="M123" s="205" t="s">
        <v>1</v>
      </c>
      <c r="N123" s="206" t="s">
        <v>41</v>
      </c>
      <c r="O123" s="76"/>
      <c r="P123" s="207">
        <f>O123*H123</f>
        <v>0</v>
      </c>
      <c r="Q123" s="207">
        <v>0.00081</v>
      </c>
      <c r="R123" s="207">
        <f>Q123*H123</f>
        <v>2.146905</v>
      </c>
      <c r="S123" s="207">
        <v>0</v>
      </c>
      <c r="T123" s="208">
        <f>S123*H123</f>
        <v>0</v>
      </c>
      <c r="AR123" s="14" t="s">
        <v>121</v>
      </c>
      <c r="AT123" s="14" t="s">
        <v>116</v>
      </c>
      <c r="AU123" s="14" t="s">
        <v>80</v>
      </c>
      <c r="AY123" s="14" t="s">
        <v>114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4" t="s">
        <v>78</v>
      </c>
      <c r="BK123" s="209">
        <f>ROUND(I123*H123,2)</f>
        <v>0</v>
      </c>
      <c r="BL123" s="14" t="s">
        <v>121</v>
      </c>
      <c r="BM123" s="14" t="s">
        <v>176</v>
      </c>
    </row>
    <row r="124" spans="2:65" s="1" customFormat="1" ht="16.5" customHeight="1">
      <c r="B124" s="35"/>
      <c r="C124" s="198" t="s">
        <v>177</v>
      </c>
      <c r="D124" s="198" t="s">
        <v>116</v>
      </c>
      <c r="E124" s="199" t="s">
        <v>178</v>
      </c>
      <c r="F124" s="200" t="s">
        <v>179</v>
      </c>
      <c r="G124" s="201" t="s">
        <v>119</v>
      </c>
      <c r="H124" s="202">
        <v>2650.5</v>
      </c>
      <c r="I124" s="203"/>
      <c r="J124" s="204">
        <f>ROUND(I124*H124,2)</f>
        <v>0</v>
      </c>
      <c r="K124" s="200" t="s">
        <v>120</v>
      </c>
      <c r="L124" s="40"/>
      <c r="M124" s="205" t="s">
        <v>1</v>
      </c>
      <c r="N124" s="206" t="s">
        <v>41</v>
      </c>
      <c r="O124" s="76"/>
      <c r="P124" s="207">
        <f>O124*H124</f>
        <v>0</v>
      </c>
      <c r="Q124" s="207">
        <v>0.10373</v>
      </c>
      <c r="R124" s="207">
        <f>Q124*H124</f>
        <v>274.936365</v>
      </c>
      <c r="S124" s="207">
        <v>0</v>
      </c>
      <c r="T124" s="208">
        <f>S124*H124</f>
        <v>0</v>
      </c>
      <c r="AR124" s="14" t="s">
        <v>121</v>
      </c>
      <c r="AT124" s="14" t="s">
        <v>116</v>
      </c>
      <c r="AU124" s="14" t="s">
        <v>80</v>
      </c>
      <c r="AY124" s="14" t="s">
        <v>114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4" t="s">
        <v>78</v>
      </c>
      <c r="BK124" s="209">
        <f>ROUND(I124*H124,2)</f>
        <v>0</v>
      </c>
      <c r="BL124" s="14" t="s">
        <v>121</v>
      </c>
      <c r="BM124" s="14" t="s">
        <v>180</v>
      </c>
    </row>
    <row r="125" spans="2:65" s="1" customFormat="1" ht="16.5" customHeight="1">
      <c r="B125" s="35"/>
      <c r="C125" s="198" t="s">
        <v>181</v>
      </c>
      <c r="D125" s="198" t="s">
        <v>116</v>
      </c>
      <c r="E125" s="199" t="s">
        <v>182</v>
      </c>
      <c r="F125" s="200" t="s">
        <v>183</v>
      </c>
      <c r="G125" s="201" t="s">
        <v>119</v>
      </c>
      <c r="H125" s="202">
        <v>2650.5</v>
      </c>
      <c r="I125" s="203"/>
      <c r="J125" s="204">
        <f>ROUND(I125*H125,2)</f>
        <v>0</v>
      </c>
      <c r="K125" s="200" t="s">
        <v>120</v>
      </c>
      <c r="L125" s="40"/>
      <c r="M125" s="205" t="s">
        <v>1</v>
      </c>
      <c r="N125" s="206" t="s">
        <v>41</v>
      </c>
      <c r="O125" s="76"/>
      <c r="P125" s="207">
        <f>O125*H125</f>
        <v>0</v>
      </c>
      <c r="Q125" s="207">
        <v>0.15559</v>
      </c>
      <c r="R125" s="207">
        <f>Q125*H125</f>
        <v>412.391295</v>
      </c>
      <c r="S125" s="207">
        <v>0</v>
      </c>
      <c r="T125" s="208">
        <f>S125*H125</f>
        <v>0</v>
      </c>
      <c r="AR125" s="14" t="s">
        <v>121</v>
      </c>
      <c r="AT125" s="14" t="s">
        <v>116</v>
      </c>
      <c r="AU125" s="14" t="s">
        <v>80</v>
      </c>
      <c r="AY125" s="14" t="s">
        <v>114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4" t="s">
        <v>78</v>
      </c>
      <c r="BK125" s="209">
        <f>ROUND(I125*H125,2)</f>
        <v>0</v>
      </c>
      <c r="BL125" s="14" t="s">
        <v>121</v>
      </c>
      <c r="BM125" s="14" t="s">
        <v>184</v>
      </c>
    </row>
    <row r="126" spans="2:51" s="11" customFormat="1" ht="12">
      <c r="B126" s="210"/>
      <c r="C126" s="211"/>
      <c r="D126" s="212" t="s">
        <v>123</v>
      </c>
      <c r="E126" s="213" t="s">
        <v>1</v>
      </c>
      <c r="F126" s="214" t="s">
        <v>146</v>
      </c>
      <c r="G126" s="211"/>
      <c r="H126" s="215">
        <v>2250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123</v>
      </c>
      <c r="AU126" s="221" t="s">
        <v>80</v>
      </c>
      <c r="AV126" s="11" t="s">
        <v>80</v>
      </c>
      <c r="AW126" s="11" t="s">
        <v>32</v>
      </c>
      <c r="AX126" s="11" t="s">
        <v>70</v>
      </c>
      <c r="AY126" s="221" t="s">
        <v>114</v>
      </c>
    </row>
    <row r="127" spans="2:51" s="11" customFormat="1" ht="12">
      <c r="B127" s="210"/>
      <c r="C127" s="211"/>
      <c r="D127" s="212" t="s">
        <v>123</v>
      </c>
      <c r="E127" s="213" t="s">
        <v>1</v>
      </c>
      <c r="F127" s="214" t="s">
        <v>147</v>
      </c>
      <c r="G127" s="211"/>
      <c r="H127" s="215">
        <v>22</v>
      </c>
      <c r="I127" s="216"/>
      <c r="J127" s="211"/>
      <c r="K127" s="211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123</v>
      </c>
      <c r="AU127" s="221" t="s">
        <v>80</v>
      </c>
      <c r="AV127" s="11" t="s">
        <v>80</v>
      </c>
      <c r="AW127" s="11" t="s">
        <v>32</v>
      </c>
      <c r="AX127" s="11" t="s">
        <v>70</v>
      </c>
      <c r="AY127" s="221" t="s">
        <v>114</v>
      </c>
    </row>
    <row r="128" spans="2:51" s="11" customFormat="1" ht="12">
      <c r="B128" s="210"/>
      <c r="C128" s="211"/>
      <c r="D128" s="212" t="s">
        <v>123</v>
      </c>
      <c r="E128" s="213" t="s">
        <v>1</v>
      </c>
      <c r="F128" s="214" t="s">
        <v>148</v>
      </c>
      <c r="G128" s="211"/>
      <c r="H128" s="215">
        <v>66</v>
      </c>
      <c r="I128" s="216"/>
      <c r="J128" s="211"/>
      <c r="K128" s="211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123</v>
      </c>
      <c r="AU128" s="221" t="s">
        <v>80</v>
      </c>
      <c r="AV128" s="11" t="s">
        <v>80</v>
      </c>
      <c r="AW128" s="11" t="s">
        <v>32</v>
      </c>
      <c r="AX128" s="11" t="s">
        <v>70</v>
      </c>
      <c r="AY128" s="221" t="s">
        <v>114</v>
      </c>
    </row>
    <row r="129" spans="2:51" s="11" customFormat="1" ht="12">
      <c r="B129" s="210"/>
      <c r="C129" s="211"/>
      <c r="D129" s="212" t="s">
        <v>123</v>
      </c>
      <c r="E129" s="213" t="s">
        <v>1</v>
      </c>
      <c r="F129" s="214" t="s">
        <v>149</v>
      </c>
      <c r="G129" s="211"/>
      <c r="H129" s="215">
        <v>312.5</v>
      </c>
      <c r="I129" s="216"/>
      <c r="J129" s="211"/>
      <c r="K129" s="211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123</v>
      </c>
      <c r="AU129" s="221" t="s">
        <v>80</v>
      </c>
      <c r="AV129" s="11" t="s">
        <v>80</v>
      </c>
      <c r="AW129" s="11" t="s">
        <v>32</v>
      </c>
      <c r="AX129" s="11" t="s">
        <v>70</v>
      </c>
      <c r="AY129" s="221" t="s">
        <v>114</v>
      </c>
    </row>
    <row r="130" spans="2:51" s="12" customFormat="1" ht="12">
      <c r="B130" s="222"/>
      <c r="C130" s="223"/>
      <c r="D130" s="212" t="s">
        <v>123</v>
      </c>
      <c r="E130" s="224" t="s">
        <v>1</v>
      </c>
      <c r="F130" s="225" t="s">
        <v>125</v>
      </c>
      <c r="G130" s="223"/>
      <c r="H130" s="226">
        <v>2650.5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123</v>
      </c>
      <c r="AU130" s="232" t="s">
        <v>80</v>
      </c>
      <c r="AV130" s="12" t="s">
        <v>121</v>
      </c>
      <c r="AW130" s="12" t="s">
        <v>32</v>
      </c>
      <c r="AX130" s="12" t="s">
        <v>78</v>
      </c>
      <c r="AY130" s="232" t="s">
        <v>114</v>
      </c>
    </row>
    <row r="131" spans="2:63" s="10" customFormat="1" ht="22.8" customHeight="1">
      <c r="B131" s="182"/>
      <c r="C131" s="183"/>
      <c r="D131" s="184" t="s">
        <v>69</v>
      </c>
      <c r="E131" s="196" t="s">
        <v>156</v>
      </c>
      <c r="F131" s="196" t="s">
        <v>185</v>
      </c>
      <c r="G131" s="183"/>
      <c r="H131" s="183"/>
      <c r="I131" s="186"/>
      <c r="J131" s="197">
        <f>BK131</f>
        <v>0</v>
      </c>
      <c r="K131" s="183"/>
      <c r="L131" s="188"/>
      <c r="M131" s="189"/>
      <c r="N131" s="190"/>
      <c r="O131" s="190"/>
      <c r="P131" s="191">
        <f>SUM(P132:P133)</f>
        <v>0</v>
      </c>
      <c r="Q131" s="190"/>
      <c r="R131" s="191">
        <f>SUM(R132:R133)</f>
        <v>1.26816</v>
      </c>
      <c r="S131" s="190"/>
      <c r="T131" s="192">
        <f>SUM(T132:T133)</f>
        <v>0</v>
      </c>
      <c r="AR131" s="193" t="s">
        <v>78</v>
      </c>
      <c r="AT131" s="194" t="s">
        <v>69</v>
      </c>
      <c r="AU131" s="194" t="s">
        <v>78</v>
      </c>
      <c r="AY131" s="193" t="s">
        <v>114</v>
      </c>
      <c r="BK131" s="195">
        <f>SUM(BK132:BK133)</f>
        <v>0</v>
      </c>
    </row>
    <row r="132" spans="2:65" s="1" customFormat="1" ht="16.5" customHeight="1">
      <c r="B132" s="35"/>
      <c r="C132" s="198" t="s">
        <v>8</v>
      </c>
      <c r="D132" s="198" t="s">
        <v>116</v>
      </c>
      <c r="E132" s="199" t="s">
        <v>186</v>
      </c>
      <c r="F132" s="200" t="s">
        <v>187</v>
      </c>
      <c r="G132" s="201" t="s">
        <v>188</v>
      </c>
      <c r="H132" s="202">
        <v>2</v>
      </c>
      <c r="I132" s="203"/>
      <c r="J132" s="204">
        <f>ROUND(I132*H132,2)</f>
        <v>0</v>
      </c>
      <c r="K132" s="200" t="s">
        <v>120</v>
      </c>
      <c r="L132" s="40"/>
      <c r="M132" s="205" t="s">
        <v>1</v>
      </c>
      <c r="N132" s="206" t="s">
        <v>41</v>
      </c>
      <c r="O132" s="76"/>
      <c r="P132" s="207">
        <f>O132*H132</f>
        <v>0</v>
      </c>
      <c r="Q132" s="207">
        <v>0.42368</v>
      </c>
      <c r="R132" s="207">
        <f>Q132*H132</f>
        <v>0.84736</v>
      </c>
      <c r="S132" s="207">
        <v>0</v>
      </c>
      <c r="T132" s="208">
        <f>S132*H132</f>
        <v>0</v>
      </c>
      <c r="AR132" s="14" t="s">
        <v>121</v>
      </c>
      <c r="AT132" s="14" t="s">
        <v>116</v>
      </c>
      <c r="AU132" s="14" t="s">
        <v>80</v>
      </c>
      <c r="AY132" s="14" t="s">
        <v>114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4" t="s">
        <v>78</v>
      </c>
      <c r="BK132" s="209">
        <f>ROUND(I132*H132,2)</f>
        <v>0</v>
      </c>
      <c r="BL132" s="14" t="s">
        <v>121</v>
      </c>
      <c r="BM132" s="14" t="s">
        <v>189</v>
      </c>
    </row>
    <row r="133" spans="2:65" s="1" customFormat="1" ht="16.5" customHeight="1">
      <c r="B133" s="35"/>
      <c r="C133" s="198" t="s">
        <v>190</v>
      </c>
      <c r="D133" s="198" t="s">
        <v>116</v>
      </c>
      <c r="E133" s="199" t="s">
        <v>191</v>
      </c>
      <c r="F133" s="200" t="s">
        <v>192</v>
      </c>
      <c r="G133" s="201" t="s">
        <v>188</v>
      </c>
      <c r="H133" s="202">
        <v>1</v>
      </c>
      <c r="I133" s="203"/>
      <c r="J133" s="204">
        <f>ROUND(I133*H133,2)</f>
        <v>0</v>
      </c>
      <c r="K133" s="200" t="s">
        <v>120</v>
      </c>
      <c r="L133" s="40"/>
      <c r="M133" s="205" t="s">
        <v>1</v>
      </c>
      <c r="N133" s="206" t="s">
        <v>41</v>
      </c>
      <c r="O133" s="76"/>
      <c r="P133" s="207">
        <f>O133*H133</f>
        <v>0</v>
      </c>
      <c r="Q133" s="207">
        <v>0.4208</v>
      </c>
      <c r="R133" s="207">
        <f>Q133*H133</f>
        <v>0.4208</v>
      </c>
      <c r="S133" s="207">
        <v>0</v>
      </c>
      <c r="T133" s="208">
        <f>S133*H133</f>
        <v>0</v>
      </c>
      <c r="AR133" s="14" t="s">
        <v>121</v>
      </c>
      <c r="AT133" s="14" t="s">
        <v>116</v>
      </c>
      <c r="AU133" s="14" t="s">
        <v>80</v>
      </c>
      <c r="AY133" s="14" t="s">
        <v>114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4" t="s">
        <v>78</v>
      </c>
      <c r="BK133" s="209">
        <f>ROUND(I133*H133,2)</f>
        <v>0</v>
      </c>
      <c r="BL133" s="14" t="s">
        <v>121</v>
      </c>
      <c r="BM133" s="14" t="s">
        <v>193</v>
      </c>
    </row>
    <row r="134" spans="2:63" s="10" customFormat="1" ht="22.8" customHeight="1">
      <c r="B134" s="182"/>
      <c r="C134" s="183"/>
      <c r="D134" s="184" t="s">
        <v>69</v>
      </c>
      <c r="E134" s="196" t="s">
        <v>161</v>
      </c>
      <c r="F134" s="196" t="s">
        <v>194</v>
      </c>
      <c r="G134" s="183"/>
      <c r="H134" s="183"/>
      <c r="I134" s="186"/>
      <c r="J134" s="197">
        <f>BK134</f>
        <v>0</v>
      </c>
      <c r="K134" s="183"/>
      <c r="L134" s="188"/>
      <c r="M134" s="189"/>
      <c r="N134" s="190"/>
      <c r="O134" s="190"/>
      <c r="P134" s="191">
        <f>SUM(P135:P188)</f>
        <v>0</v>
      </c>
      <c r="Q134" s="190"/>
      <c r="R134" s="191">
        <f>SUM(R135:R188)</f>
        <v>21.106249</v>
      </c>
      <c r="S134" s="190"/>
      <c r="T134" s="192">
        <f>SUM(T135:T188)</f>
        <v>63.611999999999995</v>
      </c>
      <c r="AR134" s="193" t="s">
        <v>78</v>
      </c>
      <c r="AT134" s="194" t="s">
        <v>69</v>
      </c>
      <c r="AU134" s="194" t="s">
        <v>78</v>
      </c>
      <c r="AY134" s="193" t="s">
        <v>114</v>
      </c>
      <c r="BK134" s="195">
        <f>SUM(BK135:BK188)</f>
        <v>0</v>
      </c>
    </row>
    <row r="135" spans="2:65" s="1" customFormat="1" ht="16.5" customHeight="1">
      <c r="B135" s="35"/>
      <c r="C135" s="198" t="s">
        <v>195</v>
      </c>
      <c r="D135" s="198" t="s">
        <v>116</v>
      </c>
      <c r="E135" s="199" t="s">
        <v>196</v>
      </c>
      <c r="F135" s="200" t="s">
        <v>197</v>
      </c>
      <c r="G135" s="201" t="s">
        <v>153</v>
      </c>
      <c r="H135" s="202">
        <v>75</v>
      </c>
      <c r="I135" s="203"/>
      <c r="J135" s="204">
        <f>ROUND(I135*H135,2)</f>
        <v>0</v>
      </c>
      <c r="K135" s="200" t="s">
        <v>120</v>
      </c>
      <c r="L135" s="40"/>
      <c r="M135" s="205" t="s">
        <v>1</v>
      </c>
      <c r="N135" s="206" t="s">
        <v>41</v>
      </c>
      <c r="O135" s="76"/>
      <c r="P135" s="207">
        <f>O135*H135</f>
        <v>0</v>
      </c>
      <c r="Q135" s="207">
        <v>0.00033</v>
      </c>
      <c r="R135" s="207">
        <f>Q135*H135</f>
        <v>0.02475</v>
      </c>
      <c r="S135" s="207">
        <v>0</v>
      </c>
      <c r="T135" s="208">
        <f>S135*H135</f>
        <v>0</v>
      </c>
      <c r="AR135" s="14" t="s">
        <v>121</v>
      </c>
      <c r="AT135" s="14" t="s">
        <v>116</v>
      </c>
      <c r="AU135" s="14" t="s">
        <v>80</v>
      </c>
      <c r="AY135" s="14" t="s">
        <v>114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4" t="s">
        <v>78</v>
      </c>
      <c r="BK135" s="209">
        <f>ROUND(I135*H135,2)</f>
        <v>0</v>
      </c>
      <c r="BL135" s="14" t="s">
        <v>121</v>
      </c>
      <c r="BM135" s="14" t="s">
        <v>198</v>
      </c>
    </row>
    <row r="136" spans="2:51" s="11" customFormat="1" ht="12">
      <c r="B136" s="210"/>
      <c r="C136" s="211"/>
      <c r="D136" s="212" t="s">
        <v>123</v>
      </c>
      <c r="E136" s="213" t="s">
        <v>1</v>
      </c>
      <c r="F136" s="214" t="s">
        <v>199</v>
      </c>
      <c r="G136" s="211"/>
      <c r="H136" s="215">
        <v>75</v>
      </c>
      <c r="I136" s="216"/>
      <c r="J136" s="211"/>
      <c r="K136" s="211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123</v>
      </c>
      <c r="AU136" s="221" t="s">
        <v>80</v>
      </c>
      <c r="AV136" s="11" t="s">
        <v>80</v>
      </c>
      <c r="AW136" s="11" t="s">
        <v>32</v>
      </c>
      <c r="AX136" s="11" t="s">
        <v>70</v>
      </c>
      <c r="AY136" s="221" t="s">
        <v>114</v>
      </c>
    </row>
    <row r="137" spans="2:51" s="12" customFormat="1" ht="12">
      <c r="B137" s="222"/>
      <c r="C137" s="223"/>
      <c r="D137" s="212" t="s">
        <v>123</v>
      </c>
      <c r="E137" s="224" t="s">
        <v>1</v>
      </c>
      <c r="F137" s="225" t="s">
        <v>125</v>
      </c>
      <c r="G137" s="223"/>
      <c r="H137" s="226">
        <v>75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123</v>
      </c>
      <c r="AU137" s="232" t="s">
        <v>80</v>
      </c>
      <c r="AV137" s="12" t="s">
        <v>121</v>
      </c>
      <c r="AW137" s="12" t="s">
        <v>32</v>
      </c>
      <c r="AX137" s="12" t="s">
        <v>78</v>
      </c>
      <c r="AY137" s="232" t="s">
        <v>114</v>
      </c>
    </row>
    <row r="138" spans="2:65" s="1" customFormat="1" ht="16.5" customHeight="1">
      <c r="B138" s="35"/>
      <c r="C138" s="198" t="s">
        <v>200</v>
      </c>
      <c r="D138" s="198" t="s">
        <v>116</v>
      </c>
      <c r="E138" s="199" t="s">
        <v>201</v>
      </c>
      <c r="F138" s="200" t="s">
        <v>202</v>
      </c>
      <c r="G138" s="201" t="s">
        <v>153</v>
      </c>
      <c r="H138" s="202">
        <v>136</v>
      </c>
      <c r="I138" s="203"/>
      <c r="J138" s="204">
        <f>ROUND(I138*H138,2)</f>
        <v>0</v>
      </c>
      <c r="K138" s="200" t="s">
        <v>120</v>
      </c>
      <c r="L138" s="40"/>
      <c r="M138" s="205" t="s">
        <v>1</v>
      </c>
      <c r="N138" s="206" t="s">
        <v>41</v>
      </c>
      <c r="O138" s="76"/>
      <c r="P138" s="207">
        <f>O138*H138</f>
        <v>0</v>
      </c>
      <c r="Q138" s="207">
        <v>0.0002</v>
      </c>
      <c r="R138" s="207">
        <f>Q138*H138</f>
        <v>0.027200000000000002</v>
      </c>
      <c r="S138" s="207">
        <v>0</v>
      </c>
      <c r="T138" s="208">
        <f>S138*H138</f>
        <v>0</v>
      </c>
      <c r="AR138" s="14" t="s">
        <v>121</v>
      </c>
      <c r="AT138" s="14" t="s">
        <v>116</v>
      </c>
      <c r="AU138" s="14" t="s">
        <v>80</v>
      </c>
      <c r="AY138" s="14" t="s">
        <v>114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78</v>
      </c>
      <c r="BK138" s="209">
        <f>ROUND(I138*H138,2)</f>
        <v>0</v>
      </c>
      <c r="BL138" s="14" t="s">
        <v>121</v>
      </c>
      <c r="BM138" s="14" t="s">
        <v>203</v>
      </c>
    </row>
    <row r="139" spans="2:51" s="11" customFormat="1" ht="12">
      <c r="B139" s="210"/>
      <c r="C139" s="211"/>
      <c r="D139" s="212" t="s">
        <v>123</v>
      </c>
      <c r="E139" s="213" t="s">
        <v>1</v>
      </c>
      <c r="F139" s="214" t="s">
        <v>204</v>
      </c>
      <c r="G139" s="211"/>
      <c r="H139" s="215">
        <v>136</v>
      </c>
      <c r="I139" s="216"/>
      <c r="J139" s="211"/>
      <c r="K139" s="211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123</v>
      </c>
      <c r="AU139" s="221" t="s">
        <v>80</v>
      </c>
      <c r="AV139" s="11" t="s">
        <v>80</v>
      </c>
      <c r="AW139" s="11" t="s">
        <v>32</v>
      </c>
      <c r="AX139" s="11" t="s">
        <v>70</v>
      </c>
      <c r="AY139" s="221" t="s">
        <v>114</v>
      </c>
    </row>
    <row r="140" spans="2:51" s="12" customFormat="1" ht="12">
      <c r="B140" s="222"/>
      <c r="C140" s="223"/>
      <c r="D140" s="212" t="s">
        <v>123</v>
      </c>
      <c r="E140" s="224" t="s">
        <v>1</v>
      </c>
      <c r="F140" s="225" t="s">
        <v>125</v>
      </c>
      <c r="G140" s="223"/>
      <c r="H140" s="226">
        <v>136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123</v>
      </c>
      <c r="AU140" s="232" t="s">
        <v>80</v>
      </c>
      <c r="AV140" s="12" t="s">
        <v>121</v>
      </c>
      <c r="AW140" s="12" t="s">
        <v>32</v>
      </c>
      <c r="AX140" s="12" t="s">
        <v>78</v>
      </c>
      <c r="AY140" s="232" t="s">
        <v>114</v>
      </c>
    </row>
    <row r="141" spans="2:65" s="1" customFormat="1" ht="16.5" customHeight="1">
      <c r="B141" s="35"/>
      <c r="C141" s="198" t="s">
        <v>205</v>
      </c>
      <c r="D141" s="198" t="s">
        <v>116</v>
      </c>
      <c r="E141" s="199" t="s">
        <v>206</v>
      </c>
      <c r="F141" s="200" t="s">
        <v>207</v>
      </c>
      <c r="G141" s="201" t="s">
        <v>153</v>
      </c>
      <c r="H141" s="202">
        <v>15</v>
      </c>
      <c r="I141" s="203"/>
      <c r="J141" s="204">
        <f>ROUND(I141*H141,2)</f>
        <v>0</v>
      </c>
      <c r="K141" s="200" t="s">
        <v>120</v>
      </c>
      <c r="L141" s="40"/>
      <c r="M141" s="205" t="s">
        <v>1</v>
      </c>
      <c r="N141" s="206" t="s">
        <v>41</v>
      </c>
      <c r="O141" s="76"/>
      <c r="P141" s="207">
        <f>O141*H141</f>
        <v>0</v>
      </c>
      <c r="Q141" s="207">
        <v>0.00011</v>
      </c>
      <c r="R141" s="207">
        <f>Q141*H141</f>
        <v>0.00165</v>
      </c>
      <c r="S141" s="207">
        <v>0</v>
      </c>
      <c r="T141" s="208">
        <f>S141*H141</f>
        <v>0</v>
      </c>
      <c r="AR141" s="14" t="s">
        <v>121</v>
      </c>
      <c r="AT141" s="14" t="s">
        <v>116</v>
      </c>
      <c r="AU141" s="14" t="s">
        <v>80</v>
      </c>
      <c r="AY141" s="14" t="s">
        <v>114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4" t="s">
        <v>78</v>
      </c>
      <c r="BK141" s="209">
        <f>ROUND(I141*H141,2)</f>
        <v>0</v>
      </c>
      <c r="BL141" s="14" t="s">
        <v>121</v>
      </c>
      <c r="BM141" s="14" t="s">
        <v>208</v>
      </c>
    </row>
    <row r="142" spans="2:65" s="1" customFormat="1" ht="16.5" customHeight="1">
      <c r="B142" s="35"/>
      <c r="C142" s="198" t="s">
        <v>209</v>
      </c>
      <c r="D142" s="198" t="s">
        <v>116</v>
      </c>
      <c r="E142" s="199" t="s">
        <v>210</v>
      </c>
      <c r="F142" s="200" t="s">
        <v>211</v>
      </c>
      <c r="G142" s="201" t="s">
        <v>153</v>
      </c>
      <c r="H142" s="202">
        <v>8</v>
      </c>
      <c r="I142" s="203"/>
      <c r="J142" s="204">
        <f>ROUND(I142*H142,2)</f>
        <v>0</v>
      </c>
      <c r="K142" s="200" t="s">
        <v>120</v>
      </c>
      <c r="L142" s="40"/>
      <c r="M142" s="205" t="s">
        <v>1</v>
      </c>
      <c r="N142" s="206" t="s">
        <v>41</v>
      </c>
      <c r="O142" s="76"/>
      <c r="P142" s="207">
        <f>O142*H142</f>
        <v>0</v>
      </c>
      <c r="Q142" s="207">
        <v>0.00065</v>
      </c>
      <c r="R142" s="207">
        <f>Q142*H142</f>
        <v>0.0052</v>
      </c>
      <c r="S142" s="207">
        <v>0</v>
      </c>
      <c r="T142" s="208">
        <f>S142*H142</f>
        <v>0</v>
      </c>
      <c r="AR142" s="14" t="s">
        <v>121</v>
      </c>
      <c r="AT142" s="14" t="s">
        <v>116</v>
      </c>
      <c r="AU142" s="14" t="s">
        <v>80</v>
      </c>
      <c r="AY142" s="14" t="s">
        <v>114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4" t="s">
        <v>78</v>
      </c>
      <c r="BK142" s="209">
        <f>ROUND(I142*H142,2)</f>
        <v>0</v>
      </c>
      <c r="BL142" s="14" t="s">
        <v>121</v>
      </c>
      <c r="BM142" s="14" t="s">
        <v>212</v>
      </c>
    </row>
    <row r="143" spans="2:65" s="1" customFormat="1" ht="16.5" customHeight="1">
      <c r="B143" s="35"/>
      <c r="C143" s="198" t="s">
        <v>7</v>
      </c>
      <c r="D143" s="198" t="s">
        <v>116</v>
      </c>
      <c r="E143" s="199" t="s">
        <v>213</v>
      </c>
      <c r="F143" s="200" t="s">
        <v>214</v>
      </c>
      <c r="G143" s="201" t="s">
        <v>119</v>
      </c>
      <c r="H143" s="202">
        <v>31</v>
      </c>
      <c r="I143" s="203"/>
      <c r="J143" s="204">
        <f>ROUND(I143*H143,2)</f>
        <v>0</v>
      </c>
      <c r="K143" s="200" t="s">
        <v>120</v>
      </c>
      <c r="L143" s="40"/>
      <c r="M143" s="205" t="s">
        <v>1</v>
      </c>
      <c r="N143" s="206" t="s">
        <v>41</v>
      </c>
      <c r="O143" s="76"/>
      <c r="P143" s="207">
        <f>O143*H143</f>
        <v>0</v>
      </c>
      <c r="Q143" s="207">
        <v>0.0026</v>
      </c>
      <c r="R143" s="207">
        <f>Q143*H143</f>
        <v>0.08059999999999999</v>
      </c>
      <c r="S143" s="207">
        <v>0</v>
      </c>
      <c r="T143" s="208">
        <f>S143*H143</f>
        <v>0</v>
      </c>
      <c r="AR143" s="14" t="s">
        <v>121</v>
      </c>
      <c r="AT143" s="14" t="s">
        <v>116</v>
      </c>
      <c r="AU143" s="14" t="s">
        <v>80</v>
      </c>
      <c r="AY143" s="14" t="s">
        <v>114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4" t="s">
        <v>78</v>
      </c>
      <c r="BK143" s="209">
        <f>ROUND(I143*H143,2)</f>
        <v>0</v>
      </c>
      <c r="BL143" s="14" t="s">
        <v>121</v>
      </c>
      <c r="BM143" s="14" t="s">
        <v>215</v>
      </c>
    </row>
    <row r="144" spans="2:51" s="11" customFormat="1" ht="12">
      <c r="B144" s="210"/>
      <c r="C144" s="211"/>
      <c r="D144" s="212" t="s">
        <v>123</v>
      </c>
      <c r="E144" s="213" t="s">
        <v>1</v>
      </c>
      <c r="F144" s="214" t="s">
        <v>216</v>
      </c>
      <c r="G144" s="211"/>
      <c r="H144" s="215">
        <v>26</v>
      </c>
      <c r="I144" s="216"/>
      <c r="J144" s="211"/>
      <c r="K144" s="211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123</v>
      </c>
      <c r="AU144" s="221" t="s">
        <v>80</v>
      </c>
      <c r="AV144" s="11" t="s">
        <v>80</v>
      </c>
      <c r="AW144" s="11" t="s">
        <v>32</v>
      </c>
      <c r="AX144" s="11" t="s">
        <v>70</v>
      </c>
      <c r="AY144" s="221" t="s">
        <v>114</v>
      </c>
    </row>
    <row r="145" spans="2:51" s="11" customFormat="1" ht="12">
      <c r="B145" s="210"/>
      <c r="C145" s="211"/>
      <c r="D145" s="212" t="s">
        <v>123</v>
      </c>
      <c r="E145" s="213" t="s">
        <v>1</v>
      </c>
      <c r="F145" s="214" t="s">
        <v>138</v>
      </c>
      <c r="G145" s="211"/>
      <c r="H145" s="215">
        <v>5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123</v>
      </c>
      <c r="AU145" s="221" t="s">
        <v>80</v>
      </c>
      <c r="AV145" s="11" t="s">
        <v>80</v>
      </c>
      <c r="AW145" s="11" t="s">
        <v>32</v>
      </c>
      <c r="AX145" s="11" t="s">
        <v>70</v>
      </c>
      <c r="AY145" s="221" t="s">
        <v>114</v>
      </c>
    </row>
    <row r="146" spans="2:51" s="12" customFormat="1" ht="12">
      <c r="B146" s="222"/>
      <c r="C146" s="223"/>
      <c r="D146" s="212" t="s">
        <v>123</v>
      </c>
      <c r="E146" s="224" t="s">
        <v>1</v>
      </c>
      <c r="F146" s="225" t="s">
        <v>125</v>
      </c>
      <c r="G146" s="223"/>
      <c r="H146" s="226">
        <v>31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123</v>
      </c>
      <c r="AU146" s="232" t="s">
        <v>80</v>
      </c>
      <c r="AV146" s="12" t="s">
        <v>121</v>
      </c>
      <c r="AW146" s="12" t="s">
        <v>32</v>
      </c>
      <c r="AX146" s="12" t="s">
        <v>78</v>
      </c>
      <c r="AY146" s="232" t="s">
        <v>114</v>
      </c>
    </row>
    <row r="147" spans="2:65" s="1" customFormat="1" ht="16.5" customHeight="1">
      <c r="B147" s="35"/>
      <c r="C147" s="198" t="s">
        <v>217</v>
      </c>
      <c r="D147" s="198" t="s">
        <v>116</v>
      </c>
      <c r="E147" s="199" t="s">
        <v>218</v>
      </c>
      <c r="F147" s="200" t="s">
        <v>219</v>
      </c>
      <c r="G147" s="201" t="s">
        <v>153</v>
      </c>
      <c r="H147" s="202">
        <v>13</v>
      </c>
      <c r="I147" s="203"/>
      <c r="J147" s="204">
        <f>ROUND(I147*H147,2)</f>
        <v>0</v>
      </c>
      <c r="K147" s="200" t="s">
        <v>120</v>
      </c>
      <c r="L147" s="40"/>
      <c r="M147" s="205" t="s">
        <v>1</v>
      </c>
      <c r="N147" s="206" t="s">
        <v>41</v>
      </c>
      <c r="O147" s="76"/>
      <c r="P147" s="207">
        <f>O147*H147</f>
        <v>0</v>
      </c>
      <c r="Q147" s="207">
        <v>0.00014</v>
      </c>
      <c r="R147" s="207">
        <f>Q147*H147</f>
        <v>0.0018199999999999998</v>
      </c>
      <c r="S147" s="207">
        <v>0</v>
      </c>
      <c r="T147" s="208">
        <f>S147*H147</f>
        <v>0</v>
      </c>
      <c r="AR147" s="14" t="s">
        <v>121</v>
      </c>
      <c r="AT147" s="14" t="s">
        <v>116</v>
      </c>
      <c r="AU147" s="14" t="s">
        <v>80</v>
      </c>
      <c r="AY147" s="14" t="s">
        <v>114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4" t="s">
        <v>78</v>
      </c>
      <c r="BK147" s="209">
        <f>ROUND(I147*H147,2)</f>
        <v>0</v>
      </c>
      <c r="BL147" s="14" t="s">
        <v>121</v>
      </c>
      <c r="BM147" s="14" t="s">
        <v>220</v>
      </c>
    </row>
    <row r="148" spans="2:65" s="1" customFormat="1" ht="16.5" customHeight="1">
      <c r="B148" s="35"/>
      <c r="C148" s="198" t="s">
        <v>221</v>
      </c>
      <c r="D148" s="198" t="s">
        <v>116</v>
      </c>
      <c r="E148" s="199" t="s">
        <v>222</v>
      </c>
      <c r="F148" s="200" t="s">
        <v>223</v>
      </c>
      <c r="G148" s="201" t="s">
        <v>153</v>
      </c>
      <c r="H148" s="202">
        <v>32</v>
      </c>
      <c r="I148" s="203"/>
      <c r="J148" s="204">
        <f>ROUND(I148*H148,2)</f>
        <v>0</v>
      </c>
      <c r="K148" s="200" t="s">
        <v>120</v>
      </c>
      <c r="L148" s="40"/>
      <c r="M148" s="205" t="s">
        <v>1</v>
      </c>
      <c r="N148" s="206" t="s">
        <v>41</v>
      </c>
      <c r="O148" s="76"/>
      <c r="P148" s="207">
        <f>O148*H148</f>
        <v>0</v>
      </c>
      <c r="Q148" s="207">
        <v>0.08088</v>
      </c>
      <c r="R148" s="207">
        <f>Q148*H148</f>
        <v>2.58816</v>
      </c>
      <c r="S148" s="207">
        <v>0</v>
      </c>
      <c r="T148" s="208">
        <f>S148*H148</f>
        <v>0</v>
      </c>
      <c r="AR148" s="14" t="s">
        <v>121</v>
      </c>
      <c r="AT148" s="14" t="s">
        <v>116</v>
      </c>
      <c r="AU148" s="14" t="s">
        <v>80</v>
      </c>
      <c r="AY148" s="14" t="s">
        <v>114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4" t="s">
        <v>78</v>
      </c>
      <c r="BK148" s="209">
        <f>ROUND(I148*H148,2)</f>
        <v>0</v>
      </c>
      <c r="BL148" s="14" t="s">
        <v>121</v>
      </c>
      <c r="BM148" s="14" t="s">
        <v>224</v>
      </c>
    </row>
    <row r="149" spans="2:65" s="1" customFormat="1" ht="16.5" customHeight="1">
      <c r="B149" s="35"/>
      <c r="C149" s="233" t="s">
        <v>225</v>
      </c>
      <c r="D149" s="233" t="s">
        <v>226</v>
      </c>
      <c r="E149" s="234" t="s">
        <v>227</v>
      </c>
      <c r="F149" s="235" t="s">
        <v>228</v>
      </c>
      <c r="G149" s="236" t="s">
        <v>153</v>
      </c>
      <c r="H149" s="237">
        <v>32</v>
      </c>
      <c r="I149" s="238"/>
      <c r="J149" s="239">
        <f>ROUND(I149*H149,2)</f>
        <v>0</v>
      </c>
      <c r="K149" s="235" t="s">
        <v>120</v>
      </c>
      <c r="L149" s="240"/>
      <c r="M149" s="241" t="s">
        <v>1</v>
      </c>
      <c r="N149" s="242" t="s">
        <v>41</v>
      </c>
      <c r="O149" s="76"/>
      <c r="P149" s="207">
        <f>O149*H149</f>
        <v>0</v>
      </c>
      <c r="Q149" s="207">
        <v>0.046</v>
      </c>
      <c r="R149" s="207">
        <f>Q149*H149</f>
        <v>1.472</v>
      </c>
      <c r="S149" s="207">
        <v>0</v>
      </c>
      <c r="T149" s="208">
        <f>S149*H149</f>
        <v>0</v>
      </c>
      <c r="AR149" s="14" t="s">
        <v>156</v>
      </c>
      <c r="AT149" s="14" t="s">
        <v>226</v>
      </c>
      <c r="AU149" s="14" t="s">
        <v>80</v>
      </c>
      <c r="AY149" s="14" t="s">
        <v>114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4" t="s">
        <v>78</v>
      </c>
      <c r="BK149" s="209">
        <f>ROUND(I149*H149,2)</f>
        <v>0</v>
      </c>
      <c r="BL149" s="14" t="s">
        <v>121</v>
      </c>
      <c r="BM149" s="14" t="s">
        <v>229</v>
      </c>
    </row>
    <row r="150" spans="2:65" s="1" customFormat="1" ht="16.5" customHeight="1">
      <c r="B150" s="35"/>
      <c r="C150" s="198" t="s">
        <v>230</v>
      </c>
      <c r="D150" s="198" t="s">
        <v>116</v>
      </c>
      <c r="E150" s="199" t="s">
        <v>231</v>
      </c>
      <c r="F150" s="200" t="s">
        <v>232</v>
      </c>
      <c r="G150" s="201" t="s">
        <v>153</v>
      </c>
      <c r="H150" s="202">
        <v>608</v>
      </c>
      <c r="I150" s="203"/>
      <c r="J150" s="204">
        <f>ROUND(I150*H150,2)</f>
        <v>0</v>
      </c>
      <c r="K150" s="200" t="s">
        <v>120</v>
      </c>
      <c r="L150" s="40"/>
      <c r="M150" s="205" t="s">
        <v>1</v>
      </c>
      <c r="N150" s="206" t="s">
        <v>41</v>
      </c>
      <c r="O150" s="76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AR150" s="14" t="s">
        <v>121</v>
      </c>
      <c r="AT150" s="14" t="s">
        <v>116</v>
      </c>
      <c r="AU150" s="14" t="s">
        <v>80</v>
      </c>
      <c r="AY150" s="14" t="s">
        <v>114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4" t="s">
        <v>78</v>
      </c>
      <c r="BK150" s="209">
        <f>ROUND(I150*H150,2)</f>
        <v>0</v>
      </c>
      <c r="BL150" s="14" t="s">
        <v>121</v>
      </c>
      <c r="BM150" s="14" t="s">
        <v>233</v>
      </c>
    </row>
    <row r="151" spans="2:51" s="11" customFormat="1" ht="12">
      <c r="B151" s="210"/>
      <c r="C151" s="211"/>
      <c r="D151" s="212" t="s">
        <v>123</v>
      </c>
      <c r="E151" s="213" t="s">
        <v>1</v>
      </c>
      <c r="F151" s="214" t="s">
        <v>234</v>
      </c>
      <c r="G151" s="211"/>
      <c r="H151" s="215">
        <v>272</v>
      </c>
      <c r="I151" s="216"/>
      <c r="J151" s="211"/>
      <c r="K151" s="211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123</v>
      </c>
      <c r="AU151" s="221" t="s">
        <v>80</v>
      </c>
      <c r="AV151" s="11" t="s">
        <v>80</v>
      </c>
      <c r="AW151" s="11" t="s">
        <v>32</v>
      </c>
      <c r="AX151" s="11" t="s">
        <v>70</v>
      </c>
      <c r="AY151" s="221" t="s">
        <v>114</v>
      </c>
    </row>
    <row r="152" spans="2:51" s="11" customFormat="1" ht="12">
      <c r="B152" s="210"/>
      <c r="C152" s="211"/>
      <c r="D152" s="212" t="s">
        <v>123</v>
      </c>
      <c r="E152" s="213" t="s">
        <v>1</v>
      </c>
      <c r="F152" s="214" t="s">
        <v>235</v>
      </c>
      <c r="G152" s="211"/>
      <c r="H152" s="215">
        <v>156</v>
      </c>
      <c r="I152" s="216"/>
      <c r="J152" s="211"/>
      <c r="K152" s="211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123</v>
      </c>
      <c r="AU152" s="221" t="s">
        <v>80</v>
      </c>
      <c r="AV152" s="11" t="s">
        <v>80</v>
      </c>
      <c r="AW152" s="11" t="s">
        <v>32</v>
      </c>
      <c r="AX152" s="11" t="s">
        <v>70</v>
      </c>
      <c r="AY152" s="221" t="s">
        <v>114</v>
      </c>
    </row>
    <row r="153" spans="2:51" s="11" customFormat="1" ht="12">
      <c r="B153" s="210"/>
      <c r="C153" s="211"/>
      <c r="D153" s="212" t="s">
        <v>123</v>
      </c>
      <c r="E153" s="213" t="s">
        <v>1</v>
      </c>
      <c r="F153" s="214" t="s">
        <v>236</v>
      </c>
      <c r="G153" s="211"/>
      <c r="H153" s="215">
        <v>180</v>
      </c>
      <c r="I153" s="216"/>
      <c r="J153" s="211"/>
      <c r="K153" s="211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123</v>
      </c>
      <c r="AU153" s="221" t="s">
        <v>80</v>
      </c>
      <c r="AV153" s="11" t="s">
        <v>80</v>
      </c>
      <c r="AW153" s="11" t="s">
        <v>32</v>
      </c>
      <c r="AX153" s="11" t="s">
        <v>70</v>
      </c>
      <c r="AY153" s="221" t="s">
        <v>114</v>
      </c>
    </row>
    <row r="154" spans="2:51" s="12" customFormat="1" ht="12">
      <c r="B154" s="222"/>
      <c r="C154" s="223"/>
      <c r="D154" s="212" t="s">
        <v>123</v>
      </c>
      <c r="E154" s="224" t="s">
        <v>1</v>
      </c>
      <c r="F154" s="225" t="s">
        <v>125</v>
      </c>
      <c r="G154" s="223"/>
      <c r="H154" s="226">
        <v>608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123</v>
      </c>
      <c r="AU154" s="232" t="s">
        <v>80</v>
      </c>
      <c r="AV154" s="12" t="s">
        <v>121</v>
      </c>
      <c r="AW154" s="12" t="s">
        <v>32</v>
      </c>
      <c r="AX154" s="12" t="s">
        <v>78</v>
      </c>
      <c r="AY154" s="232" t="s">
        <v>114</v>
      </c>
    </row>
    <row r="155" spans="2:65" s="1" customFormat="1" ht="16.5" customHeight="1">
      <c r="B155" s="35"/>
      <c r="C155" s="198" t="s">
        <v>237</v>
      </c>
      <c r="D155" s="198" t="s">
        <v>116</v>
      </c>
      <c r="E155" s="199" t="s">
        <v>238</v>
      </c>
      <c r="F155" s="200" t="s">
        <v>239</v>
      </c>
      <c r="G155" s="201" t="s">
        <v>119</v>
      </c>
      <c r="H155" s="202">
        <v>31</v>
      </c>
      <c r="I155" s="203"/>
      <c r="J155" s="204">
        <f>ROUND(I155*H155,2)</f>
        <v>0</v>
      </c>
      <c r="K155" s="200" t="s">
        <v>120</v>
      </c>
      <c r="L155" s="40"/>
      <c r="M155" s="205" t="s">
        <v>1</v>
      </c>
      <c r="N155" s="206" t="s">
        <v>41</v>
      </c>
      <c r="O155" s="76"/>
      <c r="P155" s="207">
        <f>O155*H155</f>
        <v>0</v>
      </c>
      <c r="Q155" s="207">
        <v>1E-05</v>
      </c>
      <c r="R155" s="207">
        <f>Q155*H155</f>
        <v>0.00031</v>
      </c>
      <c r="S155" s="207">
        <v>0</v>
      </c>
      <c r="T155" s="208">
        <f>S155*H155</f>
        <v>0</v>
      </c>
      <c r="AR155" s="14" t="s">
        <v>121</v>
      </c>
      <c r="AT155" s="14" t="s">
        <v>116</v>
      </c>
      <c r="AU155" s="14" t="s">
        <v>80</v>
      </c>
      <c r="AY155" s="14" t="s">
        <v>114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4" t="s">
        <v>78</v>
      </c>
      <c r="BK155" s="209">
        <f>ROUND(I155*H155,2)</f>
        <v>0</v>
      </c>
      <c r="BL155" s="14" t="s">
        <v>121</v>
      </c>
      <c r="BM155" s="14" t="s">
        <v>240</v>
      </c>
    </row>
    <row r="156" spans="2:51" s="11" customFormat="1" ht="12">
      <c r="B156" s="210"/>
      <c r="C156" s="211"/>
      <c r="D156" s="212" t="s">
        <v>123</v>
      </c>
      <c r="E156" s="213" t="s">
        <v>1</v>
      </c>
      <c r="F156" s="214" t="s">
        <v>216</v>
      </c>
      <c r="G156" s="211"/>
      <c r="H156" s="215">
        <v>26</v>
      </c>
      <c r="I156" s="216"/>
      <c r="J156" s="211"/>
      <c r="K156" s="211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123</v>
      </c>
      <c r="AU156" s="221" t="s">
        <v>80</v>
      </c>
      <c r="AV156" s="11" t="s">
        <v>80</v>
      </c>
      <c r="AW156" s="11" t="s">
        <v>32</v>
      </c>
      <c r="AX156" s="11" t="s">
        <v>70</v>
      </c>
      <c r="AY156" s="221" t="s">
        <v>114</v>
      </c>
    </row>
    <row r="157" spans="2:51" s="11" customFormat="1" ht="12">
      <c r="B157" s="210"/>
      <c r="C157" s="211"/>
      <c r="D157" s="212" t="s">
        <v>123</v>
      </c>
      <c r="E157" s="213" t="s">
        <v>1</v>
      </c>
      <c r="F157" s="214" t="s">
        <v>138</v>
      </c>
      <c r="G157" s="211"/>
      <c r="H157" s="215">
        <v>5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123</v>
      </c>
      <c r="AU157" s="221" t="s">
        <v>80</v>
      </c>
      <c r="AV157" s="11" t="s">
        <v>80</v>
      </c>
      <c r="AW157" s="11" t="s">
        <v>32</v>
      </c>
      <c r="AX157" s="11" t="s">
        <v>70</v>
      </c>
      <c r="AY157" s="221" t="s">
        <v>114</v>
      </c>
    </row>
    <row r="158" spans="2:51" s="12" customFormat="1" ht="12">
      <c r="B158" s="222"/>
      <c r="C158" s="223"/>
      <c r="D158" s="212" t="s">
        <v>123</v>
      </c>
      <c r="E158" s="224" t="s">
        <v>1</v>
      </c>
      <c r="F158" s="225" t="s">
        <v>125</v>
      </c>
      <c r="G158" s="223"/>
      <c r="H158" s="226">
        <v>31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123</v>
      </c>
      <c r="AU158" s="232" t="s">
        <v>80</v>
      </c>
      <c r="AV158" s="12" t="s">
        <v>121</v>
      </c>
      <c r="AW158" s="12" t="s">
        <v>32</v>
      </c>
      <c r="AX158" s="12" t="s">
        <v>78</v>
      </c>
      <c r="AY158" s="232" t="s">
        <v>114</v>
      </c>
    </row>
    <row r="159" spans="2:65" s="1" customFormat="1" ht="16.5" customHeight="1">
      <c r="B159" s="35"/>
      <c r="C159" s="198" t="s">
        <v>241</v>
      </c>
      <c r="D159" s="198" t="s">
        <v>116</v>
      </c>
      <c r="E159" s="199" t="s">
        <v>242</v>
      </c>
      <c r="F159" s="200" t="s">
        <v>243</v>
      </c>
      <c r="G159" s="201" t="s">
        <v>153</v>
      </c>
      <c r="H159" s="202">
        <v>32</v>
      </c>
      <c r="I159" s="203"/>
      <c r="J159" s="204">
        <f>ROUND(I159*H159,2)</f>
        <v>0</v>
      </c>
      <c r="K159" s="200" t="s">
        <v>120</v>
      </c>
      <c r="L159" s="40"/>
      <c r="M159" s="205" t="s">
        <v>1</v>
      </c>
      <c r="N159" s="206" t="s">
        <v>41</v>
      </c>
      <c r="O159" s="76"/>
      <c r="P159" s="207">
        <f>O159*H159</f>
        <v>0</v>
      </c>
      <c r="Q159" s="207">
        <v>0.1554</v>
      </c>
      <c r="R159" s="207">
        <f>Q159*H159</f>
        <v>4.9728</v>
      </c>
      <c r="S159" s="207">
        <v>0</v>
      </c>
      <c r="T159" s="208">
        <f>S159*H159</f>
        <v>0</v>
      </c>
      <c r="AR159" s="14" t="s">
        <v>121</v>
      </c>
      <c r="AT159" s="14" t="s">
        <v>116</v>
      </c>
      <c r="AU159" s="14" t="s">
        <v>80</v>
      </c>
      <c r="AY159" s="14" t="s">
        <v>114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4" t="s">
        <v>78</v>
      </c>
      <c r="BK159" s="209">
        <f>ROUND(I159*H159,2)</f>
        <v>0</v>
      </c>
      <c r="BL159" s="14" t="s">
        <v>121</v>
      </c>
      <c r="BM159" s="14" t="s">
        <v>244</v>
      </c>
    </row>
    <row r="160" spans="2:65" s="1" customFormat="1" ht="16.5" customHeight="1">
      <c r="B160" s="35"/>
      <c r="C160" s="233" t="s">
        <v>245</v>
      </c>
      <c r="D160" s="233" t="s">
        <v>226</v>
      </c>
      <c r="E160" s="234" t="s">
        <v>246</v>
      </c>
      <c r="F160" s="235" t="s">
        <v>247</v>
      </c>
      <c r="G160" s="236" t="s">
        <v>153</v>
      </c>
      <c r="H160" s="237">
        <v>32</v>
      </c>
      <c r="I160" s="238"/>
      <c r="J160" s="239">
        <f>ROUND(I160*H160,2)</f>
        <v>0</v>
      </c>
      <c r="K160" s="235" t="s">
        <v>120</v>
      </c>
      <c r="L160" s="240"/>
      <c r="M160" s="241" t="s">
        <v>1</v>
      </c>
      <c r="N160" s="242" t="s">
        <v>41</v>
      </c>
      <c r="O160" s="76"/>
      <c r="P160" s="207">
        <f>O160*H160</f>
        <v>0</v>
      </c>
      <c r="Q160" s="207">
        <v>0.102</v>
      </c>
      <c r="R160" s="207">
        <f>Q160*H160</f>
        <v>3.264</v>
      </c>
      <c r="S160" s="207">
        <v>0</v>
      </c>
      <c r="T160" s="208">
        <f>S160*H160</f>
        <v>0</v>
      </c>
      <c r="AR160" s="14" t="s">
        <v>156</v>
      </c>
      <c r="AT160" s="14" t="s">
        <v>226</v>
      </c>
      <c r="AU160" s="14" t="s">
        <v>80</v>
      </c>
      <c r="AY160" s="14" t="s">
        <v>114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4" t="s">
        <v>78</v>
      </c>
      <c r="BK160" s="209">
        <f>ROUND(I160*H160,2)</f>
        <v>0</v>
      </c>
      <c r="BL160" s="14" t="s">
        <v>121</v>
      </c>
      <c r="BM160" s="14" t="s">
        <v>248</v>
      </c>
    </row>
    <row r="161" spans="2:65" s="1" customFormat="1" ht="16.5" customHeight="1">
      <c r="B161" s="35"/>
      <c r="C161" s="198" t="s">
        <v>249</v>
      </c>
      <c r="D161" s="198" t="s">
        <v>116</v>
      </c>
      <c r="E161" s="199" t="s">
        <v>250</v>
      </c>
      <c r="F161" s="200" t="s">
        <v>251</v>
      </c>
      <c r="G161" s="201" t="s">
        <v>252</v>
      </c>
      <c r="H161" s="202">
        <v>1.6</v>
      </c>
      <c r="I161" s="203"/>
      <c r="J161" s="204">
        <f>ROUND(I161*H161,2)</f>
        <v>0</v>
      </c>
      <c r="K161" s="200" t="s">
        <v>120</v>
      </c>
      <c r="L161" s="40"/>
      <c r="M161" s="205" t="s">
        <v>1</v>
      </c>
      <c r="N161" s="206" t="s">
        <v>41</v>
      </c>
      <c r="O161" s="76"/>
      <c r="P161" s="207">
        <f>O161*H161</f>
        <v>0</v>
      </c>
      <c r="Q161" s="207">
        <v>2.25634</v>
      </c>
      <c r="R161" s="207">
        <f>Q161*H161</f>
        <v>3.610144</v>
      </c>
      <c r="S161" s="207">
        <v>0</v>
      </c>
      <c r="T161" s="208">
        <f>S161*H161</f>
        <v>0</v>
      </c>
      <c r="AR161" s="14" t="s">
        <v>121</v>
      </c>
      <c r="AT161" s="14" t="s">
        <v>116</v>
      </c>
      <c r="AU161" s="14" t="s">
        <v>80</v>
      </c>
      <c r="AY161" s="14" t="s">
        <v>114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4" t="s">
        <v>78</v>
      </c>
      <c r="BK161" s="209">
        <f>ROUND(I161*H161,2)</f>
        <v>0</v>
      </c>
      <c r="BL161" s="14" t="s">
        <v>121</v>
      </c>
      <c r="BM161" s="14" t="s">
        <v>253</v>
      </c>
    </row>
    <row r="162" spans="2:51" s="11" customFormat="1" ht="12">
      <c r="B162" s="210"/>
      <c r="C162" s="211"/>
      <c r="D162" s="212" t="s">
        <v>123</v>
      </c>
      <c r="E162" s="213" t="s">
        <v>1</v>
      </c>
      <c r="F162" s="214" t="s">
        <v>254</v>
      </c>
      <c r="G162" s="211"/>
      <c r="H162" s="215">
        <v>0.8</v>
      </c>
      <c r="I162" s="216"/>
      <c r="J162" s="211"/>
      <c r="K162" s="211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123</v>
      </c>
      <c r="AU162" s="221" t="s">
        <v>80</v>
      </c>
      <c r="AV162" s="11" t="s">
        <v>80</v>
      </c>
      <c r="AW162" s="11" t="s">
        <v>32</v>
      </c>
      <c r="AX162" s="11" t="s">
        <v>70</v>
      </c>
      <c r="AY162" s="221" t="s">
        <v>114</v>
      </c>
    </row>
    <row r="163" spans="2:51" s="11" customFormat="1" ht="12">
      <c r="B163" s="210"/>
      <c r="C163" s="211"/>
      <c r="D163" s="212" t="s">
        <v>123</v>
      </c>
      <c r="E163" s="213" t="s">
        <v>1</v>
      </c>
      <c r="F163" s="214" t="s">
        <v>254</v>
      </c>
      <c r="G163" s="211"/>
      <c r="H163" s="215">
        <v>0.8</v>
      </c>
      <c r="I163" s="216"/>
      <c r="J163" s="211"/>
      <c r="K163" s="211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123</v>
      </c>
      <c r="AU163" s="221" t="s">
        <v>80</v>
      </c>
      <c r="AV163" s="11" t="s">
        <v>80</v>
      </c>
      <c r="AW163" s="11" t="s">
        <v>32</v>
      </c>
      <c r="AX163" s="11" t="s">
        <v>70</v>
      </c>
      <c r="AY163" s="221" t="s">
        <v>114</v>
      </c>
    </row>
    <row r="164" spans="2:51" s="12" customFormat="1" ht="12">
      <c r="B164" s="222"/>
      <c r="C164" s="223"/>
      <c r="D164" s="212" t="s">
        <v>123</v>
      </c>
      <c r="E164" s="224" t="s">
        <v>1</v>
      </c>
      <c r="F164" s="225" t="s">
        <v>125</v>
      </c>
      <c r="G164" s="223"/>
      <c r="H164" s="226">
        <v>1.6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123</v>
      </c>
      <c r="AU164" s="232" t="s">
        <v>80</v>
      </c>
      <c r="AV164" s="12" t="s">
        <v>121</v>
      </c>
      <c r="AW164" s="12" t="s">
        <v>32</v>
      </c>
      <c r="AX164" s="12" t="s">
        <v>78</v>
      </c>
      <c r="AY164" s="232" t="s">
        <v>114</v>
      </c>
    </row>
    <row r="165" spans="2:65" s="1" customFormat="1" ht="16.5" customHeight="1">
      <c r="B165" s="35"/>
      <c r="C165" s="198" t="s">
        <v>255</v>
      </c>
      <c r="D165" s="198" t="s">
        <v>116</v>
      </c>
      <c r="E165" s="199" t="s">
        <v>256</v>
      </c>
      <c r="F165" s="200" t="s">
        <v>257</v>
      </c>
      <c r="G165" s="201" t="s">
        <v>153</v>
      </c>
      <c r="H165" s="202">
        <v>368.5</v>
      </c>
      <c r="I165" s="203"/>
      <c r="J165" s="204">
        <f>ROUND(I165*H165,2)</f>
        <v>0</v>
      </c>
      <c r="K165" s="200" t="s">
        <v>120</v>
      </c>
      <c r="L165" s="40"/>
      <c r="M165" s="205" t="s">
        <v>1</v>
      </c>
      <c r="N165" s="206" t="s">
        <v>41</v>
      </c>
      <c r="O165" s="76"/>
      <c r="P165" s="207">
        <f>O165*H165</f>
        <v>0</v>
      </c>
      <c r="Q165" s="207">
        <v>0.00045</v>
      </c>
      <c r="R165" s="207">
        <f>Q165*H165</f>
        <v>0.165825</v>
      </c>
      <c r="S165" s="207">
        <v>0</v>
      </c>
      <c r="T165" s="208">
        <f>S165*H165</f>
        <v>0</v>
      </c>
      <c r="AR165" s="14" t="s">
        <v>121</v>
      </c>
      <c r="AT165" s="14" t="s">
        <v>116</v>
      </c>
      <c r="AU165" s="14" t="s">
        <v>80</v>
      </c>
      <c r="AY165" s="14" t="s">
        <v>114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4" t="s">
        <v>78</v>
      </c>
      <c r="BK165" s="209">
        <f>ROUND(I165*H165,2)</f>
        <v>0</v>
      </c>
      <c r="BL165" s="14" t="s">
        <v>121</v>
      </c>
      <c r="BM165" s="14" t="s">
        <v>258</v>
      </c>
    </row>
    <row r="166" spans="2:51" s="11" customFormat="1" ht="12">
      <c r="B166" s="210"/>
      <c r="C166" s="211"/>
      <c r="D166" s="212" t="s">
        <v>123</v>
      </c>
      <c r="E166" s="213" t="s">
        <v>1</v>
      </c>
      <c r="F166" s="214" t="s">
        <v>259</v>
      </c>
      <c r="G166" s="211"/>
      <c r="H166" s="215">
        <v>32.5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123</v>
      </c>
      <c r="AU166" s="221" t="s">
        <v>80</v>
      </c>
      <c r="AV166" s="11" t="s">
        <v>80</v>
      </c>
      <c r="AW166" s="11" t="s">
        <v>32</v>
      </c>
      <c r="AX166" s="11" t="s">
        <v>70</v>
      </c>
      <c r="AY166" s="221" t="s">
        <v>114</v>
      </c>
    </row>
    <row r="167" spans="2:51" s="11" customFormat="1" ht="12">
      <c r="B167" s="210"/>
      <c r="C167" s="211"/>
      <c r="D167" s="212" t="s">
        <v>123</v>
      </c>
      <c r="E167" s="213" t="s">
        <v>1</v>
      </c>
      <c r="F167" s="214" t="s">
        <v>260</v>
      </c>
      <c r="G167" s="211"/>
      <c r="H167" s="215">
        <v>36</v>
      </c>
      <c r="I167" s="216"/>
      <c r="J167" s="211"/>
      <c r="K167" s="211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123</v>
      </c>
      <c r="AU167" s="221" t="s">
        <v>80</v>
      </c>
      <c r="AV167" s="11" t="s">
        <v>80</v>
      </c>
      <c r="AW167" s="11" t="s">
        <v>32</v>
      </c>
      <c r="AX167" s="11" t="s">
        <v>70</v>
      </c>
      <c r="AY167" s="221" t="s">
        <v>114</v>
      </c>
    </row>
    <row r="168" spans="2:51" s="11" customFormat="1" ht="12">
      <c r="B168" s="210"/>
      <c r="C168" s="211"/>
      <c r="D168" s="212" t="s">
        <v>123</v>
      </c>
      <c r="E168" s="213" t="s">
        <v>1</v>
      </c>
      <c r="F168" s="214" t="s">
        <v>261</v>
      </c>
      <c r="G168" s="211"/>
      <c r="H168" s="215">
        <v>300</v>
      </c>
      <c r="I168" s="216"/>
      <c r="J168" s="211"/>
      <c r="K168" s="211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123</v>
      </c>
      <c r="AU168" s="221" t="s">
        <v>80</v>
      </c>
      <c r="AV168" s="11" t="s">
        <v>80</v>
      </c>
      <c r="AW168" s="11" t="s">
        <v>32</v>
      </c>
      <c r="AX168" s="11" t="s">
        <v>70</v>
      </c>
      <c r="AY168" s="221" t="s">
        <v>114</v>
      </c>
    </row>
    <row r="169" spans="2:51" s="12" customFormat="1" ht="12">
      <c r="B169" s="222"/>
      <c r="C169" s="223"/>
      <c r="D169" s="212" t="s">
        <v>123</v>
      </c>
      <c r="E169" s="224" t="s">
        <v>1</v>
      </c>
      <c r="F169" s="225" t="s">
        <v>125</v>
      </c>
      <c r="G169" s="223"/>
      <c r="H169" s="226">
        <v>368.5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123</v>
      </c>
      <c r="AU169" s="232" t="s">
        <v>80</v>
      </c>
      <c r="AV169" s="12" t="s">
        <v>121</v>
      </c>
      <c r="AW169" s="12" t="s">
        <v>32</v>
      </c>
      <c r="AX169" s="12" t="s">
        <v>78</v>
      </c>
      <c r="AY169" s="232" t="s">
        <v>114</v>
      </c>
    </row>
    <row r="170" spans="2:65" s="1" customFormat="1" ht="16.5" customHeight="1">
      <c r="B170" s="35"/>
      <c r="C170" s="198" t="s">
        <v>262</v>
      </c>
      <c r="D170" s="198" t="s">
        <v>116</v>
      </c>
      <c r="E170" s="199" t="s">
        <v>263</v>
      </c>
      <c r="F170" s="200" t="s">
        <v>264</v>
      </c>
      <c r="G170" s="201" t="s">
        <v>153</v>
      </c>
      <c r="H170" s="202">
        <v>68.5</v>
      </c>
      <c r="I170" s="203"/>
      <c r="J170" s="204">
        <f>ROUND(I170*H170,2)</f>
        <v>0</v>
      </c>
      <c r="K170" s="200" t="s">
        <v>120</v>
      </c>
      <c r="L170" s="40"/>
      <c r="M170" s="205" t="s">
        <v>1</v>
      </c>
      <c r="N170" s="206" t="s">
        <v>41</v>
      </c>
      <c r="O170" s="76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AR170" s="14" t="s">
        <v>121</v>
      </c>
      <c r="AT170" s="14" t="s">
        <v>116</v>
      </c>
      <c r="AU170" s="14" t="s">
        <v>80</v>
      </c>
      <c r="AY170" s="14" t="s">
        <v>114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4" t="s">
        <v>78</v>
      </c>
      <c r="BK170" s="209">
        <f>ROUND(I170*H170,2)</f>
        <v>0</v>
      </c>
      <c r="BL170" s="14" t="s">
        <v>121</v>
      </c>
      <c r="BM170" s="14" t="s">
        <v>265</v>
      </c>
    </row>
    <row r="171" spans="2:51" s="11" customFormat="1" ht="12">
      <c r="B171" s="210"/>
      <c r="C171" s="211"/>
      <c r="D171" s="212" t="s">
        <v>123</v>
      </c>
      <c r="E171" s="213" t="s">
        <v>1</v>
      </c>
      <c r="F171" s="214" t="s">
        <v>259</v>
      </c>
      <c r="G171" s="211"/>
      <c r="H171" s="215">
        <v>32.5</v>
      </c>
      <c r="I171" s="216"/>
      <c r="J171" s="211"/>
      <c r="K171" s="211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123</v>
      </c>
      <c r="AU171" s="221" t="s">
        <v>80</v>
      </c>
      <c r="AV171" s="11" t="s">
        <v>80</v>
      </c>
      <c r="AW171" s="11" t="s">
        <v>32</v>
      </c>
      <c r="AX171" s="11" t="s">
        <v>70</v>
      </c>
      <c r="AY171" s="221" t="s">
        <v>114</v>
      </c>
    </row>
    <row r="172" spans="2:51" s="11" customFormat="1" ht="12">
      <c r="B172" s="210"/>
      <c r="C172" s="211"/>
      <c r="D172" s="212" t="s">
        <v>123</v>
      </c>
      <c r="E172" s="213" t="s">
        <v>1</v>
      </c>
      <c r="F172" s="214" t="s">
        <v>260</v>
      </c>
      <c r="G172" s="211"/>
      <c r="H172" s="215">
        <v>36</v>
      </c>
      <c r="I172" s="216"/>
      <c r="J172" s="211"/>
      <c r="K172" s="211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123</v>
      </c>
      <c r="AU172" s="221" t="s">
        <v>80</v>
      </c>
      <c r="AV172" s="11" t="s">
        <v>80</v>
      </c>
      <c r="AW172" s="11" t="s">
        <v>32</v>
      </c>
      <c r="AX172" s="11" t="s">
        <v>70</v>
      </c>
      <c r="AY172" s="221" t="s">
        <v>114</v>
      </c>
    </row>
    <row r="173" spans="2:51" s="12" customFormat="1" ht="12">
      <c r="B173" s="222"/>
      <c r="C173" s="223"/>
      <c r="D173" s="212" t="s">
        <v>123</v>
      </c>
      <c r="E173" s="224" t="s">
        <v>1</v>
      </c>
      <c r="F173" s="225" t="s">
        <v>125</v>
      </c>
      <c r="G173" s="223"/>
      <c r="H173" s="226">
        <v>68.5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123</v>
      </c>
      <c r="AU173" s="232" t="s">
        <v>80</v>
      </c>
      <c r="AV173" s="12" t="s">
        <v>121</v>
      </c>
      <c r="AW173" s="12" t="s">
        <v>32</v>
      </c>
      <c r="AX173" s="12" t="s">
        <v>78</v>
      </c>
      <c r="AY173" s="232" t="s">
        <v>114</v>
      </c>
    </row>
    <row r="174" spans="2:65" s="1" customFormat="1" ht="16.5" customHeight="1">
      <c r="B174" s="35"/>
      <c r="C174" s="198" t="s">
        <v>266</v>
      </c>
      <c r="D174" s="198" t="s">
        <v>116</v>
      </c>
      <c r="E174" s="199" t="s">
        <v>267</v>
      </c>
      <c r="F174" s="200" t="s">
        <v>268</v>
      </c>
      <c r="G174" s="201" t="s">
        <v>153</v>
      </c>
      <c r="H174" s="202">
        <v>68.5</v>
      </c>
      <c r="I174" s="203"/>
      <c r="J174" s="204">
        <f>ROUND(I174*H174,2)</f>
        <v>0</v>
      </c>
      <c r="K174" s="200" t="s">
        <v>120</v>
      </c>
      <c r="L174" s="40"/>
      <c r="M174" s="205" t="s">
        <v>1</v>
      </c>
      <c r="N174" s="206" t="s">
        <v>41</v>
      </c>
      <c r="O174" s="76"/>
      <c r="P174" s="207">
        <f>O174*H174</f>
        <v>0</v>
      </c>
      <c r="Q174" s="207">
        <v>0.0006</v>
      </c>
      <c r="R174" s="207">
        <f>Q174*H174</f>
        <v>0.0411</v>
      </c>
      <c r="S174" s="207">
        <v>0</v>
      </c>
      <c r="T174" s="208">
        <f>S174*H174</f>
        <v>0</v>
      </c>
      <c r="AR174" s="14" t="s">
        <v>121</v>
      </c>
      <c r="AT174" s="14" t="s">
        <v>116</v>
      </c>
      <c r="AU174" s="14" t="s">
        <v>80</v>
      </c>
      <c r="AY174" s="14" t="s">
        <v>114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4" t="s">
        <v>78</v>
      </c>
      <c r="BK174" s="209">
        <f>ROUND(I174*H174,2)</f>
        <v>0</v>
      </c>
      <c r="BL174" s="14" t="s">
        <v>121</v>
      </c>
      <c r="BM174" s="14" t="s">
        <v>269</v>
      </c>
    </row>
    <row r="175" spans="2:51" s="11" customFormat="1" ht="12">
      <c r="B175" s="210"/>
      <c r="C175" s="211"/>
      <c r="D175" s="212" t="s">
        <v>123</v>
      </c>
      <c r="E175" s="213" t="s">
        <v>1</v>
      </c>
      <c r="F175" s="214" t="s">
        <v>259</v>
      </c>
      <c r="G175" s="211"/>
      <c r="H175" s="215">
        <v>32.5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123</v>
      </c>
      <c r="AU175" s="221" t="s">
        <v>80</v>
      </c>
      <c r="AV175" s="11" t="s">
        <v>80</v>
      </c>
      <c r="AW175" s="11" t="s">
        <v>32</v>
      </c>
      <c r="AX175" s="11" t="s">
        <v>70</v>
      </c>
      <c r="AY175" s="221" t="s">
        <v>114</v>
      </c>
    </row>
    <row r="176" spans="2:51" s="11" customFormat="1" ht="12">
      <c r="B176" s="210"/>
      <c r="C176" s="211"/>
      <c r="D176" s="212" t="s">
        <v>123</v>
      </c>
      <c r="E176" s="213" t="s">
        <v>1</v>
      </c>
      <c r="F176" s="214" t="s">
        <v>260</v>
      </c>
      <c r="G176" s="211"/>
      <c r="H176" s="215">
        <v>36</v>
      </c>
      <c r="I176" s="216"/>
      <c r="J176" s="211"/>
      <c r="K176" s="211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123</v>
      </c>
      <c r="AU176" s="221" t="s">
        <v>80</v>
      </c>
      <c r="AV176" s="11" t="s">
        <v>80</v>
      </c>
      <c r="AW176" s="11" t="s">
        <v>32</v>
      </c>
      <c r="AX176" s="11" t="s">
        <v>70</v>
      </c>
      <c r="AY176" s="221" t="s">
        <v>114</v>
      </c>
    </row>
    <row r="177" spans="2:51" s="12" customFormat="1" ht="12">
      <c r="B177" s="222"/>
      <c r="C177" s="223"/>
      <c r="D177" s="212" t="s">
        <v>123</v>
      </c>
      <c r="E177" s="224" t="s">
        <v>1</v>
      </c>
      <c r="F177" s="225" t="s">
        <v>125</v>
      </c>
      <c r="G177" s="223"/>
      <c r="H177" s="226">
        <v>68.5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123</v>
      </c>
      <c r="AU177" s="232" t="s">
        <v>80</v>
      </c>
      <c r="AV177" s="12" t="s">
        <v>121</v>
      </c>
      <c r="AW177" s="12" t="s">
        <v>32</v>
      </c>
      <c r="AX177" s="12" t="s">
        <v>78</v>
      </c>
      <c r="AY177" s="232" t="s">
        <v>114</v>
      </c>
    </row>
    <row r="178" spans="2:65" s="1" customFormat="1" ht="16.5" customHeight="1">
      <c r="B178" s="35"/>
      <c r="C178" s="198" t="s">
        <v>270</v>
      </c>
      <c r="D178" s="198" t="s">
        <v>116</v>
      </c>
      <c r="E178" s="199" t="s">
        <v>271</v>
      </c>
      <c r="F178" s="200" t="s">
        <v>272</v>
      </c>
      <c r="G178" s="201" t="s">
        <v>153</v>
      </c>
      <c r="H178" s="202">
        <v>418.5</v>
      </c>
      <c r="I178" s="203"/>
      <c r="J178" s="204">
        <f>ROUND(I178*H178,2)</f>
        <v>0</v>
      </c>
      <c r="K178" s="200" t="s">
        <v>120</v>
      </c>
      <c r="L178" s="40"/>
      <c r="M178" s="205" t="s">
        <v>1</v>
      </c>
      <c r="N178" s="206" t="s">
        <v>41</v>
      </c>
      <c r="O178" s="76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AR178" s="14" t="s">
        <v>121</v>
      </c>
      <c r="AT178" s="14" t="s">
        <v>116</v>
      </c>
      <c r="AU178" s="14" t="s">
        <v>80</v>
      </c>
      <c r="AY178" s="14" t="s">
        <v>114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4" t="s">
        <v>78</v>
      </c>
      <c r="BK178" s="209">
        <f>ROUND(I178*H178,2)</f>
        <v>0</v>
      </c>
      <c r="BL178" s="14" t="s">
        <v>121</v>
      </c>
      <c r="BM178" s="14" t="s">
        <v>273</v>
      </c>
    </row>
    <row r="179" spans="2:51" s="11" customFormat="1" ht="12">
      <c r="B179" s="210"/>
      <c r="C179" s="211"/>
      <c r="D179" s="212" t="s">
        <v>123</v>
      </c>
      <c r="E179" s="213" t="s">
        <v>1</v>
      </c>
      <c r="F179" s="214" t="s">
        <v>259</v>
      </c>
      <c r="G179" s="211"/>
      <c r="H179" s="215">
        <v>32.5</v>
      </c>
      <c r="I179" s="216"/>
      <c r="J179" s="211"/>
      <c r="K179" s="211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123</v>
      </c>
      <c r="AU179" s="221" t="s">
        <v>80</v>
      </c>
      <c r="AV179" s="11" t="s">
        <v>80</v>
      </c>
      <c r="AW179" s="11" t="s">
        <v>32</v>
      </c>
      <c r="AX179" s="11" t="s">
        <v>70</v>
      </c>
      <c r="AY179" s="221" t="s">
        <v>114</v>
      </c>
    </row>
    <row r="180" spans="2:51" s="11" customFormat="1" ht="12">
      <c r="B180" s="210"/>
      <c r="C180" s="211"/>
      <c r="D180" s="212" t="s">
        <v>123</v>
      </c>
      <c r="E180" s="213" t="s">
        <v>1</v>
      </c>
      <c r="F180" s="214" t="s">
        <v>260</v>
      </c>
      <c r="G180" s="211"/>
      <c r="H180" s="215">
        <v>36</v>
      </c>
      <c r="I180" s="216"/>
      <c r="J180" s="211"/>
      <c r="K180" s="211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123</v>
      </c>
      <c r="AU180" s="221" t="s">
        <v>80</v>
      </c>
      <c r="AV180" s="11" t="s">
        <v>80</v>
      </c>
      <c r="AW180" s="11" t="s">
        <v>32</v>
      </c>
      <c r="AX180" s="11" t="s">
        <v>70</v>
      </c>
      <c r="AY180" s="221" t="s">
        <v>114</v>
      </c>
    </row>
    <row r="181" spans="2:51" s="11" customFormat="1" ht="12">
      <c r="B181" s="210"/>
      <c r="C181" s="211"/>
      <c r="D181" s="212" t="s">
        <v>123</v>
      </c>
      <c r="E181" s="213" t="s">
        <v>1</v>
      </c>
      <c r="F181" s="214" t="s">
        <v>274</v>
      </c>
      <c r="G181" s="211"/>
      <c r="H181" s="215">
        <v>350</v>
      </c>
      <c r="I181" s="216"/>
      <c r="J181" s="211"/>
      <c r="K181" s="211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123</v>
      </c>
      <c r="AU181" s="221" t="s">
        <v>80</v>
      </c>
      <c r="AV181" s="11" t="s">
        <v>80</v>
      </c>
      <c r="AW181" s="11" t="s">
        <v>32</v>
      </c>
      <c r="AX181" s="11" t="s">
        <v>70</v>
      </c>
      <c r="AY181" s="221" t="s">
        <v>114</v>
      </c>
    </row>
    <row r="182" spans="2:51" s="12" customFormat="1" ht="12">
      <c r="B182" s="222"/>
      <c r="C182" s="223"/>
      <c r="D182" s="212" t="s">
        <v>123</v>
      </c>
      <c r="E182" s="224" t="s">
        <v>1</v>
      </c>
      <c r="F182" s="225" t="s">
        <v>125</v>
      </c>
      <c r="G182" s="223"/>
      <c r="H182" s="226">
        <v>418.5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123</v>
      </c>
      <c r="AU182" s="232" t="s">
        <v>80</v>
      </c>
      <c r="AV182" s="12" t="s">
        <v>121</v>
      </c>
      <c r="AW182" s="12" t="s">
        <v>32</v>
      </c>
      <c r="AX182" s="12" t="s">
        <v>78</v>
      </c>
      <c r="AY182" s="232" t="s">
        <v>114</v>
      </c>
    </row>
    <row r="183" spans="2:65" s="1" customFormat="1" ht="16.5" customHeight="1">
      <c r="B183" s="35"/>
      <c r="C183" s="198" t="s">
        <v>275</v>
      </c>
      <c r="D183" s="198" t="s">
        <v>116</v>
      </c>
      <c r="E183" s="199" t="s">
        <v>276</v>
      </c>
      <c r="F183" s="200" t="s">
        <v>277</v>
      </c>
      <c r="G183" s="201" t="s">
        <v>153</v>
      </c>
      <c r="H183" s="202">
        <v>32</v>
      </c>
      <c r="I183" s="203"/>
      <c r="J183" s="204">
        <f>ROUND(I183*H183,2)</f>
        <v>0</v>
      </c>
      <c r="K183" s="200" t="s">
        <v>120</v>
      </c>
      <c r="L183" s="40"/>
      <c r="M183" s="205" t="s">
        <v>1</v>
      </c>
      <c r="N183" s="206" t="s">
        <v>41</v>
      </c>
      <c r="O183" s="76"/>
      <c r="P183" s="207">
        <f>O183*H183</f>
        <v>0</v>
      </c>
      <c r="Q183" s="207">
        <v>1E-05</v>
      </c>
      <c r="R183" s="207">
        <f>Q183*H183</f>
        <v>0.00032</v>
      </c>
      <c r="S183" s="207">
        <v>0</v>
      </c>
      <c r="T183" s="208">
        <f>S183*H183</f>
        <v>0</v>
      </c>
      <c r="AR183" s="14" t="s">
        <v>121</v>
      </c>
      <c r="AT183" s="14" t="s">
        <v>116</v>
      </c>
      <c r="AU183" s="14" t="s">
        <v>80</v>
      </c>
      <c r="AY183" s="14" t="s">
        <v>114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4" t="s">
        <v>78</v>
      </c>
      <c r="BK183" s="209">
        <f>ROUND(I183*H183,2)</f>
        <v>0</v>
      </c>
      <c r="BL183" s="14" t="s">
        <v>121</v>
      </c>
      <c r="BM183" s="14" t="s">
        <v>278</v>
      </c>
    </row>
    <row r="184" spans="2:65" s="1" customFormat="1" ht="16.5" customHeight="1">
      <c r="B184" s="35"/>
      <c r="C184" s="198" t="s">
        <v>279</v>
      </c>
      <c r="D184" s="198" t="s">
        <v>116</v>
      </c>
      <c r="E184" s="199" t="s">
        <v>280</v>
      </c>
      <c r="F184" s="200" t="s">
        <v>281</v>
      </c>
      <c r="G184" s="201" t="s">
        <v>188</v>
      </c>
      <c r="H184" s="202">
        <v>3</v>
      </c>
      <c r="I184" s="203"/>
      <c r="J184" s="204">
        <f>ROUND(I184*H184,2)</f>
        <v>0</v>
      </c>
      <c r="K184" s="200" t="s">
        <v>120</v>
      </c>
      <c r="L184" s="40"/>
      <c r="M184" s="205" t="s">
        <v>1</v>
      </c>
      <c r="N184" s="206" t="s">
        <v>41</v>
      </c>
      <c r="O184" s="76"/>
      <c r="P184" s="207">
        <f>O184*H184</f>
        <v>0</v>
      </c>
      <c r="Q184" s="207">
        <v>1.61679</v>
      </c>
      <c r="R184" s="207">
        <f>Q184*H184</f>
        <v>4.85037</v>
      </c>
      <c r="S184" s="207">
        <v>0</v>
      </c>
      <c r="T184" s="208">
        <f>S184*H184</f>
        <v>0</v>
      </c>
      <c r="AR184" s="14" t="s">
        <v>121</v>
      </c>
      <c r="AT184" s="14" t="s">
        <v>116</v>
      </c>
      <c r="AU184" s="14" t="s">
        <v>80</v>
      </c>
      <c r="AY184" s="14" t="s">
        <v>114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4" t="s">
        <v>78</v>
      </c>
      <c r="BK184" s="209">
        <f>ROUND(I184*H184,2)</f>
        <v>0</v>
      </c>
      <c r="BL184" s="14" t="s">
        <v>121</v>
      </c>
      <c r="BM184" s="14" t="s">
        <v>282</v>
      </c>
    </row>
    <row r="185" spans="2:65" s="1" customFormat="1" ht="16.5" customHeight="1">
      <c r="B185" s="35"/>
      <c r="C185" s="198" t="s">
        <v>283</v>
      </c>
      <c r="D185" s="198" t="s">
        <v>116</v>
      </c>
      <c r="E185" s="199" t="s">
        <v>284</v>
      </c>
      <c r="F185" s="200" t="s">
        <v>285</v>
      </c>
      <c r="G185" s="201" t="s">
        <v>119</v>
      </c>
      <c r="H185" s="202">
        <v>2650.5</v>
      </c>
      <c r="I185" s="203"/>
      <c r="J185" s="204">
        <f>ROUND(I185*H185,2)</f>
        <v>0</v>
      </c>
      <c r="K185" s="200" t="s">
        <v>120</v>
      </c>
      <c r="L185" s="40"/>
      <c r="M185" s="205" t="s">
        <v>1</v>
      </c>
      <c r="N185" s="206" t="s">
        <v>41</v>
      </c>
      <c r="O185" s="76"/>
      <c r="P185" s="207">
        <f>O185*H185</f>
        <v>0</v>
      </c>
      <c r="Q185" s="207">
        <v>0</v>
      </c>
      <c r="R185" s="207">
        <f>Q185*H185</f>
        <v>0</v>
      </c>
      <c r="S185" s="207">
        <v>0.02</v>
      </c>
      <c r="T185" s="208">
        <f>S185*H185</f>
        <v>53.01</v>
      </c>
      <c r="AR185" s="14" t="s">
        <v>121</v>
      </c>
      <c r="AT185" s="14" t="s">
        <v>116</v>
      </c>
      <c r="AU185" s="14" t="s">
        <v>80</v>
      </c>
      <c r="AY185" s="14" t="s">
        <v>114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4" t="s">
        <v>78</v>
      </c>
      <c r="BK185" s="209">
        <f>ROUND(I185*H185,2)</f>
        <v>0</v>
      </c>
      <c r="BL185" s="14" t="s">
        <v>121</v>
      </c>
      <c r="BM185" s="14" t="s">
        <v>286</v>
      </c>
    </row>
    <row r="186" spans="2:65" s="1" customFormat="1" ht="16.5" customHeight="1">
      <c r="B186" s="35"/>
      <c r="C186" s="198" t="s">
        <v>287</v>
      </c>
      <c r="D186" s="198" t="s">
        <v>116</v>
      </c>
      <c r="E186" s="199" t="s">
        <v>288</v>
      </c>
      <c r="F186" s="200" t="s">
        <v>289</v>
      </c>
      <c r="G186" s="201" t="s">
        <v>119</v>
      </c>
      <c r="H186" s="202">
        <v>530.1</v>
      </c>
      <c r="I186" s="203"/>
      <c r="J186" s="204">
        <f>ROUND(I186*H186,2)</f>
        <v>0</v>
      </c>
      <c r="K186" s="200" t="s">
        <v>120</v>
      </c>
      <c r="L186" s="40"/>
      <c r="M186" s="205" t="s">
        <v>1</v>
      </c>
      <c r="N186" s="206" t="s">
        <v>41</v>
      </c>
      <c r="O186" s="76"/>
      <c r="P186" s="207">
        <f>O186*H186</f>
        <v>0</v>
      </c>
      <c r="Q186" s="207">
        <v>0</v>
      </c>
      <c r="R186" s="207">
        <f>Q186*H186</f>
        <v>0</v>
      </c>
      <c r="S186" s="207">
        <v>0.02</v>
      </c>
      <c r="T186" s="208">
        <f>S186*H186</f>
        <v>10.602</v>
      </c>
      <c r="AR186" s="14" t="s">
        <v>121</v>
      </c>
      <c r="AT186" s="14" t="s">
        <v>116</v>
      </c>
      <c r="AU186" s="14" t="s">
        <v>80</v>
      </c>
      <c r="AY186" s="14" t="s">
        <v>114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4" t="s">
        <v>78</v>
      </c>
      <c r="BK186" s="209">
        <f>ROUND(I186*H186,2)</f>
        <v>0</v>
      </c>
      <c r="BL186" s="14" t="s">
        <v>121</v>
      </c>
      <c r="BM186" s="14" t="s">
        <v>290</v>
      </c>
    </row>
    <row r="187" spans="2:51" s="11" customFormat="1" ht="12">
      <c r="B187" s="210"/>
      <c r="C187" s="211"/>
      <c r="D187" s="212" t="s">
        <v>123</v>
      </c>
      <c r="E187" s="213" t="s">
        <v>1</v>
      </c>
      <c r="F187" s="214" t="s">
        <v>291</v>
      </c>
      <c r="G187" s="211"/>
      <c r="H187" s="215">
        <v>530.1</v>
      </c>
      <c r="I187" s="216"/>
      <c r="J187" s="211"/>
      <c r="K187" s="211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123</v>
      </c>
      <c r="AU187" s="221" t="s">
        <v>80</v>
      </c>
      <c r="AV187" s="11" t="s">
        <v>80</v>
      </c>
      <c r="AW187" s="11" t="s">
        <v>32</v>
      </c>
      <c r="AX187" s="11" t="s">
        <v>70</v>
      </c>
      <c r="AY187" s="221" t="s">
        <v>114</v>
      </c>
    </row>
    <row r="188" spans="2:51" s="12" customFormat="1" ht="12">
      <c r="B188" s="222"/>
      <c r="C188" s="223"/>
      <c r="D188" s="212" t="s">
        <v>123</v>
      </c>
      <c r="E188" s="224" t="s">
        <v>1</v>
      </c>
      <c r="F188" s="225" t="s">
        <v>125</v>
      </c>
      <c r="G188" s="223"/>
      <c r="H188" s="226">
        <v>530.1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123</v>
      </c>
      <c r="AU188" s="232" t="s">
        <v>80</v>
      </c>
      <c r="AV188" s="12" t="s">
        <v>121</v>
      </c>
      <c r="AW188" s="12" t="s">
        <v>32</v>
      </c>
      <c r="AX188" s="12" t="s">
        <v>78</v>
      </c>
      <c r="AY188" s="232" t="s">
        <v>114</v>
      </c>
    </row>
    <row r="189" spans="2:63" s="10" customFormat="1" ht="22.8" customHeight="1">
      <c r="B189" s="182"/>
      <c r="C189" s="183"/>
      <c r="D189" s="184" t="s">
        <v>69</v>
      </c>
      <c r="E189" s="196" t="s">
        <v>292</v>
      </c>
      <c r="F189" s="196" t="s">
        <v>293</v>
      </c>
      <c r="G189" s="183"/>
      <c r="H189" s="183"/>
      <c r="I189" s="186"/>
      <c r="J189" s="197">
        <f>BK189</f>
        <v>0</v>
      </c>
      <c r="K189" s="183"/>
      <c r="L189" s="188"/>
      <c r="M189" s="189"/>
      <c r="N189" s="190"/>
      <c r="O189" s="190"/>
      <c r="P189" s="191">
        <f>SUM(P190:P194)</f>
        <v>0</v>
      </c>
      <c r="Q189" s="190"/>
      <c r="R189" s="191">
        <f>SUM(R190:R194)</f>
        <v>0</v>
      </c>
      <c r="S189" s="190"/>
      <c r="T189" s="192">
        <f>SUM(T190:T194)</f>
        <v>0</v>
      </c>
      <c r="AR189" s="193" t="s">
        <v>78</v>
      </c>
      <c r="AT189" s="194" t="s">
        <v>69</v>
      </c>
      <c r="AU189" s="194" t="s">
        <v>78</v>
      </c>
      <c r="AY189" s="193" t="s">
        <v>114</v>
      </c>
      <c r="BK189" s="195">
        <f>SUM(BK190:BK194)</f>
        <v>0</v>
      </c>
    </row>
    <row r="190" spans="2:65" s="1" customFormat="1" ht="16.5" customHeight="1">
      <c r="B190" s="35"/>
      <c r="C190" s="198" t="s">
        <v>294</v>
      </c>
      <c r="D190" s="198" t="s">
        <v>116</v>
      </c>
      <c r="E190" s="199" t="s">
        <v>295</v>
      </c>
      <c r="F190" s="200" t="s">
        <v>296</v>
      </c>
      <c r="G190" s="201" t="s">
        <v>297</v>
      </c>
      <c r="H190" s="202">
        <v>856.71</v>
      </c>
      <c r="I190" s="203"/>
      <c r="J190" s="204">
        <f>ROUND(I190*H190,2)</f>
        <v>0</v>
      </c>
      <c r="K190" s="200" t="s">
        <v>120</v>
      </c>
      <c r="L190" s="40"/>
      <c r="M190" s="205" t="s">
        <v>1</v>
      </c>
      <c r="N190" s="206" t="s">
        <v>41</v>
      </c>
      <c r="O190" s="76"/>
      <c r="P190" s="207">
        <f>O190*H190</f>
        <v>0</v>
      </c>
      <c r="Q190" s="207">
        <v>0</v>
      </c>
      <c r="R190" s="207">
        <f>Q190*H190</f>
        <v>0</v>
      </c>
      <c r="S190" s="207">
        <v>0</v>
      </c>
      <c r="T190" s="208">
        <f>S190*H190</f>
        <v>0</v>
      </c>
      <c r="AR190" s="14" t="s">
        <v>121</v>
      </c>
      <c r="AT190" s="14" t="s">
        <v>116</v>
      </c>
      <c r="AU190" s="14" t="s">
        <v>80</v>
      </c>
      <c r="AY190" s="14" t="s">
        <v>114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4" t="s">
        <v>78</v>
      </c>
      <c r="BK190" s="209">
        <f>ROUND(I190*H190,2)</f>
        <v>0</v>
      </c>
      <c r="BL190" s="14" t="s">
        <v>121</v>
      </c>
      <c r="BM190" s="14" t="s">
        <v>298</v>
      </c>
    </row>
    <row r="191" spans="2:65" s="1" customFormat="1" ht="16.5" customHeight="1">
      <c r="B191" s="35"/>
      <c r="C191" s="198" t="s">
        <v>299</v>
      </c>
      <c r="D191" s="198" t="s">
        <v>116</v>
      </c>
      <c r="E191" s="199" t="s">
        <v>300</v>
      </c>
      <c r="F191" s="200" t="s">
        <v>301</v>
      </c>
      <c r="G191" s="201" t="s">
        <v>297</v>
      </c>
      <c r="H191" s="202">
        <v>17134.2</v>
      </c>
      <c r="I191" s="203"/>
      <c r="J191" s="204">
        <f>ROUND(I191*H191,2)</f>
        <v>0</v>
      </c>
      <c r="K191" s="200" t="s">
        <v>120</v>
      </c>
      <c r="L191" s="40"/>
      <c r="M191" s="205" t="s">
        <v>1</v>
      </c>
      <c r="N191" s="206" t="s">
        <v>41</v>
      </c>
      <c r="O191" s="76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AR191" s="14" t="s">
        <v>121</v>
      </c>
      <c r="AT191" s="14" t="s">
        <v>116</v>
      </c>
      <c r="AU191" s="14" t="s">
        <v>80</v>
      </c>
      <c r="AY191" s="14" t="s">
        <v>114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4" t="s">
        <v>78</v>
      </c>
      <c r="BK191" s="209">
        <f>ROUND(I191*H191,2)</f>
        <v>0</v>
      </c>
      <c r="BL191" s="14" t="s">
        <v>121</v>
      </c>
      <c r="BM191" s="14" t="s">
        <v>302</v>
      </c>
    </row>
    <row r="192" spans="2:51" s="11" customFormat="1" ht="12">
      <c r="B192" s="210"/>
      <c r="C192" s="211"/>
      <c r="D192" s="212" t="s">
        <v>123</v>
      </c>
      <c r="E192" s="211"/>
      <c r="F192" s="214" t="s">
        <v>303</v>
      </c>
      <c r="G192" s="211"/>
      <c r="H192" s="215">
        <v>17134.2</v>
      </c>
      <c r="I192" s="216"/>
      <c r="J192" s="211"/>
      <c r="K192" s="211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123</v>
      </c>
      <c r="AU192" s="221" t="s">
        <v>80</v>
      </c>
      <c r="AV192" s="11" t="s">
        <v>80</v>
      </c>
      <c r="AW192" s="11" t="s">
        <v>4</v>
      </c>
      <c r="AX192" s="11" t="s">
        <v>78</v>
      </c>
      <c r="AY192" s="221" t="s">
        <v>114</v>
      </c>
    </row>
    <row r="193" spans="2:65" s="1" customFormat="1" ht="16.5" customHeight="1">
      <c r="B193" s="35"/>
      <c r="C193" s="198" t="s">
        <v>304</v>
      </c>
      <c r="D193" s="198" t="s">
        <v>116</v>
      </c>
      <c r="E193" s="199" t="s">
        <v>305</v>
      </c>
      <c r="F193" s="200" t="s">
        <v>306</v>
      </c>
      <c r="G193" s="201" t="s">
        <v>297</v>
      </c>
      <c r="H193" s="202">
        <v>856.71</v>
      </c>
      <c r="I193" s="203"/>
      <c r="J193" s="204">
        <f>ROUND(I193*H193,2)</f>
        <v>0</v>
      </c>
      <c r="K193" s="200" t="s">
        <v>120</v>
      </c>
      <c r="L193" s="40"/>
      <c r="M193" s="205" t="s">
        <v>1</v>
      </c>
      <c r="N193" s="206" t="s">
        <v>41</v>
      </c>
      <c r="O193" s="76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AR193" s="14" t="s">
        <v>121</v>
      </c>
      <c r="AT193" s="14" t="s">
        <v>116</v>
      </c>
      <c r="AU193" s="14" t="s">
        <v>80</v>
      </c>
      <c r="AY193" s="14" t="s">
        <v>114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4" t="s">
        <v>78</v>
      </c>
      <c r="BK193" s="209">
        <f>ROUND(I193*H193,2)</f>
        <v>0</v>
      </c>
      <c r="BL193" s="14" t="s">
        <v>121</v>
      </c>
      <c r="BM193" s="14" t="s">
        <v>307</v>
      </c>
    </row>
    <row r="194" spans="2:65" s="1" customFormat="1" ht="16.5" customHeight="1">
      <c r="B194" s="35"/>
      <c r="C194" s="198" t="s">
        <v>308</v>
      </c>
      <c r="D194" s="198" t="s">
        <v>116</v>
      </c>
      <c r="E194" s="199" t="s">
        <v>309</v>
      </c>
      <c r="F194" s="200" t="s">
        <v>310</v>
      </c>
      <c r="G194" s="201" t="s">
        <v>297</v>
      </c>
      <c r="H194" s="202">
        <v>856.71</v>
      </c>
      <c r="I194" s="203"/>
      <c r="J194" s="204">
        <f>ROUND(I194*H194,2)</f>
        <v>0</v>
      </c>
      <c r="K194" s="200" t="s">
        <v>120</v>
      </c>
      <c r="L194" s="40"/>
      <c r="M194" s="205" t="s">
        <v>1</v>
      </c>
      <c r="N194" s="206" t="s">
        <v>41</v>
      </c>
      <c r="O194" s="76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AR194" s="14" t="s">
        <v>121</v>
      </c>
      <c r="AT194" s="14" t="s">
        <v>116</v>
      </c>
      <c r="AU194" s="14" t="s">
        <v>80</v>
      </c>
      <c r="AY194" s="14" t="s">
        <v>114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4" t="s">
        <v>78</v>
      </c>
      <c r="BK194" s="209">
        <f>ROUND(I194*H194,2)</f>
        <v>0</v>
      </c>
      <c r="BL194" s="14" t="s">
        <v>121</v>
      </c>
      <c r="BM194" s="14" t="s">
        <v>311</v>
      </c>
    </row>
    <row r="195" spans="2:63" s="10" customFormat="1" ht="22.8" customHeight="1">
      <c r="B195" s="182"/>
      <c r="C195" s="183"/>
      <c r="D195" s="184" t="s">
        <v>69</v>
      </c>
      <c r="E195" s="196" t="s">
        <v>312</v>
      </c>
      <c r="F195" s="196" t="s">
        <v>313</v>
      </c>
      <c r="G195" s="183"/>
      <c r="H195" s="183"/>
      <c r="I195" s="186"/>
      <c r="J195" s="197">
        <f>BK195</f>
        <v>0</v>
      </c>
      <c r="K195" s="183"/>
      <c r="L195" s="188"/>
      <c r="M195" s="189"/>
      <c r="N195" s="190"/>
      <c r="O195" s="190"/>
      <c r="P195" s="191">
        <f>SUM(P196:P198)</f>
        <v>0</v>
      </c>
      <c r="Q195" s="190"/>
      <c r="R195" s="191">
        <f>SUM(R196:R198)</f>
        <v>0</v>
      </c>
      <c r="S195" s="190"/>
      <c r="T195" s="192">
        <f>SUM(T196:T198)</f>
        <v>0</v>
      </c>
      <c r="AR195" s="193" t="s">
        <v>78</v>
      </c>
      <c r="AT195" s="194" t="s">
        <v>69</v>
      </c>
      <c r="AU195" s="194" t="s">
        <v>78</v>
      </c>
      <c r="AY195" s="193" t="s">
        <v>114</v>
      </c>
      <c r="BK195" s="195">
        <f>SUM(BK196:BK198)</f>
        <v>0</v>
      </c>
    </row>
    <row r="196" spans="2:65" s="1" customFormat="1" ht="16.5" customHeight="1">
      <c r="B196" s="35"/>
      <c r="C196" s="198" t="s">
        <v>314</v>
      </c>
      <c r="D196" s="198" t="s">
        <v>116</v>
      </c>
      <c r="E196" s="199" t="s">
        <v>315</v>
      </c>
      <c r="F196" s="200" t="s">
        <v>316</v>
      </c>
      <c r="G196" s="201" t="s">
        <v>297</v>
      </c>
      <c r="H196" s="202">
        <v>847.43</v>
      </c>
      <c r="I196" s="203"/>
      <c r="J196" s="204">
        <f>ROUND(I196*H196,2)</f>
        <v>0</v>
      </c>
      <c r="K196" s="200" t="s">
        <v>120</v>
      </c>
      <c r="L196" s="40"/>
      <c r="M196" s="205" t="s">
        <v>1</v>
      </c>
      <c r="N196" s="206" t="s">
        <v>41</v>
      </c>
      <c r="O196" s="76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AR196" s="14" t="s">
        <v>121</v>
      </c>
      <c r="AT196" s="14" t="s">
        <v>116</v>
      </c>
      <c r="AU196" s="14" t="s">
        <v>80</v>
      </c>
      <c r="AY196" s="14" t="s">
        <v>114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4" t="s">
        <v>78</v>
      </c>
      <c r="BK196" s="209">
        <f>ROUND(I196*H196,2)</f>
        <v>0</v>
      </c>
      <c r="BL196" s="14" t="s">
        <v>121</v>
      </c>
      <c r="BM196" s="14" t="s">
        <v>317</v>
      </c>
    </row>
    <row r="197" spans="2:65" s="1" customFormat="1" ht="16.5" customHeight="1">
      <c r="B197" s="35"/>
      <c r="C197" s="198" t="s">
        <v>318</v>
      </c>
      <c r="D197" s="198" t="s">
        <v>116</v>
      </c>
      <c r="E197" s="199" t="s">
        <v>319</v>
      </c>
      <c r="F197" s="200" t="s">
        <v>320</v>
      </c>
      <c r="G197" s="201" t="s">
        <v>297</v>
      </c>
      <c r="H197" s="202">
        <v>847.43</v>
      </c>
      <c r="I197" s="203"/>
      <c r="J197" s="204">
        <f>ROUND(I197*H197,2)</f>
        <v>0</v>
      </c>
      <c r="K197" s="200" t="s">
        <v>120</v>
      </c>
      <c r="L197" s="40"/>
      <c r="M197" s="205" t="s">
        <v>1</v>
      </c>
      <c r="N197" s="206" t="s">
        <v>41</v>
      </c>
      <c r="O197" s="76"/>
      <c r="P197" s="207">
        <f>O197*H197</f>
        <v>0</v>
      </c>
      <c r="Q197" s="207">
        <v>0</v>
      </c>
      <c r="R197" s="207">
        <f>Q197*H197</f>
        <v>0</v>
      </c>
      <c r="S197" s="207">
        <v>0</v>
      </c>
      <c r="T197" s="208">
        <f>S197*H197</f>
        <v>0</v>
      </c>
      <c r="AR197" s="14" t="s">
        <v>121</v>
      </c>
      <c r="AT197" s="14" t="s">
        <v>116</v>
      </c>
      <c r="AU197" s="14" t="s">
        <v>80</v>
      </c>
      <c r="AY197" s="14" t="s">
        <v>114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4" t="s">
        <v>78</v>
      </c>
      <c r="BK197" s="209">
        <f>ROUND(I197*H197,2)</f>
        <v>0</v>
      </c>
      <c r="BL197" s="14" t="s">
        <v>121</v>
      </c>
      <c r="BM197" s="14" t="s">
        <v>321</v>
      </c>
    </row>
    <row r="198" spans="2:65" s="1" customFormat="1" ht="16.5" customHeight="1">
      <c r="B198" s="35"/>
      <c r="C198" s="198" t="s">
        <v>322</v>
      </c>
      <c r="D198" s="198" t="s">
        <v>116</v>
      </c>
      <c r="E198" s="199" t="s">
        <v>323</v>
      </c>
      <c r="F198" s="200" t="s">
        <v>324</v>
      </c>
      <c r="G198" s="201" t="s">
        <v>297</v>
      </c>
      <c r="H198" s="202">
        <v>847.43</v>
      </c>
      <c r="I198" s="203"/>
      <c r="J198" s="204">
        <f>ROUND(I198*H198,2)</f>
        <v>0</v>
      </c>
      <c r="K198" s="200" t="s">
        <v>120</v>
      </c>
      <c r="L198" s="40"/>
      <c r="M198" s="205" t="s">
        <v>1</v>
      </c>
      <c r="N198" s="206" t="s">
        <v>41</v>
      </c>
      <c r="O198" s="76"/>
      <c r="P198" s="207">
        <f>O198*H198</f>
        <v>0</v>
      </c>
      <c r="Q198" s="207">
        <v>0</v>
      </c>
      <c r="R198" s="207">
        <f>Q198*H198</f>
        <v>0</v>
      </c>
      <c r="S198" s="207">
        <v>0</v>
      </c>
      <c r="T198" s="208">
        <f>S198*H198</f>
        <v>0</v>
      </c>
      <c r="AR198" s="14" t="s">
        <v>121</v>
      </c>
      <c r="AT198" s="14" t="s">
        <v>116</v>
      </c>
      <c r="AU198" s="14" t="s">
        <v>80</v>
      </c>
      <c r="AY198" s="14" t="s">
        <v>114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4" t="s">
        <v>78</v>
      </c>
      <c r="BK198" s="209">
        <f>ROUND(I198*H198,2)</f>
        <v>0</v>
      </c>
      <c r="BL198" s="14" t="s">
        <v>121</v>
      </c>
      <c r="BM198" s="14" t="s">
        <v>325</v>
      </c>
    </row>
    <row r="199" spans="2:63" s="10" customFormat="1" ht="25.9" customHeight="1">
      <c r="B199" s="182"/>
      <c r="C199" s="183"/>
      <c r="D199" s="184" t="s">
        <v>69</v>
      </c>
      <c r="E199" s="185" t="s">
        <v>326</v>
      </c>
      <c r="F199" s="185" t="s">
        <v>327</v>
      </c>
      <c r="G199" s="183"/>
      <c r="H199" s="183"/>
      <c r="I199" s="186"/>
      <c r="J199" s="187">
        <f>BK199</f>
        <v>0</v>
      </c>
      <c r="K199" s="183"/>
      <c r="L199" s="188"/>
      <c r="M199" s="189"/>
      <c r="N199" s="190"/>
      <c r="O199" s="190"/>
      <c r="P199" s="191">
        <f>P200+P202+P205</f>
        <v>0</v>
      </c>
      <c r="Q199" s="190"/>
      <c r="R199" s="191">
        <f>R200+R202+R205</f>
        <v>0</v>
      </c>
      <c r="S199" s="190"/>
      <c r="T199" s="192">
        <f>T200+T202+T205</f>
        <v>0</v>
      </c>
      <c r="AR199" s="193" t="s">
        <v>138</v>
      </c>
      <c r="AT199" s="194" t="s">
        <v>69</v>
      </c>
      <c r="AU199" s="194" t="s">
        <v>70</v>
      </c>
      <c r="AY199" s="193" t="s">
        <v>114</v>
      </c>
      <c r="BK199" s="195">
        <f>BK200+BK202+BK205</f>
        <v>0</v>
      </c>
    </row>
    <row r="200" spans="2:63" s="10" customFormat="1" ht="22.8" customHeight="1">
      <c r="B200" s="182"/>
      <c r="C200" s="183"/>
      <c r="D200" s="184" t="s">
        <v>69</v>
      </c>
      <c r="E200" s="196" t="s">
        <v>328</v>
      </c>
      <c r="F200" s="196" t="s">
        <v>329</v>
      </c>
      <c r="G200" s="183"/>
      <c r="H200" s="183"/>
      <c r="I200" s="186"/>
      <c r="J200" s="197">
        <f>BK200</f>
        <v>0</v>
      </c>
      <c r="K200" s="183"/>
      <c r="L200" s="188"/>
      <c r="M200" s="189"/>
      <c r="N200" s="190"/>
      <c r="O200" s="190"/>
      <c r="P200" s="191">
        <f>P201</f>
        <v>0</v>
      </c>
      <c r="Q200" s="190"/>
      <c r="R200" s="191">
        <f>R201</f>
        <v>0</v>
      </c>
      <c r="S200" s="190"/>
      <c r="T200" s="192">
        <f>T201</f>
        <v>0</v>
      </c>
      <c r="AR200" s="193" t="s">
        <v>138</v>
      </c>
      <c r="AT200" s="194" t="s">
        <v>69</v>
      </c>
      <c r="AU200" s="194" t="s">
        <v>78</v>
      </c>
      <c r="AY200" s="193" t="s">
        <v>114</v>
      </c>
      <c r="BK200" s="195">
        <f>BK201</f>
        <v>0</v>
      </c>
    </row>
    <row r="201" spans="2:65" s="1" customFormat="1" ht="16.5" customHeight="1">
      <c r="B201" s="35"/>
      <c r="C201" s="198" t="s">
        <v>330</v>
      </c>
      <c r="D201" s="198" t="s">
        <v>116</v>
      </c>
      <c r="E201" s="199" t="s">
        <v>331</v>
      </c>
      <c r="F201" s="200" t="s">
        <v>332</v>
      </c>
      <c r="G201" s="201" t="s">
        <v>333</v>
      </c>
      <c r="H201" s="202">
        <v>1</v>
      </c>
      <c r="I201" s="203"/>
      <c r="J201" s="204">
        <f>ROUND(I201*H201,2)</f>
        <v>0</v>
      </c>
      <c r="K201" s="200" t="s">
        <v>120</v>
      </c>
      <c r="L201" s="40"/>
      <c r="M201" s="205" t="s">
        <v>1</v>
      </c>
      <c r="N201" s="206" t="s">
        <v>41</v>
      </c>
      <c r="O201" s="76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AR201" s="14" t="s">
        <v>334</v>
      </c>
      <c r="AT201" s="14" t="s">
        <v>116</v>
      </c>
      <c r="AU201" s="14" t="s">
        <v>80</v>
      </c>
      <c r="AY201" s="14" t="s">
        <v>114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4" t="s">
        <v>78</v>
      </c>
      <c r="BK201" s="209">
        <f>ROUND(I201*H201,2)</f>
        <v>0</v>
      </c>
      <c r="BL201" s="14" t="s">
        <v>334</v>
      </c>
      <c r="BM201" s="14" t="s">
        <v>335</v>
      </c>
    </row>
    <row r="202" spans="2:63" s="10" customFormat="1" ht="22.8" customHeight="1">
      <c r="B202" s="182"/>
      <c r="C202" s="183"/>
      <c r="D202" s="184" t="s">
        <v>69</v>
      </c>
      <c r="E202" s="196" t="s">
        <v>336</v>
      </c>
      <c r="F202" s="196" t="s">
        <v>337</v>
      </c>
      <c r="G202" s="183"/>
      <c r="H202" s="183"/>
      <c r="I202" s="186"/>
      <c r="J202" s="197">
        <f>BK202</f>
        <v>0</v>
      </c>
      <c r="K202" s="183"/>
      <c r="L202" s="188"/>
      <c r="M202" s="189"/>
      <c r="N202" s="190"/>
      <c r="O202" s="190"/>
      <c r="P202" s="191">
        <f>SUM(P203:P204)</f>
        <v>0</v>
      </c>
      <c r="Q202" s="190"/>
      <c r="R202" s="191">
        <f>SUM(R203:R204)</f>
        <v>0</v>
      </c>
      <c r="S202" s="190"/>
      <c r="T202" s="192">
        <f>SUM(T203:T204)</f>
        <v>0</v>
      </c>
      <c r="AR202" s="193" t="s">
        <v>138</v>
      </c>
      <c r="AT202" s="194" t="s">
        <v>69</v>
      </c>
      <c r="AU202" s="194" t="s">
        <v>78</v>
      </c>
      <c r="AY202" s="193" t="s">
        <v>114</v>
      </c>
      <c r="BK202" s="195">
        <f>SUM(BK203:BK204)</f>
        <v>0</v>
      </c>
    </row>
    <row r="203" spans="2:65" s="1" customFormat="1" ht="16.5" customHeight="1">
      <c r="B203" s="35"/>
      <c r="C203" s="198" t="s">
        <v>338</v>
      </c>
      <c r="D203" s="198" t="s">
        <v>116</v>
      </c>
      <c r="E203" s="199" t="s">
        <v>339</v>
      </c>
      <c r="F203" s="200" t="s">
        <v>337</v>
      </c>
      <c r="G203" s="201" t="s">
        <v>333</v>
      </c>
      <c r="H203" s="202">
        <v>1</v>
      </c>
      <c r="I203" s="203"/>
      <c r="J203" s="204">
        <f>ROUND(I203*H203,2)</f>
        <v>0</v>
      </c>
      <c r="K203" s="200" t="s">
        <v>120</v>
      </c>
      <c r="L203" s="40"/>
      <c r="M203" s="205" t="s">
        <v>1</v>
      </c>
      <c r="N203" s="206" t="s">
        <v>41</v>
      </c>
      <c r="O203" s="76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AR203" s="14" t="s">
        <v>334</v>
      </c>
      <c r="AT203" s="14" t="s">
        <v>116</v>
      </c>
      <c r="AU203" s="14" t="s">
        <v>80</v>
      </c>
      <c r="AY203" s="14" t="s">
        <v>114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4" t="s">
        <v>78</v>
      </c>
      <c r="BK203" s="209">
        <f>ROUND(I203*H203,2)</f>
        <v>0</v>
      </c>
      <c r="BL203" s="14" t="s">
        <v>334</v>
      </c>
      <c r="BM203" s="14" t="s">
        <v>340</v>
      </c>
    </row>
    <row r="204" spans="2:65" s="1" customFormat="1" ht="16.5" customHeight="1">
      <c r="B204" s="35"/>
      <c r="C204" s="198" t="s">
        <v>341</v>
      </c>
      <c r="D204" s="198" t="s">
        <v>116</v>
      </c>
      <c r="E204" s="199" t="s">
        <v>342</v>
      </c>
      <c r="F204" s="200" t="s">
        <v>343</v>
      </c>
      <c r="G204" s="201" t="s">
        <v>333</v>
      </c>
      <c r="H204" s="202">
        <v>1</v>
      </c>
      <c r="I204" s="203"/>
      <c r="J204" s="204">
        <f>ROUND(I204*H204,2)</f>
        <v>0</v>
      </c>
      <c r="K204" s="200" t="s">
        <v>120</v>
      </c>
      <c r="L204" s="40"/>
      <c r="M204" s="205" t="s">
        <v>1</v>
      </c>
      <c r="N204" s="206" t="s">
        <v>41</v>
      </c>
      <c r="O204" s="76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AR204" s="14" t="s">
        <v>334</v>
      </c>
      <c r="AT204" s="14" t="s">
        <v>116</v>
      </c>
      <c r="AU204" s="14" t="s">
        <v>80</v>
      </c>
      <c r="AY204" s="14" t="s">
        <v>114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4" t="s">
        <v>78</v>
      </c>
      <c r="BK204" s="209">
        <f>ROUND(I204*H204,2)</f>
        <v>0</v>
      </c>
      <c r="BL204" s="14" t="s">
        <v>334</v>
      </c>
      <c r="BM204" s="14" t="s">
        <v>344</v>
      </c>
    </row>
    <row r="205" spans="2:63" s="10" customFormat="1" ht="22.8" customHeight="1">
      <c r="B205" s="182"/>
      <c r="C205" s="183"/>
      <c r="D205" s="184" t="s">
        <v>69</v>
      </c>
      <c r="E205" s="196" t="s">
        <v>345</v>
      </c>
      <c r="F205" s="196" t="s">
        <v>346</v>
      </c>
      <c r="G205" s="183"/>
      <c r="H205" s="183"/>
      <c r="I205" s="186"/>
      <c r="J205" s="197">
        <f>BK205</f>
        <v>0</v>
      </c>
      <c r="K205" s="183"/>
      <c r="L205" s="188"/>
      <c r="M205" s="189"/>
      <c r="N205" s="190"/>
      <c r="O205" s="190"/>
      <c r="P205" s="191">
        <f>P206</f>
        <v>0</v>
      </c>
      <c r="Q205" s="190"/>
      <c r="R205" s="191">
        <f>R206</f>
        <v>0</v>
      </c>
      <c r="S205" s="190"/>
      <c r="T205" s="192">
        <f>T206</f>
        <v>0</v>
      </c>
      <c r="AR205" s="193" t="s">
        <v>138</v>
      </c>
      <c r="AT205" s="194" t="s">
        <v>69</v>
      </c>
      <c r="AU205" s="194" t="s">
        <v>78</v>
      </c>
      <c r="AY205" s="193" t="s">
        <v>114</v>
      </c>
      <c r="BK205" s="195">
        <f>BK206</f>
        <v>0</v>
      </c>
    </row>
    <row r="206" spans="2:65" s="1" customFormat="1" ht="16.5" customHeight="1">
      <c r="B206" s="35"/>
      <c r="C206" s="198" t="s">
        <v>347</v>
      </c>
      <c r="D206" s="198" t="s">
        <v>116</v>
      </c>
      <c r="E206" s="199" t="s">
        <v>348</v>
      </c>
      <c r="F206" s="200" t="s">
        <v>346</v>
      </c>
      <c r="G206" s="201" t="s">
        <v>333</v>
      </c>
      <c r="H206" s="202">
        <v>1</v>
      </c>
      <c r="I206" s="203"/>
      <c r="J206" s="204">
        <f>ROUND(I206*H206,2)</f>
        <v>0</v>
      </c>
      <c r="K206" s="200" t="s">
        <v>120</v>
      </c>
      <c r="L206" s="40"/>
      <c r="M206" s="243" t="s">
        <v>1</v>
      </c>
      <c r="N206" s="244" t="s">
        <v>41</v>
      </c>
      <c r="O206" s="245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AR206" s="14" t="s">
        <v>334</v>
      </c>
      <c r="AT206" s="14" t="s">
        <v>116</v>
      </c>
      <c r="AU206" s="14" t="s">
        <v>80</v>
      </c>
      <c r="AY206" s="14" t="s">
        <v>114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4" t="s">
        <v>78</v>
      </c>
      <c r="BK206" s="209">
        <f>ROUND(I206*H206,2)</f>
        <v>0</v>
      </c>
      <c r="BL206" s="14" t="s">
        <v>334</v>
      </c>
      <c r="BM206" s="14" t="s">
        <v>349</v>
      </c>
    </row>
    <row r="207" spans="2:12" s="1" customFormat="1" ht="6.95" customHeight="1">
      <c r="B207" s="54"/>
      <c r="C207" s="55"/>
      <c r="D207" s="55"/>
      <c r="E207" s="55"/>
      <c r="F207" s="55"/>
      <c r="G207" s="55"/>
      <c r="H207" s="55"/>
      <c r="I207" s="148"/>
      <c r="J207" s="55"/>
      <c r="K207" s="55"/>
      <c r="L207" s="40"/>
    </row>
  </sheetData>
  <sheetProtection password="CC35" sheet="1" objects="1" scenarios="1" formatColumns="0" formatRows="0" autoFilter="0"/>
  <autoFilter ref="C89:K20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DESKTOP-G7PPC16\Martin</dc:creator>
  <cp:keywords/>
  <dc:description/>
  <cp:lastModifiedBy>DESKTOP-G7PPC16\Martin</cp:lastModifiedBy>
  <dcterms:created xsi:type="dcterms:W3CDTF">2019-06-06T07:19:27Z</dcterms:created>
  <dcterms:modified xsi:type="dcterms:W3CDTF">2019-06-06T07:19:30Z</dcterms:modified>
  <cp:category/>
  <cp:version/>
  <cp:contentType/>
  <cp:contentStatus/>
</cp:coreProperties>
</file>