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-15" yWindow="-15" windowWidth="28860" windowHeight="14595" activeTab="3"/>
  </bookViews>
  <sheets>
    <sheet name="Stavba" sheetId="1" r:id="rId1"/>
    <sheet name="VzorPolozky" sheetId="10" state="hidden" r:id="rId2"/>
    <sheet name="000 000 Pol" sheetId="12" r:id="rId3"/>
    <sheet name="101 101 Pol" sheetId="13" r:id="rId4"/>
    <sheet name="102 102 Pol" sheetId="14" r:id="rId5"/>
    <sheet name="103 103 Pol" sheetId="15" r:id="rId6"/>
    <sheet name="301 301.1 Pol" sheetId="16" r:id="rId7"/>
    <sheet name="301 301.2 Pol" sheetId="17" r:id="rId8"/>
    <sheet name="401 401 Pol" sheetId="18" r:id="rId9"/>
  </sheets>
  <externalReferences>
    <externalReference r:id="rId10"/>
  </externalReferences>
  <definedNames>
    <definedName name="CelkemDPHVypocet" localSheetId="0">Stavba!$H$54</definedName>
    <definedName name="CenaCelkem">Stavba!$G$29</definedName>
    <definedName name="CenaCelkemBezDPH">Stavba!$G$28</definedName>
    <definedName name="CenaCelkemVypocet" localSheetId="0">Stavba!$I$54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'000 000 Pol'!$1:$7</definedName>
    <definedName name="_xlnm.Print_Titles" localSheetId="3">'101 101 Pol'!$1:$7</definedName>
    <definedName name="_xlnm.Print_Titles" localSheetId="4">'102 102 Pol'!$1:$7</definedName>
    <definedName name="_xlnm.Print_Titles" localSheetId="5">'103 103 Pol'!$1:$7</definedName>
    <definedName name="_xlnm.Print_Titles" localSheetId="6">'301 301.1 Pol'!$1:$7</definedName>
    <definedName name="_xlnm.Print_Titles" localSheetId="7">'301 301.2 Pol'!$1:$7</definedName>
    <definedName name="_xlnm.Print_Titles" localSheetId="8">'401 401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'000 000 Pol'!$A$1:$X$37</definedName>
    <definedName name="_xlnm.Print_Area" localSheetId="3">'101 101 Pol'!$A$1:$X$179</definedName>
    <definedName name="_xlnm.Print_Area" localSheetId="4">'102 102 Pol'!$A$1:$X$144</definedName>
    <definedName name="_xlnm.Print_Area" localSheetId="5">'103 103 Pol'!$A$1:$X$118</definedName>
    <definedName name="_xlnm.Print_Area" localSheetId="6">'301 301.1 Pol'!$A$1:$X$173</definedName>
    <definedName name="_xlnm.Print_Area" localSheetId="7">'301 301.2 Pol'!$A$1:$X$125</definedName>
    <definedName name="_xlnm.Print_Area" localSheetId="8">'401 401 Pol'!$A$1:$X$19</definedName>
    <definedName name="_xlnm.Print_Area" localSheetId="0">Stavba!$A$1:$J$72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Stavba!$F$54</definedName>
    <definedName name="ZakladDPHZakl">Stavba!$G$25</definedName>
    <definedName name="ZakladDPHZaklVypocet" localSheetId="0">Stavba!$G$54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1" i="1"/>
  <c r="I70"/>
  <c r="I69"/>
  <c r="I68"/>
  <c r="I67"/>
  <c r="I66"/>
  <c r="I65"/>
  <c r="I64"/>
  <c r="I63"/>
  <c r="I62"/>
  <c r="I61"/>
  <c r="I72" s="1"/>
  <c r="J71" s="1"/>
  <c r="G53"/>
  <c r="F53"/>
  <c r="G52"/>
  <c r="F52"/>
  <c r="H52" s="1"/>
  <c r="I52" s="1"/>
  <c r="G51"/>
  <c r="F51"/>
  <c r="G50"/>
  <c r="F50"/>
  <c r="H50" s="1"/>
  <c r="I50" s="1"/>
  <c r="G49"/>
  <c r="F49"/>
  <c r="G48"/>
  <c r="F48"/>
  <c r="H48" s="1"/>
  <c r="I48" s="1"/>
  <c r="G47"/>
  <c r="F47"/>
  <c r="G46"/>
  <c r="F46"/>
  <c r="H46" s="1"/>
  <c r="I46" s="1"/>
  <c r="G45"/>
  <c r="F45"/>
  <c r="G44"/>
  <c r="F44"/>
  <c r="H44" s="1"/>
  <c r="I44" s="1"/>
  <c r="G43"/>
  <c r="F43"/>
  <c r="G42"/>
  <c r="F42"/>
  <c r="H42" s="1"/>
  <c r="I42" s="1"/>
  <c r="G41"/>
  <c r="F41"/>
  <c r="H41" s="1"/>
  <c r="I41" s="1"/>
  <c r="G39"/>
  <c r="F39"/>
  <c r="H39" s="1"/>
  <c r="I39" s="1"/>
  <c r="I54" s="1"/>
  <c r="G13" i="18"/>
  <c r="K8"/>
  <c r="V8"/>
  <c r="G9"/>
  <c r="I9"/>
  <c r="I8" s="1"/>
  <c r="K9"/>
  <c r="M9"/>
  <c r="O9"/>
  <c r="Q9"/>
  <c r="Q8" s="1"/>
  <c r="V9"/>
  <c r="G10"/>
  <c r="G8" s="1"/>
  <c r="I10"/>
  <c r="K10"/>
  <c r="O10"/>
  <c r="O8" s="1"/>
  <c r="Q10"/>
  <c r="V10"/>
  <c r="G11"/>
  <c r="I11"/>
  <c r="K11"/>
  <c r="M11"/>
  <c r="O11"/>
  <c r="Q11"/>
  <c r="V11"/>
  <c r="AE13"/>
  <c r="G119" i="17"/>
  <c r="BA69"/>
  <c r="BA55"/>
  <c r="BA50"/>
  <c r="BA37"/>
  <c r="BA34"/>
  <c r="BA25"/>
  <c r="BA22"/>
  <c r="BA19"/>
  <c r="BA16"/>
  <c r="BA13"/>
  <c r="BA10"/>
  <c r="G9"/>
  <c r="M9" s="1"/>
  <c r="I9"/>
  <c r="I8" s="1"/>
  <c r="K9"/>
  <c r="O9"/>
  <c r="O8" s="1"/>
  <c r="Q9"/>
  <c r="Q8" s="1"/>
  <c r="V9"/>
  <c r="G12"/>
  <c r="M12" s="1"/>
  <c r="I12"/>
  <c r="K12"/>
  <c r="K8" s="1"/>
  <c r="O12"/>
  <c r="Q12"/>
  <c r="V12"/>
  <c r="V8" s="1"/>
  <c r="G15"/>
  <c r="I15"/>
  <c r="K15"/>
  <c r="M15"/>
  <c r="O15"/>
  <c r="Q15"/>
  <c r="V15"/>
  <c r="G18"/>
  <c r="I18"/>
  <c r="K18"/>
  <c r="M18"/>
  <c r="O18"/>
  <c r="Q18"/>
  <c r="V18"/>
  <c r="G21"/>
  <c r="I21"/>
  <c r="K21"/>
  <c r="M21"/>
  <c r="O21"/>
  <c r="Q21"/>
  <c r="V21"/>
  <c r="G24"/>
  <c r="M24" s="1"/>
  <c r="I24"/>
  <c r="K24"/>
  <c r="O24"/>
  <c r="Q24"/>
  <c r="V24"/>
  <c r="G27"/>
  <c r="I27"/>
  <c r="K27"/>
  <c r="M27"/>
  <c r="O27"/>
  <c r="Q27"/>
  <c r="V27"/>
  <c r="G31"/>
  <c r="I31"/>
  <c r="K31"/>
  <c r="M31"/>
  <c r="O31"/>
  <c r="Q31"/>
  <c r="V31"/>
  <c r="G33"/>
  <c r="I33"/>
  <c r="K33"/>
  <c r="M33"/>
  <c r="O33"/>
  <c r="Q33"/>
  <c r="V33"/>
  <c r="G36"/>
  <c r="M36" s="1"/>
  <c r="I36"/>
  <c r="K36"/>
  <c r="O36"/>
  <c r="Q36"/>
  <c r="V36"/>
  <c r="G39"/>
  <c r="I39"/>
  <c r="K39"/>
  <c r="M39"/>
  <c r="O39"/>
  <c r="Q39"/>
  <c r="V39"/>
  <c r="G40"/>
  <c r="I40"/>
  <c r="K40"/>
  <c r="M40"/>
  <c r="O40"/>
  <c r="Q40"/>
  <c r="V40"/>
  <c r="G43"/>
  <c r="I43"/>
  <c r="K43"/>
  <c r="M43"/>
  <c r="O43"/>
  <c r="Q43"/>
  <c r="V43"/>
  <c r="G45"/>
  <c r="M45" s="1"/>
  <c r="I45"/>
  <c r="K45"/>
  <c r="O45"/>
  <c r="Q45"/>
  <c r="V45"/>
  <c r="G46"/>
  <c r="I46"/>
  <c r="K46"/>
  <c r="M46"/>
  <c r="O46"/>
  <c r="Q46"/>
  <c r="V46"/>
  <c r="G49"/>
  <c r="G48" s="1"/>
  <c r="I49"/>
  <c r="I48" s="1"/>
  <c r="K49"/>
  <c r="M49"/>
  <c r="O49"/>
  <c r="O48" s="1"/>
  <c r="Q49"/>
  <c r="Q48" s="1"/>
  <c r="V49"/>
  <c r="G52"/>
  <c r="M52" s="1"/>
  <c r="I52"/>
  <c r="K52"/>
  <c r="O52"/>
  <c r="Q52"/>
  <c r="V52"/>
  <c r="G53"/>
  <c r="I53"/>
  <c r="K53"/>
  <c r="K48" s="1"/>
  <c r="M53"/>
  <c r="O53"/>
  <c r="Q53"/>
  <c r="V53"/>
  <c r="V48" s="1"/>
  <c r="G54"/>
  <c r="I54"/>
  <c r="K54"/>
  <c r="M54"/>
  <c r="O54"/>
  <c r="Q54"/>
  <c r="V54"/>
  <c r="G56"/>
  <c r="I56"/>
  <c r="K56"/>
  <c r="M56"/>
  <c r="O56"/>
  <c r="Q56"/>
  <c r="V56"/>
  <c r="G57"/>
  <c r="M57" s="1"/>
  <c r="I57"/>
  <c r="K57"/>
  <c r="O57"/>
  <c r="Q57"/>
  <c r="V57"/>
  <c r="G58"/>
  <c r="I58"/>
  <c r="K58"/>
  <c r="M58"/>
  <c r="O58"/>
  <c r="Q58"/>
  <c r="V58"/>
  <c r="G59"/>
  <c r="I59"/>
  <c r="K59"/>
  <c r="M59"/>
  <c r="O59"/>
  <c r="Q59"/>
  <c r="V59"/>
  <c r="G60"/>
  <c r="M60" s="1"/>
  <c r="I60"/>
  <c r="K60"/>
  <c r="O60"/>
  <c r="Q60"/>
  <c r="V60"/>
  <c r="G62"/>
  <c r="M62" s="1"/>
  <c r="I62"/>
  <c r="K62"/>
  <c r="O62"/>
  <c r="Q62"/>
  <c r="V62"/>
  <c r="G64"/>
  <c r="I64"/>
  <c r="K64"/>
  <c r="M64"/>
  <c r="O64"/>
  <c r="Q64"/>
  <c r="V64"/>
  <c r="G66"/>
  <c r="I66"/>
  <c r="K66"/>
  <c r="M66"/>
  <c r="O66"/>
  <c r="Q66"/>
  <c r="V66"/>
  <c r="G68"/>
  <c r="M68" s="1"/>
  <c r="I68"/>
  <c r="I67" s="1"/>
  <c r="K68"/>
  <c r="K67" s="1"/>
  <c r="O68"/>
  <c r="Q68"/>
  <c r="Q67" s="1"/>
  <c r="V68"/>
  <c r="V67" s="1"/>
  <c r="G70"/>
  <c r="I70"/>
  <c r="K70"/>
  <c r="M70"/>
  <c r="O70"/>
  <c r="Q70"/>
  <c r="V70"/>
  <c r="G73"/>
  <c r="I73"/>
  <c r="K73"/>
  <c r="M73"/>
  <c r="O73"/>
  <c r="Q73"/>
  <c r="V73"/>
  <c r="G75"/>
  <c r="M75" s="1"/>
  <c r="I75"/>
  <c r="K75"/>
  <c r="O75"/>
  <c r="O67" s="1"/>
  <c r="Q75"/>
  <c r="V75"/>
  <c r="G77"/>
  <c r="I77"/>
  <c r="K77"/>
  <c r="K76" s="1"/>
  <c r="M77"/>
  <c r="O77"/>
  <c r="Q77"/>
  <c r="V77"/>
  <c r="V76" s="1"/>
  <c r="G79"/>
  <c r="I79"/>
  <c r="K79"/>
  <c r="M79"/>
  <c r="O79"/>
  <c r="Q79"/>
  <c r="V79"/>
  <c r="G81"/>
  <c r="G76" s="1"/>
  <c r="I81"/>
  <c r="K81"/>
  <c r="O81"/>
  <c r="O76" s="1"/>
  <c r="Q81"/>
  <c r="V81"/>
  <c r="G83"/>
  <c r="M83" s="1"/>
  <c r="I83"/>
  <c r="I76" s="1"/>
  <c r="K83"/>
  <c r="O83"/>
  <c r="Q83"/>
  <c r="Q76" s="1"/>
  <c r="V83"/>
  <c r="G85"/>
  <c r="I85"/>
  <c r="K85"/>
  <c r="M85"/>
  <c r="O85"/>
  <c r="Q85"/>
  <c r="V85"/>
  <c r="G86"/>
  <c r="I86"/>
  <c r="K86"/>
  <c r="M86"/>
  <c r="O86"/>
  <c r="Q86"/>
  <c r="V86"/>
  <c r="G88"/>
  <c r="M88" s="1"/>
  <c r="I88"/>
  <c r="K88"/>
  <c r="O88"/>
  <c r="Q88"/>
  <c r="V88"/>
  <c r="G89"/>
  <c r="M89" s="1"/>
  <c r="I89"/>
  <c r="K89"/>
  <c r="O89"/>
  <c r="Q89"/>
  <c r="V89"/>
  <c r="G91"/>
  <c r="I91"/>
  <c r="K91"/>
  <c r="M91"/>
  <c r="O91"/>
  <c r="Q91"/>
  <c r="V91"/>
  <c r="G93"/>
  <c r="I93"/>
  <c r="K93"/>
  <c r="M93"/>
  <c r="O93"/>
  <c r="Q93"/>
  <c r="V93"/>
  <c r="G94"/>
  <c r="M94" s="1"/>
  <c r="I94"/>
  <c r="K94"/>
  <c r="O94"/>
  <c r="Q94"/>
  <c r="V94"/>
  <c r="G95"/>
  <c r="M95" s="1"/>
  <c r="I95"/>
  <c r="K95"/>
  <c r="O95"/>
  <c r="Q95"/>
  <c r="V95"/>
  <c r="G96"/>
  <c r="I96"/>
  <c r="K96"/>
  <c r="M96"/>
  <c r="O96"/>
  <c r="Q96"/>
  <c r="V96"/>
  <c r="G97"/>
  <c r="I97"/>
  <c r="K97"/>
  <c r="M97"/>
  <c r="O97"/>
  <c r="Q97"/>
  <c r="V97"/>
  <c r="G98"/>
  <c r="M98" s="1"/>
  <c r="I98"/>
  <c r="K98"/>
  <c r="O98"/>
  <c r="Q98"/>
  <c r="V98"/>
  <c r="G99"/>
  <c r="M99" s="1"/>
  <c r="I99"/>
  <c r="K99"/>
  <c r="O99"/>
  <c r="Q99"/>
  <c r="V99"/>
  <c r="G100"/>
  <c r="I100"/>
  <c r="K100"/>
  <c r="M100"/>
  <c r="O100"/>
  <c r="Q100"/>
  <c r="V100"/>
  <c r="G101"/>
  <c r="I101"/>
  <c r="K101"/>
  <c r="M101"/>
  <c r="O101"/>
  <c r="Q101"/>
  <c r="V101"/>
  <c r="G102"/>
  <c r="M102" s="1"/>
  <c r="I102"/>
  <c r="K102"/>
  <c r="O102"/>
  <c r="Q102"/>
  <c r="V102"/>
  <c r="G103"/>
  <c r="M103" s="1"/>
  <c r="I103"/>
  <c r="K103"/>
  <c r="O103"/>
  <c r="Q103"/>
  <c r="V103"/>
  <c r="G104"/>
  <c r="I104"/>
  <c r="K104"/>
  <c r="M104"/>
  <c r="O104"/>
  <c r="Q104"/>
  <c r="V104"/>
  <c r="G105"/>
  <c r="I105"/>
  <c r="K105"/>
  <c r="M105"/>
  <c r="O105"/>
  <c r="Q105"/>
  <c r="V105"/>
  <c r="G106"/>
  <c r="M106" s="1"/>
  <c r="I106"/>
  <c r="K106"/>
  <c r="O106"/>
  <c r="Q106"/>
  <c r="V106"/>
  <c r="G107"/>
  <c r="M107" s="1"/>
  <c r="I107"/>
  <c r="K107"/>
  <c r="O107"/>
  <c r="Q107"/>
  <c r="V107"/>
  <c r="G108"/>
  <c r="I108"/>
  <c r="K108"/>
  <c r="M108"/>
  <c r="O108"/>
  <c r="Q108"/>
  <c r="V108"/>
  <c r="G109"/>
  <c r="I109"/>
  <c r="K109"/>
  <c r="M109"/>
  <c r="O109"/>
  <c r="Q109"/>
  <c r="V109"/>
  <c r="G110"/>
  <c r="M110" s="1"/>
  <c r="I110"/>
  <c r="K110"/>
  <c r="O110"/>
  <c r="Q110"/>
  <c r="V110"/>
  <c r="G111"/>
  <c r="M111" s="1"/>
  <c r="I111"/>
  <c r="K111"/>
  <c r="O111"/>
  <c r="Q111"/>
  <c r="V111"/>
  <c r="G112"/>
  <c r="I112"/>
  <c r="K112"/>
  <c r="M112"/>
  <c r="O112"/>
  <c r="Q112"/>
  <c r="V112"/>
  <c r="G113"/>
  <c r="I113"/>
  <c r="K113"/>
  <c r="M113"/>
  <c r="O113"/>
  <c r="Q113"/>
  <c r="V113"/>
  <c r="G114"/>
  <c r="O114"/>
  <c r="G115"/>
  <c r="M115" s="1"/>
  <c r="M114" s="1"/>
  <c r="I115"/>
  <c r="I114" s="1"/>
  <c r="K115"/>
  <c r="K114" s="1"/>
  <c r="O115"/>
  <c r="Q115"/>
  <c r="Q114" s="1"/>
  <c r="V115"/>
  <c r="V114" s="1"/>
  <c r="AE119"/>
  <c r="AF119"/>
  <c r="G167" i="16"/>
  <c r="BA77"/>
  <c r="BA63"/>
  <c r="BA57"/>
  <c r="BA43"/>
  <c r="BA40"/>
  <c r="BA28"/>
  <c r="BA24"/>
  <c r="BA21"/>
  <c r="BA18"/>
  <c r="BA15"/>
  <c r="BA12"/>
  <c r="BA10"/>
  <c r="G9"/>
  <c r="I9"/>
  <c r="I8" s="1"/>
  <c r="K9"/>
  <c r="K8" s="1"/>
  <c r="M9"/>
  <c r="O9"/>
  <c r="Q9"/>
  <c r="Q8" s="1"/>
  <c r="V9"/>
  <c r="V8" s="1"/>
  <c r="G11"/>
  <c r="G8" s="1"/>
  <c r="I11"/>
  <c r="K11"/>
  <c r="M11"/>
  <c r="O11"/>
  <c r="O8" s="1"/>
  <c r="Q11"/>
  <c r="V11"/>
  <c r="G14"/>
  <c r="M14" s="1"/>
  <c r="I14"/>
  <c r="K14"/>
  <c r="O14"/>
  <c r="Q14"/>
  <c r="V14"/>
  <c r="G17"/>
  <c r="M17" s="1"/>
  <c r="I17"/>
  <c r="K17"/>
  <c r="O17"/>
  <c r="Q17"/>
  <c r="V17"/>
  <c r="G20"/>
  <c r="I20"/>
  <c r="K20"/>
  <c r="M20"/>
  <c r="O20"/>
  <c r="Q20"/>
  <c r="V20"/>
  <c r="G23"/>
  <c r="I23"/>
  <c r="K23"/>
  <c r="M23"/>
  <c r="O23"/>
  <c r="Q23"/>
  <c r="V23"/>
  <c r="G27"/>
  <c r="M27" s="1"/>
  <c r="I27"/>
  <c r="K27"/>
  <c r="O27"/>
  <c r="Q27"/>
  <c r="V27"/>
  <c r="G30"/>
  <c r="M30" s="1"/>
  <c r="I30"/>
  <c r="K30"/>
  <c r="O30"/>
  <c r="Q30"/>
  <c r="V30"/>
  <c r="G37"/>
  <c r="I37"/>
  <c r="K37"/>
  <c r="M37"/>
  <c r="O37"/>
  <c r="Q37"/>
  <c r="V37"/>
  <c r="G39"/>
  <c r="I39"/>
  <c r="K39"/>
  <c r="M39"/>
  <c r="O39"/>
  <c r="Q39"/>
  <c r="V39"/>
  <c r="G42"/>
  <c r="M42" s="1"/>
  <c r="I42"/>
  <c r="K42"/>
  <c r="O42"/>
  <c r="Q42"/>
  <c r="V42"/>
  <c r="G45"/>
  <c r="M45" s="1"/>
  <c r="I45"/>
  <c r="K45"/>
  <c r="O45"/>
  <c r="Q45"/>
  <c r="V45"/>
  <c r="G47"/>
  <c r="I47"/>
  <c r="K47"/>
  <c r="M47"/>
  <c r="O47"/>
  <c r="Q47"/>
  <c r="V47"/>
  <c r="G50"/>
  <c r="I50"/>
  <c r="K50"/>
  <c r="M50"/>
  <c r="O50"/>
  <c r="Q50"/>
  <c r="V50"/>
  <c r="G52"/>
  <c r="M52" s="1"/>
  <c r="I52"/>
  <c r="K52"/>
  <c r="O52"/>
  <c r="Q52"/>
  <c r="V52"/>
  <c r="G53"/>
  <c r="M53" s="1"/>
  <c r="I53"/>
  <c r="K53"/>
  <c r="O53"/>
  <c r="Q53"/>
  <c r="V53"/>
  <c r="G56"/>
  <c r="G55" s="1"/>
  <c r="I56"/>
  <c r="K56"/>
  <c r="K55" s="1"/>
  <c r="M56"/>
  <c r="O56"/>
  <c r="O55" s="1"/>
  <c r="Q56"/>
  <c r="V56"/>
  <c r="V55" s="1"/>
  <c r="G60"/>
  <c r="M60" s="1"/>
  <c r="I60"/>
  <c r="I55" s="1"/>
  <c r="K60"/>
  <c r="O60"/>
  <c r="Q60"/>
  <c r="Q55" s="1"/>
  <c r="V60"/>
  <c r="G61"/>
  <c r="M61" s="1"/>
  <c r="I61"/>
  <c r="K61"/>
  <c r="O61"/>
  <c r="Q61"/>
  <c r="V61"/>
  <c r="G62"/>
  <c r="I62"/>
  <c r="K62"/>
  <c r="M62"/>
  <c r="O62"/>
  <c r="Q62"/>
  <c r="V62"/>
  <c r="G64"/>
  <c r="I64"/>
  <c r="K64"/>
  <c r="M64"/>
  <c r="O64"/>
  <c r="Q64"/>
  <c r="V64"/>
  <c r="G65"/>
  <c r="M65" s="1"/>
  <c r="I65"/>
  <c r="K65"/>
  <c r="O65"/>
  <c r="Q65"/>
  <c r="V65"/>
  <c r="G66"/>
  <c r="M66" s="1"/>
  <c r="I66"/>
  <c r="K66"/>
  <c r="O66"/>
  <c r="Q66"/>
  <c r="V66"/>
  <c r="G67"/>
  <c r="I67"/>
  <c r="K67"/>
  <c r="M67"/>
  <c r="O67"/>
  <c r="Q67"/>
  <c r="V67"/>
  <c r="G68"/>
  <c r="I68"/>
  <c r="K68"/>
  <c r="M68"/>
  <c r="O68"/>
  <c r="Q68"/>
  <c r="V68"/>
  <c r="G70"/>
  <c r="M70" s="1"/>
  <c r="I70"/>
  <c r="K70"/>
  <c r="O70"/>
  <c r="Q70"/>
  <c r="V70"/>
  <c r="G72"/>
  <c r="M72" s="1"/>
  <c r="I72"/>
  <c r="K72"/>
  <c r="O72"/>
  <c r="Q72"/>
  <c r="V72"/>
  <c r="G74"/>
  <c r="I74"/>
  <c r="K74"/>
  <c r="M74"/>
  <c r="O74"/>
  <c r="Q74"/>
  <c r="V74"/>
  <c r="G76"/>
  <c r="M76" s="1"/>
  <c r="I76"/>
  <c r="I75" s="1"/>
  <c r="K76"/>
  <c r="K75" s="1"/>
  <c r="O76"/>
  <c r="Q76"/>
  <c r="Q75" s="1"/>
  <c r="V76"/>
  <c r="V75" s="1"/>
  <c r="G78"/>
  <c r="I78"/>
  <c r="K78"/>
  <c r="M78"/>
  <c r="O78"/>
  <c r="Q78"/>
  <c r="V78"/>
  <c r="G82"/>
  <c r="I82"/>
  <c r="K82"/>
  <c r="M82"/>
  <c r="O82"/>
  <c r="Q82"/>
  <c r="V82"/>
  <c r="G85"/>
  <c r="M85" s="1"/>
  <c r="I85"/>
  <c r="K85"/>
  <c r="O85"/>
  <c r="O75" s="1"/>
  <c r="Q85"/>
  <c r="V85"/>
  <c r="G89"/>
  <c r="I89"/>
  <c r="K89"/>
  <c r="M89"/>
  <c r="O89"/>
  <c r="Q89"/>
  <c r="V89"/>
  <c r="G91"/>
  <c r="M91" s="1"/>
  <c r="I91"/>
  <c r="K91"/>
  <c r="O91"/>
  <c r="Q91"/>
  <c r="V91"/>
  <c r="G93"/>
  <c r="I93"/>
  <c r="K93"/>
  <c r="M93"/>
  <c r="O93"/>
  <c r="Q93"/>
  <c r="V93"/>
  <c r="G94"/>
  <c r="M94" s="1"/>
  <c r="I94"/>
  <c r="K94"/>
  <c r="O94"/>
  <c r="Q94"/>
  <c r="V94"/>
  <c r="G97"/>
  <c r="I97"/>
  <c r="K97"/>
  <c r="M97"/>
  <c r="O97"/>
  <c r="Q97"/>
  <c r="V97"/>
  <c r="G99"/>
  <c r="M99" s="1"/>
  <c r="I99"/>
  <c r="K99"/>
  <c r="O99"/>
  <c r="Q99"/>
  <c r="V99"/>
  <c r="G101"/>
  <c r="M101" s="1"/>
  <c r="I101"/>
  <c r="I100" s="1"/>
  <c r="K101"/>
  <c r="K100" s="1"/>
  <c r="O101"/>
  <c r="O100" s="1"/>
  <c r="Q101"/>
  <c r="Q100" s="1"/>
  <c r="V101"/>
  <c r="V100" s="1"/>
  <c r="G104"/>
  <c r="I104"/>
  <c r="K104"/>
  <c r="M104"/>
  <c r="O104"/>
  <c r="Q104"/>
  <c r="V104"/>
  <c r="G106"/>
  <c r="I106"/>
  <c r="K106"/>
  <c r="M106"/>
  <c r="O106"/>
  <c r="Q106"/>
  <c r="V106"/>
  <c r="G108"/>
  <c r="I108"/>
  <c r="K108"/>
  <c r="M108"/>
  <c r="O108"/>
  <c r="Q108"/>
  <c r="V108"/>
  <c r="G111"/>
  <c r="M111" s="1"/>
  <c r="I111"/>
  <c r="K111"/>
  <c r="O111"/>
  <c r="Q111"/>
  <c r="V111"/>
  <c r="G113"/>
  <c r="I113"/>
  <c r="K113"/>
  <c r="M113"/>
  <c r="O113"/>
  <c r="Q113"/>
  <c r="V113"/>
  <c r="G114"/>
  <c r="I114"/>
  <c r="K114"/>
  <c r="M114"/>
  <c r="O114"/>
  <c r="Q114"/>
  <c r="V114"/>
  <c r="G117"/>
  <c r="I117"/>
  <c r="K117"/>
  <c r="M117"/>
  <c r="O117"/>
  <c r="Q117"/>
  <c r="V117"/>
  <c r="G118"/>
  <c r="M118" s="1"/>
  <c r="I118"/>
  <c r="K118"/>
  <c r="O118"/>
  <c r="Q118"/>
  <c r="V118"/>
  <c r="G120"/>
  <c r="I120"/>
  <c r="K120"/>
  <c r="M120"/>
  <c r="O120"/>
  <c r="Q120"/>
  <c r="V120"/>
  <c r="G122"/>
  <c r="I122"/>
  <c r="K122"/>
  <c r="M122"/>
  <c r="O122"/>
  <c r="Q122"/>
  <c r="V122"/>
  <c r="G124"/>
  <c r="I124"/>
  <c r="K124"/>
  <c r="M124"/>
  <c r="O124"/>
  <c r="Q124"/>
  <c r="V124"/>
  <c r="G125"/>
  <c r="M125" s="1"/>
  <c r="I125"/>
  <c r="K125"/>
  <c r="O125"/>
  <c r="Q125"/>
  <c r="V125"/>
  <c r="G126"/>
  <c r="I126"/>
  <c r="K126"/>
  <c r="M126"/>
  <c r="O126"/>
  <c r="Q126"/>
  <c r="V126"/>
  <c r="G127"/>
  <c r="I127"/>
  <c r="K127"/>
  <c r="M127"/>
  <c r="O127"/>
  <c r="Q127"/>
  <c r="V127"/>
  <c r="G128"/>
  <c r="I128"/>
  <c r="K128"/>
  <c r="M128"/>
  <c r="O128"/>
  <c r="Q128"/>
  <c r="V128"/>
  <c r="G129"/>
  <c r="M129" s="1"/>
  <c r="I129"/>
  <c r="K129"/>
  <c r="O129"/>
  <c r="Q129"/>
  <c r="V129"/>
  <c r="G130"/>
  <c r="I130"/>
  <c r="K130"/>
  <c r="M130"/>
  <c r="O130"/>
  <c r="Q130"/>
  <c r="V130"/>
  <c r="G131"/>
  <c r="I131"/>
  <c r="K131"/>
  <c r="M131"/>
  <c r="O131"/>
  <c r="Q131"/>
  <c r="V131"/>
  <c r="G132"/>
  <c r="I132"/>
  <c r="K132"/>
  <c r="M132"/>
  <c r="O132"/>
  <c r="Q132"/>
  <c r="V132"/>
  <c r="G133"/>
  <c r="M133" s="1"/>
  <c r="I133"/>
  <c r="K133"/>
  <c r="O133"/>
  <c r="Q133"/>
  <c r="V133"/>
  <c r="G134"/>
  <c r="I134"/>
  <c r="K134"/>
  <c r="M134"/>
  <c r="O134"/>
  <c r="Q134"/>
  <c r="V134"/>
  <c r="G135"/>
  <c r="I135"/>
  <c r="K135"/>
  <c r="M135"/>
  <c r="O135"/>
  <c r="Q135"/>
  <c r="V135"/>
  <c r="G136"/>
  <c r="I136"/>
  <c r="K136"/>
  <c r="M136"/>
  <c r="O136"/>
  <c r="Q136"/>
  <c r="V136"/>
  <c r="G137"/>
  <c r="M137" s="1"/>
  <c r="I137"/>
  <c r="K137"/>
  <c r="O137"/>
  <c r="Q137"/>
  <c r="V137"/>
  <c r="G138"/>
  <c r="I138"/>
  <c r="K138"/>
  <c r="M138"/>
  <c r="O138"/>
  <c r="Q138"/>
  <c r="V138"/>
  <c r="G139"/>
  <c r="M139" s="1"/>
  <c r="I139"/>
  <c r="K139"/>
  <c r="O139"/>
  <c r="Q139"/>
  <c r="V139"/>
  <c r="G140"/>
  <c r="I140"/>
  <c r="K140"/>
  <c r="M140"/>
  <c r="O140"/>
  <c r="Q140"/>
  <c r="V140"/>
  <c r="G141"/>
  <c r="M141" s="1"/>
  <c r="I141"/>
  <c r="K141"/>
  <c r="O141"/>
  <c r="Q141"/>
  <c r="V141"/>
  <c r="G142"/>
  <c r="M142" s="1"/>
  <c r="I142"/>
  <c r="K142"/>
  <c r="O142"/>
  <c r="Q142"/>
  <c r="V142"/>
  <c r="G143"/>
  <c r="I143"/>
  <c r="K143"/>
  <c r="M143"/>
  <c r="O143"/>
  <c r="Q143"/>
  <c r="V143"/>
  <c r="G144"/>
  <c r="I144"/>
  <c r="K144"/>
  <c r="M144"/>
  <c r="O144"/>
  <c r="Q144"/>
  <c r="V144"/>
  <c r="G145"/>
  <c r="M145" s="1"/>
  <c r="I145"/>
  <c r="K145"/>
  <c r="O145"/>
  <c r="Q145"/>
  <c r="V145"/>
  <c r="G146"/>
  <c r="I146"/>
  <c r="K146"/>
  <c r="M146"/>
  <c r="O146"/>
  <c r="Q146"/>
  <c r="V146"/>
  <c r="G147"/>
  <c r="M147" s="1"/>
  <c r="I147"/>
  <c r="K147"/>
  <c r="O147"/>
  <c r="Q147"/>
  <c r="V147"/>
  <c r="G148"/>
  <c r="I148"/>
  <c r="K148"/>
  <c r="M148"/>
  <c r="O148"/>
  <c r="Q148"/>
  <c r="V148"/>
  <c r="G149"/>
  <c r="M149" s="1"/>
  <c r="I149"/>
  <c r="K149"/>
  <c r="O149"/>
  <c r="Q149"/>
  <c r="V149"/>
  <c r="G150"/>
  <c r="I150"/>
  <c r="K150"/>
  <c r="M150"/>
  <c r="O150"/>
  <c r="Q150"/>
  <c r="V150"/>
  <c r="G151"/>
  <c r="M151" s="1"/>
  <c r="I151"/>
  <c r="K151"/>
  <c r="O151"/>
  <c r="Q151"/>
  <c r="V151"/>
  <c r="G152"/>
  <c r="I152"/>
  <c r="K152"/>
  <c r="M152"/>
  <c r="O152"/>
  <c r="Q152"/>
  <c r="V152"/>
  <c r="G153"/>
  <c r="M153" s="1"/>
  <c r="I153"/>
  <c r="K153"/>
  <c r="O153"/>
  <c r="Q153"/>
  <c r="V153"/>
  <c r="G156"/>
  <c r="I156"/>
  <c r="K156"/>
  <c r="M156"/>
  <c r="O156"/>
  <c r="Q156"/>
  <c r="V156"/>
  <c r="G157"/>
  <c r="M157" s="1"/>
  <c r="I157"/>
  <c r="K157"/>
  <c r="O157"/>
  <c r="Q157"/>
  <c r="V157"/>
  <c r="G163"/>
  <c r="M163" s="1"/>
  <c r="M162" s="1"/>
  <c r="I163"/>
  <c r="I162" s="1"/>
  <c r="K163"/>
  <c r="K162" s="1"/>
  <c r="O163"/>
  <c r="O162" s="1"/>
  <c r="Q163"/>
  <c r="Q162" s="1"/>
  <c r="V163"/>
  <c r="V162" s="1"/>
  <c r="AE167"/>
  <c r="AF167"/>
  <c r="G112" i="15"/>
  <c r="BA101"/>
  <c r="BA97"/>
  <c r="BA75"/>
  <c r="BA57"/>
  <c r="BA55"/>
  <c r="BA53"/>
  <c r="BA38"/>
  <c r="BA32"/>
  <c r="BA18"/>
  <c r="BA15"/>
  <c r="BA13"/>
  <c r="BA10"/>
  <c r="G9"/>
  <c r="I9"/>
  <c r="I8" s="1"/>
  <c r="K9"/>
  <c r="K8" s="1"/>
  <c r="M9"/>
  <c r="O9"/>
  <c r="Q9"/>
  <c r="Q8" s="1"/>
  <c r="V9"/>
  <c r="V8" s="1"/>
  <c r="G12"/>
  <c r="G8" s="1"/>
  <c r="I12"/>
  <c r="K12"/>
  <c r="M12"/>
  <c r="O12"/>
  <c r="O8" s="1"/>
  <c r="Q12"/>
  <c r="V12"/>
  <c r="G14"/>
  <c r="I14"/>
  <c r="K14"/>
  <c r="M14"/>
  <c r="O14"/>
  <c r="Q14"/>
  <c r="V14"/>
  <c r="G17"/>
  <c r="M17" s="1"/>
  <c r="I17"/>
  <c r="K17"/>
  <c r="O17"/>
  <c r="Q17"/>
  <c r="V17"/>
  <c r="G21"/>
  <c r="I21"/>
  <c r="K21"/>
  <c r="M21"/>
  <c r="O21"/>
  <c r="Q21"/>
  <c r="V21"/>
  <c r="G23"/>
  <c r="I23"/>
  <c r="K23"/>
  <c r="M23"/>
  <c r="O23"/>
  <c r="Q23"/>
  <c r="V23"/>
  <c r="G25"/>
  <c r="I25"/>
  <c r="K25"/>
  <c r="M25"/>
  <c r="O25"/>
  <c r="Q25"/>
  <c r="V25"/>
  <c r="G27"/>
  <c r="M27" s="1"/>
  <c r="I27"/>
  <c r="K27"/>
  <c r="O27"/>
  <c r="Q27"/>
  <c r="V27"/>
  <c r="G28"/>
  <c r="I28"/>
  <c r="K28"/>
  <c r="M28"/>
  <c r="O28"/>
  <c r="Q28"/>
  <c r="V28"/>
  <c r="G31"/>
  <c r="I31"/>
  <c r="I30" s="1"/>
  <c r="K31"/>
  <c r="M31"/>
  <c r="O31"/>
  <c r="Q31"/>
  <c r="Q30" s="1"/>
  <c r="V31"/>
  <c r="G35"/>
  <c r="M35" s="1"/>
  <c r="I35"/>
  <c r="K35"/>
  <c r="K30" s="1"/>
  <c r="O35"/>
  <c r="Q35"/>
  <c r="V35"/>
  <c r="V30" s="1"/>
  <c r="G36"/>
  <c r="I36"/>
  <c r="K36"/>
  <c r="M36"/>
  <c r="O36"/>
  <c r="Q36"/>
  <c r="V36"/>
  <c r="G37"/>
  <c r="M37" s="1"/>
  <c r="I37"/>
  <c r="K37"/>
  <c r="O37"/>
  <c r="O30" s="1"/>
  <c r="Q37"/>
  <c r="V37"/>
  <c r="G39"/>
  <c r="I39"/>
  <c r="K39"/>
  <c r="M39"/>
  <c r="O39"/>
  <c r="Q39"/>
  <c r="V39"/>
  <c r="G40"/>
  <c r="M40" s="1"/>
  <c r="I40"/>
  <c r="K40"/>
  <c r="O40"/>
  <c r="Q40"/>
  <c r="V40"/>
  <c r="G41"/>
  <c r="I41"/>
  <c r="K41"/>
  <c r="M41"/>
  <c r="O41"/>
  <c r="Q41"/>
  <c r="V41"/>
  <c r="G42"/>
  <c r="M42" s="1"/>
  <c r="I42"/>
  <c r="K42"/>
  <c r="O42"/>
  <c r="Q42"/>
  <c r="V42"/>
  <c r="G43"/>
  <c r="I43"/>
  <c r="K43"/>
  <c r="M43"/>
  <c r="O43"/>
  <c r="Q43"/>
  <c r="V43"/>
  <c r="G45"/>
  <c r="M45" s="1"/>
  <c r="I45"/>
  <c r="K45"/>
  <c r="O45"/>
  <c r="Q45"/>
  <c r="V45"/>
  <c r="G47"/>
  <c r="I47"/>
  <c r="K47"/>
  <c r="M47"/>
  <c r="O47"/>
  <c r="Q47"/>
  <c r="V47"/>
  <c r="G49"/>
  <c r="M49" s="1"/>
  <c r="I49"/>
  <c r="K49"/>
  <c r="O49"/>
  <c r="Q49"/>
  <c r="V49"/>
  <c r="G51"/>
  <c r="M51" s="1"/>
  <c r="I51"/>
  <c r="K51"/>
  <c r="K50" s="1"/>
  <c r="O51"/>
  <c r="Q51"/>
  <c r="V51"/>
  <c r="V50" s="1"/>
  <c r="G52"/>
  <c r="I52"/>
  <c r="K52"/>
  <c r="M52"/>
  <c r="O52"/>
  <c r="Q52"/>
  <c r="V52"/>
  <c r="G54"/>
  <c r="G50" s="1"/>
  <c r="I54"/>
  <c r="K54"/>
  <c r="O54"/>
  <c r="O50" s="1"/>
  <c r="Q54"/>
  <c r="V54"/>
  <c r="G56"/>
  <c r="M56" s="1"/>
  <c r="I56"/>
  <c r="I50" s="1"/>
  <c r="K56"/>
  <c r="O56"/>
  <c r="Q56"/>
  <c r="Q50" s="1"/>
  <c r="V56"/>
  <c r="G58"/>
  <c r="M58" s="1"/>
  <c r="I58"/>
  <c r="K58"/>
  <c r="O58"/>
  <c r="Q58"/>
  <c r="V58"/>
  <c r="G59"/>
  <c r="I59"/>
  <c r="K59"/>
  <c r="M59"/>
  <c r="O59"/>
  <c r="Q59"/>
  <c r="V59"/>
  <c r="G60"/>
  <c r="M60" s="1"/>
  <c r="I60"/>
  <c r="K60"/>
  <c r="O60"/>
  <c r="Q60"/>
  <c r="V60"/>
  <c r="G61"/>
  <c r="M61" s="1"/>
  <c r="I61"/>
  <c r="K61"/>
  <c r="O61"/>
  <c r="Q61"/>
  <c r="V61"/>
  <c r="G63"/>
  <c r="M63" s="1"/>
  <c r="I63"/>
  <c r="K63"/>
  <c r="O63"/>
  <c r="Q63"/>
  <c r="V63"/>
  <c r="G65"/>
  <c r="I65"/>
  <c r="K65"/>
  <c r="M65"/>
  <c r="O65"/>
  <c r="Q65"/>
  <c r="V65"/>
  <c r="G66"/>
  <c r="M66" s="1"/>
  <c r="I66"/>
  <c r="K66"/>
  <c r="O66"/>
  <c r="Q66"/>
  <c r="V66"/>
  <c r="G68"/>
  <c r="O68"/>
  <c r="G69"/>
  <c r="M69" s="1"/>
  <c r="M68" s="1"/>
  <c r="I69"/>
  <c r="I68" s="1"/>
  <c r="K69"/>
  <c r="K68" s="1"/>
  <c r="O69"/>
  <c r="Q69"/>
  <c r="Q68" s="1"/>
  <c r="V69"/>
  <c r="V68" s="1"/>
  <c r="G70"/>
  <c r="I70"/>
  <c r="K70"/>
  <c r="M70"/>
  <c r="O70"/>
  <c r="Q70"/>
  <c r="V70"/>
  <c r="G72"/>
  <c r="M72" s="1"/>
  <c r="I72"/>
  <c r="I71" s="1"/>
  <c r="K72"/>
  <c r="O72"/>
  <c r="O71" s="1"/>
  <c r="Q72"/>
  <c r="Q71" s="1"/>
  <c r="V72"/>
  <c r="G74"/>
  <c r="M74" s="1"/>
  <c r="I74"/>
  <c r="K74"/>
  <c r="K71" s="1"/>
  <c r="O74"/>
  <c r="Q74"/>
  <c r="V74"/>
  <c r="V71" s="1"/>
  <c r="G77"/>
  <c r="I77"/>
  <c r="K77"/>
  <c r="M77"/>
  <c r="O77"/>
  <c r="Q77"/>
  <c r="V77"/>
  <c r="G78"/>
  <c r="I78"/>
  <c r="K78"/>
  <c r="M78"/>
  <c r="O78"/>
  <c r="Q78"/>
  <c r="V78"/>
  <c r="G83"/>
  <c r="M83" s="1"/>
  <c r="I83"/>
  <c r="K83"/>
  <c r="O83"/>
  <c r="Q83"/>
  <c r="V83"/>
  <c r="G85"/>
  <c r="M85" s="1"/>
  <c r="I85"/>
  <c r="K85"/>
  <c r="O85"/>
  <c r="Q85"/>
  <c r="V85"/>
  <c r="G87"/>
  <c r="I87"/>
  <c r="K87"/>
  <c r="M87"/>
  <c r="O87"/>
  <c r="Q87"/>
  <c r="V87"/>
  <c r="G89"/>
  <c r="I89"/>
  <c r="K89"/>
  <c r="M89"/>
  <c r="O89"/>
  <c r="Q89"/>
  <c r="V89"/>
  <c r="G90"/>
  <c r="M90" s="1"/>
  <c r="I90"/>
  <c r="K90"/>
  <c r="O90"/>
  <c r="Q90"/>
  <c r="V90"/>
  <c r="G91"/>
  <c r="M91" s="1"/>
  <c r="I91"/>
  <c r="K91"/>
  <c r="O91"/>
  <c r="Q91"/>
  <c r="V91"/>
  <c r="G92"/>
  <c r="I92"/>
  <c r="K92"/>
  <c r="M92"/>
  <c r="O92"/>
  <c r="Q92"/>
  <c r="V92"/>
  <c r="G93"/>
  <c r="I93"/>
  <c r="K93"/>
  <c r="M93"/>
  <c r="O93"/>
  <c r="Q93"/>
  <c r="V93"/>
  <c r="G96"/>
  <c r="M96" s="1"/>
  <c r="I96"/>
  <c r="I95" s="1"/>
  <c r="K96"/>
  <c r="K95" s="1"/>
  <c r="O96"/>
  <c r="Q96"/>
  <c r="Q95" s="1"/>
  <c r="V96"/>
  <c r="V95" s="1"/>
  <c r="G100"/>
  <c r="I100"/>
  <c r="K100"/>
  <c r="M100"/>
  <c r="O100"/>
  <c r="Q100"/>
  <c r="V100"/>
  <c r="G102"/>
  <c r="AF112" s="1"/>
  <c r="I102"/>
  <c r="K102"/>
  <c r="M102"/>
  <c r="O102"/>
  <c r="Q102"/>
  <c r="V102"/>
  <c r="G104"/>
  <c r="M104" s="1"/>
  <c r="I104"/>
  <c r="K104"/>
  <c r="O104"/>
  <c r="O95" s="1"/>
  <c r="Q104"/>
  <c r="V104"/>
  <c r="G105"/>
  <c r="M105" s="1"/>
  <c r="I105"/>
  <c r="K105"/>
  <c r="O105"/>
  <c r="Q105"/>
  <c r="V105"/>
  <c r="G106"/>
  <c r="I106"/>
  <c r="K106"/>
  <c r="M106"/>
  <c r="O106"/>
  <c r="Q106"/>
  <c r="V106"/>
  <c r="G107"/>
  <c r="I107"/>
  <c r="K107"/>
  <c r="M107"/>
  <c r="O107"/>
  <c r="Q107"/>
  <c r="V107"/>
  <c r="G108"/>
  <c r="O108"/>
  <c r="G109"/>
  <c r="M109" s="1"/>
  <c r="M108" s="1"/>
  <c r="I109"/>
  <c r="I108" s="1"/>
  <c r="K109"/>
  <c r="K108" s="1"/>
  <c r="O109"/>
  <c r="Q109"/>
  <c r="Q108" s="1"/>
  <c r="V109"/>
  <c r="V108" s="1"/>
  <c r="AE112"/>
  <c r="G138" i="14"/>
  <c r="BA115"/>
  <c r="BA74"/>
  <c r="BA72"/>
  <c r="BA69"/>
  <c r="BA40"/>
  <c r="BA34"/>
  <c r="BA20"/>
  <c r="BA17"/>
  <c r="BA13"/>
  <c r="BA10"/>
  <c r="G9"/>
  <c r="M9" s="1"/>
  <c r="I9"/>
  <c r="I8" s="1"/>
  <c r="K9"/>
  <c r="K8" s="1"/>
  <c r="O9"/>
  <c r="Q9"/>
  <c r="Q8" s="1"/>
  <c r="V9"/>
  <c r="V8" s="1"/>
  <c r="G12"/>
  <c r="I12"/>
  <c r="K12"/>
  <c r="M12"/>
  <c r="O12"/>
  <c r="Q12"/>
  <c r="V12"/>
  <c r="G16"/>
  <c r="I16"/>
  <c r="K16"/>
  <c r="M16"/>
  <c r="O16"/>
  <c r="Q16"/>
  <c r="V16"/>
  <c r="G19"/>
  <c r="M19" s="1"/>
  <c r="I19"/>
  <c r="K19"/>
  <c r="O19"/>
  <c r="O8" s="1"/>
  <c r="Q19"/>
  <c r="V19"/>
  <c r="G23"/>
  <c r="M23" s="1"/>
  <c r="I23"/>
  <c r="K23"/>
  <c r="O23"/>
  <c r="Q23"/>
  <c r="V23"/>
  <c r="G25"/>
  <c r="I25"/>
  <c r="K25"/>
  <c r="M25"/>
  <c r="O25"/>
  <c r="Q25"/>
  <c r="V25"/>
  <c r="G27"/>
  <c r="I27"/>
  <c r="K27"/>
  <c r="M27"/>
  <c r="O27"/>
  <c r="Q27"/>
  <c r="V27"/>
  <c r="G29"/>
  <c r="M29" s="1"/>
  <c r="I29"/>
  <c r="K29"/>
  <c r="O29"/>
  <c r="Q29"/>
  <c r="V29"/>
  <c r="G30"/>
  <c r="M30" s="1"/>
  <c r="I30"/>
  <c r="K30"/>
  <c r="O30"/>
  <c r="Q30"/>
  <c r="V30"/>
  <c r="G33"/>
  <c r="I33"/>
  <c r="I32" s="1"/>
  <c r="K33"/>
  <c r="M33"/>
  <c r="O33"/>
  <c r="Q33"/>
  <c r="Q32" s="1"/>
  <c r="V33"/>
  <c r="G37"/>
  <c r="G32" s="1"/>
  <c r="I37"/>
  <c r="K37"/>
  <c r="O37"/>
  <c r="O32" s="1"/>
  <c r="Q37"/>
  <c r="V37"/>
  <c r="G38"/>
  <c r="I38"/>
  <c r="K38"/>
  <c r="M38"/>
  <c r="O38"/>
  <c r="Q38"/>
  <c r="V38"/>
  <c r="G39"/>
  <c r="M39" s="1"/>
  <c r="I39"/>
  <c r="K39"/>
  <c r="K32" s="1"/>
  <c r="O39"/>
  <c r="Q39"/>
  <c r="V39"/>
  <c r="V32" s="1"/>
  <c r="G41"/>
  <c r="I41"/>
  <c r="K41"/>
  <c r="M41"/>
  <c r="O41"/>
  <c r="Q41"/>
  <c r="V41"/>
  <c r="G42"/>
  <c r="M42" s="1"/>
  <c r="I42"/>
  <c r="K42"/>
  <c r="O42"/>
  <c r="Q42"/>
  <c r="V42"/>
  <c r="G43"/>
  <c r="I43"/>
  <c r="K43"/>
  <c r="M43"/>
  <c r="O43"/>
  <c r="Q43"/>
  <c r="V43"/>
  <c r="G44"/>
  <c r="M44" s="1"/>
  <c r="I44"/>
  <c r="K44"/>
  <c r="O44"/>
  <c r="Q44"/>
  <c r="V44"/>
  <c r="G45"/>
  <c r="I45"/>
  <c r="K45"/>
  <c r="M45"/>
  <c r="O45"/>
  <c r="Q45"/>
  <c r="V45"/>
  <c r="G47"/>
  <c r="M47" s="1"/>
  <c r="I47"/>
  <c r="K47"/>
  <c r="O47"/>
  <c r="Q47"/>
  <c r="V47"/>
  <c r="G49"/>
  <c r="I49"/>
  <c r="K49"/>
  <c r="M49"/>
  <c r="O49"/>
  <c r="Q49"/>
  <c r="V49"/>
  <c r="G51"/>
  <c r="M51" s="1"/>
  <c r="I51"/>
  <c r="K51"/>
  <c r="O51"/>
  <c r="Q51"/>
  <c r="V51"/>
  <c r="G53"/>
  <c r="M53" s="1"/>
  <c r="I53"/>
  <c r="K53"/>
  <c r="K52" s="1"/>
  <c r="O53"/>
  <c r="O52" s="1"/>
  <c r="Q53"/>
  <c r="V53"/>
  <c r="V52" s="1"/>
  <c r="G56"/>
  <c r="I56"/>
  <c r="I52" s="1"/>
  <c r="K56"/>
  <c r="M56"/>
  <c r="O56"/>
  <c r="Q56"/>
  <c r="Q52" s="1"/>
  <c r="V56"/>
  <c r="G58"/>
  <c r="M58" s="1"/>
  <c r="I58"/>
  <c r="K58"/>
  <c r="O58"/>
  <c r="Q58"/>
  <c r="V58"/>
  <c r="G60"/>
  <c r="I60"/>
  <c r="K60"/>
  <c r="M60"/>
  <c r="O60"/>
  <c r="Q60"/>
  <c r="V60"/>
  <c r="G61"/>
  <c r="M61" s="1"/>
  <c r="I61"/>
  <c r="K61"/>
  <c r="O61"/>
  <c r="Q61"/>
  <c r="V61"/>
  <c r="G63"/>
  <c r="I63"/>
  <c r="K63"/>
  <c r="M63"/>
  <c r="O63"/>
  <c r="Q63"/>
  <c r="V63"/>
  <c r="G64"/>
  <c r="M64" s="1"/>
  <c r="I64"/>
  <c r="K64"/>
  <c r="O64"/>
  <c r="Q64"/>
  <c r="V64"/>
  <c r="G65"/>
  <c r="I65"/>
  <c r="K65"/>
  <c r="M65"/>
  <c r="O65"/>
  <c r="Q65"/>
  <c r="V65"/>
  <c r="G68"/>
  <c r="M68" s="1"/>
  <c r="I68"/>
  <c r="K68"/>
  <c r="O68"/>
  <c r="Q68"/>
  <c r="V68"/>
  <c r="G71"/>
  <c r="I71"/>
  <c r="K71"/>
  <c r="M71"/>
  <c r="O71"/>
  <c r="Q71"/>
  <c r="V71"/>
  <c r="G73"/>
  <c r="M73" s="1"/>
  <c r="I73"/>
  <c r="K73"/>
  <c r="O73"/>
  <c r="Q73"/>
  <c r="V73"/>
  <c r="G75"/>
  <c r="I75"/>
  <c r="K75"/>
  <c r="M75"/>
  <c r="O75"/>
  <c r="Q75"/>
  <c r="V75"/>
  <c r="G76"/>
  <c r="M76" s="1"/>
  <c r="I76"/>
  <c r="K76"/>
  <c r="O76"/>
  <c r="Q76"/>
  <c r="V76"/>
  <c r="G77"/>
  <c r="I77"/>
  <c r="K77"/>
  <c r="M77"/>
  <c r="O77"/>
  <c r="Q77"/>
  <c r="V77"/>
  <c r="G80"/>
  <c r="M80" s="1"/>
  <c r="I80"/>
  <c r="K80"/>
  <c r="O80"/>
  <c r="Q80"/>
  <c r="V80"/>
  <c r="G82"/>
  <c r="I82"/>
  <c r="K82"/>
  <c r="M82"/>
  <c r="O82"/>
  <c r="Q82"/>
  <c r="V82"/>
  <c r="G84"/>
  <c r="M84" s="1"/>
  <c r="I84"/>
  <c r="K84"/>
  <c r="O84"/>
  <c r="Q84"/>
  <c r="V84"/>
  <c r="G85"/>
  <c r="I85"/>
  <c r="K85"/>
  <c r="M85"/>
  <c r="O85"/>
  <c r="Q85"/>
  <c r="V85"/>
  <c r="G87"/>
  <c r="M87" s="1"/>
  <c r="I87"/>
  <c r="K87"/>
  <c r="O87"/>
  <c r="Q87"/>
  <c r="V87"/>
  <c r="G89"/>
  <c r="I89"/>
  <c r="K89"/>
  <c r="M89"/>
  <c r="O89"/>
  <c r="Q89"/>
  <c r="V89"/>
  <c r="G92"/>
  <c r="I92"/>
  <c r="I91" s="1"/>
  <c r="K92"/>
  <c r="M92"/>
  <c r="O92"/>
  <c r="Q92"/>
  <c r="Q91" s="1"/>
  <c r="V92"/>
  <c r="G93"/>
  <c r="M93" s="1"/>
  <c r="I93"/>
  <c r="K93"/>
  <c r="K91" s="1"/>
  <c r="O93"/>
  <c r="Q93"/>
  <c r="V93"/>
  <c r="V91" s="1"/>
  <c r="G95"/>
  <c r="I95"/>
  <c r="K95"/>
  <c r="M95"/>
  <c r="O95"/>
  <c r="Q95"/>
  <c r="V95"/>
  <c r="G96"/>
  <c r="M96" s="1"/>
  <c r="I96"/>
  <c r="K96"/>
  <c r="O96"/>
  <c r="O91" s="1"/>
  <c r="Q96"/>
  <c r="V96"/>
  <c r="G97"/>
  <c r="I97"/>
  <c r="K97"/>
  <c r="M97"/>
  <c r="O97"/>
  <c r="Q97"/>
  <c r="V97"/>
  <c r="G98"/>
  <c r="M98" s="1"/>
  <c r="I98"/>
  <c r="K98"/>
  <c r="O98"/>
  <c r="Q98"/>
  <c r="V98"/>
  <c r="G101"/>
  <c r="M101" s="1"/>
  <c r="I101"/>
  <c r="K101"/>
  <c r="K100" s="1"/>
  <c r="O101"/>
  <c r="O100" s="1"/>
  <c r="Q101"/>
  <c r="V101"/>
  <c r="V100" s="1"/>
  <c r="G103"/>
  <c r="I103"/>
  <c r="I100" s="1"/>
  <c r="K103"/>
  <c r="M103"/>
  <c r="O103"/>
  <c r="Q103"/>
  <c r="Q100" s="1"/>
  <c r="V103"/>
  <c r="G105"/>
  <c r="M105" s="1"/>
  <c r="I105"/>
  <c r="K105"/>
  <c r="O105"/>
  <c r="Q105"/>
  <c r="V105"/>
  <c r="G106"/>
  <c r="I106"/>
  <c r="K106"/>
  <c r="M106"/>
  <c r="O106"/>
  <c r="Q106"/>
  <c r="V106"/>
  <c r="G107"/>
  <c r="M107" s="1"/>
  <c r="I107"/>
  <c r="K107"/>
  <c r="O107"/>
  <c r="Q107"/>
  <c r="V107"/>
  <c r="G110"/>
  <c r="I110"/>
  <c r="K110"/>
  <c r="M110"/>
  <c r="O110"/>
  <c r="Q110"/>
  <c r="V110"/>
  <c r="G112"/>
  <c r="M112" s="1"/>
  <c r="I112"/>
  <c r="K112"/>
  <c r="O112"/>
  <c r="Q112"/>
  <c r="V112"/>
  <c r="G114"/>
  <c r="I114"/>
  <c r="K114"/>
  <c r="M114"/>
  <c r="O114"/>
  <c r="Q114"/>
  <c r="V114"/>
  <c r="G117"/>
  <c r="M117" s="1"/>
  <c r="I117"/>
  <c r="K117"/>
  <c r="O117"/>
  <c r="Q117"/>
  <c r="V117"/>
  <c r="G121"/>
  <c r="I121"/>
  <c r="K121"/>
  <c r="M121"/>
  <c r="O121"/>
  <c r="Q121"/>
  <c r="V121"/>
  <c r="G123"/>
  <c r="M123" s="1"/>
  <c r="I123"/>
  <c r="K123"/>
  <c r="O123"/>
  <c r="Q123"/>
  <c r="V123"/>
  <c r="G125"/>
  <c r="I125"/>
  <c r="K125"/>
  <c r="M125"/>
  <c r="O125"/>
  <c r="Q125"/>
  <c r="V125"/>
  <c r="G127"/>
  <c r="M127" s="1"/>
  <c r="I127"/>
  <c r="K127"/>
  <c r="O127"/>
  <c r="Q127"/>
  <c r="V127"/>
  <c r="G129"/>
  <c r="I129"/>
  <c r="K129"/>
  <c r="M129"/>
  <c r="O129"/>
  <c r="Q129"/>
  <c r="V129"/>
  <c r="G130"/>
  <c r="M130" s="1"/>
  <c r="I130"/>
  <c r="K130"/>
  <c r="O130"/>
  <c r="Q130"/>
  <c r="V130"/>
  <c r="G131"/>
  <c r="I131"/>
  <c r="K131"/>
  <c r="M131"/>
  <c r="O131"/>
  <c r="Q131"/>
  <c r="V131"/>
  <c r="G132"/>
  <c r="M132" s="1"/>
  <c r="I132"/>
  <c r="K132"/>
  <c r="O132"/>
  <c r="Q132"/>
  <c r="V132"/>
  <c r="G133"/>
  <c r="I133"/>
  <c r="K133"/>
  <c r="M133"/>
  <c r="O133"/>
  <c r="Q133"/>
  <c r="V133"/>
  <c r="G134"/>
  <c r="K134"/>
  <c r="O134"/>
  <c r="V134"/>
  <c r="G135"/>
  <c r="I135"/>
  <c r="I134" s="1"/>
  <c r="K135"/>
  <c r="M135"/>
  <c r="M134" s="1"/>
  <c r="O135"/>
  <c r="Q135"/>
  <c r="Q134" s="1"/>
  <c r="V135"/>
  <c r="AE138"/>
  <c r="G173" i="13"/>
  <c r="BA159"/>
  <c r="BA100"/>
  <c r="BA72"/>
  <c r="BA69"/>
  <c r="BA64"/>
  <c r="BA40"/>
  <c r="BA15"/>
  <c r="BA13"/>
  <c r="BA10"/>
  <c r="G9"/>
  <c r="M9" s="1"/>
  <c r="I9"/>
  <c r="I8" s="1"/>
  <c r="K9"/>
  <c r="K8" s="1"/>
  <c r="O9"/>
  <c r="Q9"/>
  <c r="Q8" s="1"/>
  <c r="V9"/>
  <c r="V8" s="1"/>
  <c r="G12"/>
  <c r="I12"/>
  <c r="K12"/>
  <c r="M12"/>
  <c r="O12"/>
  <c r="Q12"/>
  <c r="V12"/>
  <c r="G14"/>
  <c r="I14"/>
  <c r="K14"/>
  <c r="M14"/>
  <c r="O14"/>
  <c r="Q14"/>
  <c r="V14"/>
  <c r="G17"/>
  <c r="M17" s="1"/>
  <c r="I17"/>
  <c r="K17"/>
  <c r="O17"/>
  <c r="O8" s="1"/>
  <c r="Q17"/>
  <c r="V17"/>
  <c r="G21"/>
  <c r="M21" s="1"/>
  <c r="I21"/>
  <c r="K21"/>
  <c r="O21"/>
  <c r="Q21"/>
  <c r="V21"/>
  <c r="G23"/>
  <c r="I23"/>
  <c r="K23"/>
  <c r="M23"/>
  <c r="O23"/>
  <c r="Q23"/>
  <c r="V23"/>
  <c r="G25"/>
  <c r="I25"/>
  <c r="K25"/>
  <c r="M25"/>
  <c r="O25"/>
  <c r="Q25"/>
  <c r="V25"/>
  <c r="G27"/>
  <c r="M27" s="1"/>
  <c r="I27"/>
  <c r="K27"/>
  <c r="O27"/>
  <c r="Q27"/>
  <c r="V27"/>
  <c r="G28"/>
  <c r="M28" s="1"/>
  <c r="I28"/>
  <c r="K28"/>
  <c r="O28"/>
  <c r="Q28"/>
  <c r="V28"/>
  <c r="G30"/>
  <c r="I30"/>
  <c r="K30"/>
  <c r="M30"/>
  <c r="O30"/>
  <c r="Q30"/>
  <c r="V30"/>
  <c r="G32"/>
  <c r="M32" s="1"/>
  <c r="I32"/>
  <c r="I31" s="1"/>
  <c r="K32"/>
  <c r="K31" s="1"/>
  <c r="O32"/>
  <c r="O31" s="1"/>
  <c r="Q32"/>
  <c r="Q31" s="1"/>
  <c r="V32"/>
  <c r="V31" s="1"/>
  <c r="G36"/>
  <c r="I36"/>
  <c r="K36"/>
  <c r="M36"/>
  <c r="O36"/>
  <c r="Q36"/>
  <c r="V36"/>
  <c r="G37"/>
  <c r="I37"/>
  <c r="K37"/>
  <c r="M37"/>
  <c r="O37"/>
  <c r="Q37"/>
  <c r="V37"/>
  <c r="G39"/>
  <c r="I39"/>
  <c r="K39"/>
  <c r="M39"/>
  <c r="O39"/>
  <c r="Q39"/>
  <c r="V39"/>
  <c r="G41"/>
  <c r="M41" s="1"/>
  <c r="I41"/>
  <c r="K41"/>
  <c r="O41"/>
  <c r="Q41"/>
  <c r="V41"/>
  <c r="G43"/>
  <c r="I43"/>
  <c r="K43"/>
  <c r="M43"/>
  <c r="O43"/>
  <c r="Q43"/>
  <c r="V43"/>
  <c r="G44"/>
  <c r="I44"/>
  <c r="K44"/>
  <c r="M44"/>
  <c r="O44"/>
  <c r="Q44"/>
  <c r="V44"/>
  <c r="G45"/>
  <c r="I45"/>
  <c r="K45"/>
  <c r="M45"/>
  <c r="O45"/>
  <c r="Q45"/>
  <c r="V45"/>
  <c r="G46"/>
  <c r="M46" s="1"/>
  <c r="I46"/>
  <c r="K46"/>
  <c r="O46"/>
  <c r="Q46"/>
  <c r="V46"/>
  <c r="G48"/>
  <c r="I48"/>
  <c r="K48"/>
  <c r="M48"/>
  <c r="O48"/>
  <c r="Q48"/>
  <c r="V48"/>
  <c r="G51"/>
  <c r="I51"/>
  <c r="K51"/>
  <c r="M51"/>
  <c r="O51"/>
  <c r="Q51"/>
  <c r="V51"/>
  <c r="G53"/>
  <c r="I53"/>
  <c r="K53"/>
  <c r="M53"/>
  <c r="O53"/>
  <c r="Q53"/>
  <c r="V53"/>
  <c r="G56"/>
  <c r="I56"/>
  <c r="I55" s="1"/>
  <c r="K56"/>
  <c r="K55" s="1"/>
  <c r="M56"/>
  <c r="O56"/>
  <c r="Q56"/>
  <c r="Q55" s="1"/>
  <c r="V56"/>
  <c r="V55" s="1"/>
  <c r="G58"/>
  <c r="I58"/>
  <c r="K58"/>
  <c r="M58"/>
  <c r="O58"/>
  <c r="Q58"/>
  <c r="V58"/>
  <c r="G59"/>
  <c r="I59"/>
  <c r="K59"/>
  <c r="M59"/>
  <c r="O59"/>
  <c r="Q59"/>
  <c r="V59"/>
  <c r="G61"/>
  <c r="M61" s="1"/>
  <c r="I61"/>
  <c r="K61"/>
  <c r="O61"/>
  <c r="O55" s="1"/>
  <c r="Q61"/>
  <c r="V61"/>
  <c r="G62"/>
  <c r="I62"/>
  <c r="K62"/>
  <c r="M62"/>
  <c r="O62"/>
  <c r="Q62"/>
  <c r="V62"/>
  <c r="G63"/>
  <c r="I63"/>
  <c r="K63"/>
  <c r="M63"/>
  <c r="O63"/>
  <c r="Q63"/>
  <c r="V63"/>
  <c r="G68"/>
  <c r="I68"/>
  <c r="K68"/>
  <c r="M68"/>
  <c r="O68"/>
  <c r="Q68"/>
  <c r="V68"/>
  <c r="G71"/>
  <c r="M71" s="1"/>
  <c r="I71"/>
  <c r="K71"/>
  <c r="O71"/>
  <c r="Q71"/>
  <c r="V71"/>
  <c r="G74"/>
  <c r="I74"/>
  <c r="K74"/>
  <c r="M74"/>
  <c r="O74"/>
  <c r="Q74"/>
  <c r="V74"/>
  <c r="G75"/>
  <c r="I75"/>
  <c r="K75"/>
  <c r="M75"/>
  <c r="O75"/>
  <c r="Q75"/>
  <c r="V75"/>
  <c r="G76"/>
  <c r="I76"/>
  <c r="K76"/>
  <c r="M76"/>
  <c r="O76"/>
  <c r="Q76"/>
  <c r="V76"/>
  <c r="G77"/>
  <c r="M77" s="1"/>
  <c r="I77"/>
  <c r="K77"/>
  <c r="O77"/>
  <c r="Q77"/>
  <c r="V77"/>
  <c r="G79"/>
  <c r="I79"/>
  <c r="K79"/>
  <c r="M79"/>
  <c r="O79"/>
  <c r="Q79"/>
  <c r="V79"/>
  <c r="G81"/>
  <c r="I81"/>
  <c r="K81"/>
  <c r="M81"/>
  <c r="O81"/>
  <c r="Q81"/>
  <c r="V81"/>
  <c r="G83"/>
  <c r="I83"/>
  <c r="K83"/>
  <c r="M83"/>
  <c r="O83"/>
  <c r="Q83"/>
  <c r="V83"/>
  <c r="G84"/>
  <c r="M84" s="1"/>
  <c r="I84"/>
  <c r="K84"/>
  <c r="O84"/>
  <c r="Q84"/>
  <c r="V84"/>
  <c r="G87"/>
  <c r="I87"/>
  <c r="K87"/>
  <c r="K86" s="1"/>
  <c r="M87"/>
  <c r="O87"/>
  <c r="Q87"/>
  <c r="V87"/>
  <c r="V86" s="1"/>
  <c r="G88"/>
  <c r="G86" s="1"/>
  <c r="I88"/>
  <c r="K88"/>
  <c r="M88"/>
  <c r="O88"/>
  <c r="O86" s="1"/>
  <c r="Q88"/>
  <c r="V88"/>
  <c r="G91"/>
  <c r="M91" s="1"/>
  <c r="I91"/>
  <c r="K91"/>
  <c r="O91"/>
  <c r="Q91"/>
  <c r="V91"/>
  <c r="G93"/>
  <c r="M93" s="1"/>
  <c r="I93"/>
  <c r="I86" s="1"/>
  <c r="K93"/>
  <c r="O93"/>
  <c r="Q93"/>
  <c r="Q86" s="1"/>
  <c r="V93"/>
  <c r="G94"/>
  <c r="I94"/>
  <c r="K94"/>
  <c r="M94"/>
  <c r="O94"/>
  <c r="Q94"/>
  <c r="V94"/>
  <c r="G95"/>
  <c r="I95"/>
  <c r="K95"/>
  <c r="M95"/>
  <c r="O95"/>
  <c r="Q95"/>
  <c r="V95"/>
  <c r="G96"/>
  <c r="M96" s="1"/>
  <c r="I96"/>
  <c r="K96"/>
  <c r="O96"/>
  <c r="Q96"/>
  <c r="V96"/>
  <c r="G99"/>
  <c r="I99"/>
  <c r="K99"/>
  <c r="K98" s="1"/>
  <c r="M99"/>
  <c r="O99"/>
  <c r="Q99"/>
  <c r="V99"/>
  <c r="V98" s="1"/>
  <c r="G101"/>
  <c r="G98" s="1"/>
  <c r="I101"/>
  <c r="K101"/>
  <c r="M101"/>
  <c r="O101"/>
  <c r="O98" s="1"/>
  <c r="Q101"/>
  <c r="V101"/>
  <c r="G103"/>
  <c r="M103" s="1"/>
  <c r="I103"/>
  <c r="K103"/>
  <c r="O103"/>
  <c r="Q103"/>
  <c r="V103"/>
  <c r="G105"/>
  <c r="M105" s="1"/>
  <c r="I105"/>
  <c r="I98" s="1"/>
  <c r="K105"/>
  <c r="O105"/>
  <c r="Q105"/>
  <c r="Q98" s="1"/>
  <c r="V105"/>
  <c r="G106"/>
  <c r="I106"/>
  <c r="K106"/>
  <c r="M106"/>
  <c r="O106"/>
  <c r="Q106"/>
  <c r="V106"/>
  <c r="G107"/>
  <c r="I107"/>
  <c r="K107"/>
  <c r="M107"/>
  <c r="O107"/>
  <c r="Q107"/>
  <c r="V107"/>
  <c r="G110"/>
  <c r="M110" s="1"/>
  <c r="I110"/>
  <c r="K110"/>
  <c r="O110"/>
  <c r="Q110"/>
  <c r="V110"/>
  <c r="G112"/>
  <c r="M112" s="1"/>
  <c r="I112"/>
  <c r="K112"/>
  <c r="O112"/>
  <c r="Q112"/>
  <c r="V112"/>
  <c r="G114"/>
  <c r="I114"/>
  <c r="K114"/>
  <c r="M114"/>
  <c r="O114"/>
  <c r="Q114"/>
  <c r="V114"/>
  <c r="G118"/>
  <c r="I118"/>
  <c r="K118"/>
  <c r="M118"/>
  <c r="O118"/>
  <c r="Q118"/>
  <c r="V118"/>
  <c r="G122"/>
  <c r="M122" s="1"/>
  <c r="I122"/>
  <c r="K122"/>
  <c r="O122"/>
  <c r="Q122"/>
  <c r="V122"/>
  <c r="G127"/>
  <c r="M127" s="1"/>
  <c r="I127"/>
  <c r="K127"/>
  <c r="O127"/>
  <c r="Q127"/>
  <c r="V127"/>
  <c r="G130"/>
  <c r="I130"/>
  <c r="K130"/>
  <c r="M130"/>
  <c r="O130"/>
  <c r="Q130"/>
  <c r="V130"/>
  <c r="G132"/>
  <c r="I132"/>
  <c r="K132"/>
  <c r="M132"/>
  <c r="O132"/>
  <c r="Q132"/>
  <c r="V132"/>
  <c r="G134"/>
  <c r="M134" s="1"/>
  <c r="I134"/>
  <c r="K134"/>
  <c r="O134"/>
  <c r="Q134"/>
  <c r="V134"/>
  <c r="G136"/>
  <c r="M136" s="1"/>
  <c r="I136"/>
  <c r="K136"/>
  <c r="O136"/>
  <c r="Q136"/>
  <c r="V136"/>
  <c r="G138"/>
  <c r="I138"/>
  <c r="K138"/>
  <c r="M138"/>
  <c r="O138"/>
  <c r="Q138"/>
  <c r="V138"/>
  <c r="G140"/>
  <c r="I140"/>
  <c r="K140"/>
  <c r="M140"/>
  <c r="O140"/>
  <c r="Q140"/>
  <c r="V140"/>
  <c r="G141"/>
  <c r="M141" s="1"/>
  <c r="I141"/>
  <c r="K141"/>
  <c r="O141"/>
  <c r="Q141"/>
  <c r="V141"/>
  <c r="G142"/>
  <c r="M142" s="1"/>
  <c r="I142"/>
  <c r="K142"/>
  <c r="O142"/>
  <c r="Q142"/>
  <c r="V142"/>
  <c r="G143"/>
  <c r="I143"/>
  <c r="K143"/>
  <c r="M143"/>
  <c r="O143"/>
  <c r="Q143"/>
  <c r="V143"/>
  <c r="G144"/>
  <c r="I144"/>
  <c r="K144"/>
  <c r="M144"/>
  <c r="O144"/>
  <c r="Q144"/>
  <c r="V144"/>
  <c r="G145"/>
  <c r="M145" s="1"/>
  <c r="I145"/>
  <c r="K145"/>
  <c r="O145"/>
  <c r="Q145"/>
  <c r="V145"/>
  <c r="G146"/>
  <c r="M146" s="1"/>
  <c r="I146"/>
  <c r="K146"/>
  <c r="O146"/>
  <c r="Q146"/>
  <c r="V146"/>
  <c r="G147"/>
  <c r="I147"/>
  <c r="K147"/>
  <c r="M147"/>
  <c r="O147"/>
  <c r="Q147"/>
  <c r="V147"/>
  <c r="G148"/>
  <c r="I148"/>
  <c r="K148"/>
  <c r="M148"/>
  <c r="O148"/>
  <c r="Q148"/>
  <c r="V148"/>
  <c r="G149"/>
  <c r="M149" s="1"/>
  <c r="I149"/>
  <c r="K149"/>
  <c r="O149"/>
  <c r="Q149"/>
  <c r="V149"/>
  <c r="G150"/>
  <c r="M150" s="1"/>
  <c r="I150"/>
  <c r="K150"/>
  <c r="O150"/>
  <c r="Q150"/>
  <c r="V150"/>
  <c r="G151"/>
  <c r="I151"/>
  <c r="K151"/>
  <c r="M151"/>
  <c r="O151"/>
  <c r="Q151"/>
  <c r="V151"/>
  <c r="G152"/>
  <c r="I152"/>
  <c r="K152"/>
  <c r="M152"/>
  <c r="O152"/>
  <c r="Q152"/>
  <c r="V152"/>
  <c r="G153"/>
  <c r="G154"/>
  <c r="M154" s="1"/>
  <c r="I154"/>
  <c r="I153" s="1"/>
  <c r="K154"/>
  <c r="K153" s="1"/>
  <c r="O154"/>
  <c r="Q154"/>
  <c r="Q153" s="1"/>
  <c r="V154"/>
  <c r="V153" s="1"/>
  <c r="G156"/>
  <c r="I156"/>
  <c r="K156"/>
  <c r="M156"/>
  <c r="O156"/>
  <c r="Q156"/>
  <c r="V156"/>
  <c r="G158"/>
  <c r="I158"/>
  <c r="K158"/>
  <c r="M158"/>
  <c r="O158"/>
  <c r="Q158"/>
  <c r="V158"/>
  <c r="G161"/>
  <c r="M161" s="1"/>
  <c r="I161"/>
  <c r="K161"/>
  <c r="O161"/>
  <c r="O153" s="1"/>
  <c r="Q161"/>
  <c r="V161"/>
  <c r="G164"/>
  <c r="M164" s="1"/>
  <c r="I164"/>
  <c r="K164"/>
  <c r="O164"/>
  <c r="Q164"/>
  <c r="V164"/>
  <c r="G165"/>
  <c r="I165"/>
  <c r="K165"/>
  <c r="M165"/>
  <c r="O165"/>
  <c r="Q165"/>
  <c r="V165"/>
  <c r="G166"/>
  <c r="I166"/>
  <c r="K166"/>
  <c r="M166"/>
  <c r="O166"/>
  <c r="Q166"/>
  <c r="V166"/>
  <c r="G167"/>
  <c r="M167" s="1"/>
  <c r="I167"/>
  <c r="K167"/>
  <c r="O167"/>
  <c r="Q167"/>
  <c r="V167"/>
  <c r="G168"/>
  <c r="M168" s="1"/>
  <c r="I168"/>
  <c r="K168"/>
  <c r="O168"/>
  <c r="Q168"/>
  <c r="V168"/>
  <c r="K169"/>
  <c r="V169"/>
  <c r="G170"/>
  <c r="G169" s="1"/>
  <c r="I170"/>
  <c r="I169" s="1"/>
  <c r="K170"/>
  <c r="M170"/>
  <c r="M169" s="1"/>
  <c r="O170"/>
  <c r="O169" s="1"/>
  <c r="Q170"/>
  <c r="Q169" s="1"/>
  <c r="V170"/>
  <c r="AE173"/>
  <c r="G36" i="12"/>
  <c r="BA32"/>
  <c r="BA30"/>
  <c r="BA28"/>
  <c r="BA26"/>
  <c r="BA24"/>
  <c r="BA21"/>
  <c r="BA19"/>
  <c r="BA17"/>
  <c r="BA15"/>
  <c r="BA13"/>
  <c r="BA11"/>
  <c r="G9"/>
  <c r="M9" s="1"/>
  <c r="I9"/>
  <c r="I8" s="1"/>
  <c r="K9"/>
  <c r="O9"/>
  <c r="O8" s="1"/>
  <c r="Q9"/>
  <c r="Q8" s="1"/>
  <c r="V9"/>
  <c r="G12"/>
  <c r="M12" s="1"/>
  <c r="I12"/>
  <c r="K12"/>
  <c r="K8" s="1"/>
  <c r="O12"/>
  <c r="Q12"/>
  <c r="V12"/>
  <c r="V8" s="1"/>
  <c r="G14"/>
  <c r="I14"/>
  <c r="K14"/>
  <c r="M14"/>
  <c r="O14"/>
  <c r="Q14"/>
  <c r="V14"/>
  <c r="G16"/>
  <c r="I16"/>
  <c r="K16"/>
  <c r="M16"/>
  <c r="O16"/>
  <c r="Q16"/>
  <c r="V16"/>
  <c r="G18"/>
  <c r="M18" s="1"/>
  <c r="I18"/>
  <c r="K18"/>
  <c r="O18"/>
  <c r="Q18"/>
  <c r="V18"/>
  <c r="G20"/>
  <c r="M20" s="1"/>
  <c r="I20"/>
  <c r="K20"/>
  <c r="O20"/>
  <c r="Q20"/>
  <c r="V20"/>
  <c r="G23"/>
  <c r="G22" s="1"/>
  <c r="I23"/>
  <c r="I22" s="1"/>
  <c r="K23"/>
  <c r="M23"/>
  <c r="O23"/>
  <c r="O22" s="1"/>
  <c r="Q23"/>
  <c r="Q22" s="1"/>
  <c r="V23"/>
  <c r="G25"/>
  <c r="M25" s="1"/>
  <c r="I25"/>
  <c r="K25"/>
  <c r="O25"/>
  <c r="Q25"/>
  <c r="V25"/>
  <c r="G27"/>
  <c r="I27"/>
  <c r="K27"/>
  <c r="M27"/>
  <c r="O27"/>
  <c r="Q27"/>
  <c r="V27"/>
  <c r="G29"/>
  <c r="M29" s="1"/>
  <c r="I29"/>
  <c r="K29"/>
  <c r="K22" s="1"/>
  <c r="O29"/>
  <c r="Q29"/>
  <c r="V29"/>
  <c r="V22" s="1"/>
  <c r="G31"/>
  <c r="I31"/>
  <c r="K31"/>
  <c r="M31"/>
  <c r="O31"/>
  <c r="Q31"/>
  <c r="V31"/>
  <c r="G33"/>
  <c r="M33" s="1"/>
  <c r="I33"/>
  <c r="K33"/>
  <c r="O33"/>
  <c r="Q33"/>
  <c r="V33"/>
  <c r="AE36"/>
  <c r="AF36"/>
  <c r="I20" i="1"/>
  <c r="I19"/>
  <c r="I18"/>
  <c r="I17"/>
  <c r="I16"/>
  <c r="F54"/>
  <c r="G54"/>
  <c r="G25" s="1"/>
  <c r="A25" s="1"/>
  <c r="A26" s="1"/>
  <c r="G26" s="1"/>
  <c r="H53"/>
  <c r="I53" s="1"/>
  <c r="H51"/>
  <c r="I51" s="1"/>
  <c r="H49"/>
  <c r="I49" s="1"/>
  <c r="H47"/>
  <c r="I47" s="1"/>
  <c r="H45"/>
  <c r="I45" s="1"/>
  <c r="H43"/>
  <c r="I43" s="1"/>
  <c r="H40"/>
  <c r="I40" s="1"/>
  <c r="J62" l="1"/>
  <c r="J68"/>
  <c r="J66"/>
  <c r="J64"/>
  <c r="J70"/>
  <c r="J61"/>
  <c r="J63"/>
  <c r="J65"/>
  <c r="J67"/>
  <c r="J69"/>
  <c r="G28"/>
  <c r="G23"/>
  <c r="AF13" i="18"/>
  <c r="M10"/>
  <c r="M8" s="1"/>
  <c r="M67" i="17"/>
  <c r="M8"/>
  <c r="M48"/>
  <c r="G8"/>
  <c r="G67"/>
  <c r="M81"/>
  <c r="M76" s="1"/>
  <c r="M100" i="16"/>
  <c r="M55"/>
  <c r="M8"/>
  <c r="M75"/>
  <c r="G162"/>
  <c r="G100"/>
  <c r="G75"/>
  <c r="M71" i="15"/>
  <c r="M8"/>
  <c r="M95"/>
  <c r="M30"/>
  <c r="G71"/>
  <c r="G30"/>
  <c r="G95"/>
  <c r="M54"/>
  <c r="M50" s="1"/>
  <c r="M100" i="14"/>
  <c r="M91"/>
  <c r="M52"/>
  <c r="M8"/>
  <c r="AF138"/>
  <c r="G100"/>
  <c r="G52"/>
  <c r="G91"/>
  <c r="G8"/>
  <c r="M37"/>
  <c r="M32" s="1"/>
  <c r="M153" i="13"/>
  <c r="M86"/>
  <c r="M55"/>
  <c r="M31"/>
  <c r="M8"/>
  <c r="M98"/>
  <c r="AF173"/>
  <c r="G31"/>
  <c r="G55"/>
  <c r="G8"/>
  <c r="M8" i="12"/>
  <c r="M22"/>
  <c r="G8"/>
  <c r="H54" i="1"/>
  <c r="J53"/>
  <c r="J45"/>
  <c r="J41"/>
  <c r="J42"/>
  <c r="J49"/>
  <c r="J50"/>
  <c r="J46"/>
  <c r="J51"/>
  <c r="J47"/>
  <c r="J43"/>
  <c r="J39"/>
  <c r="J54" s="1"/>
  <c r="J52"/>
  <c r="J48"/>
  <c r="J44"/>
  <c r="J40"/>
  <c r="I21"/>
  <c r="J28"/>
  <c r="J26"/>
  <c r="G38"/>
  <c r="F38"/>
  <c r="J23"/>
  <c r="J24"/>
  <c r="J25"/>
  <c r="J27"/>
  <c r="E24"/>
  <c r="E26"/>
  <c r="J72" l="1"/>
  <c r="A23"/>
  <c r="A24" s="1"/>
  <c r="G24" s="1"/>
  <c r="A27"/>
  <c r="A29" s="1"/>
  <c r="G29" s="1"/>
  <c r="G27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Petr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Petr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Petr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Petr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Petr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Petr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Petr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<sst xmlns="http://schemas.openxmlformats.org/spreadsheetml/2006/main" count="3944" uniqueCount="794">
  <si>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</si>
  <si>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</si>
  <si>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</si>
  <si>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</si>
  <si>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</si>
  <si>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</si>
  <si>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</si>
  <si>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</si>
  <si>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</si>
  <si>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</si>
  <si>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</si>
  <si>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</si>
  <si>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</si>
  <si>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</si>
  <si>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</si>
  <si>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</si>
  <si>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</si>
  <si>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</si>
  <si>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</si>
  <si>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</si>
  <si>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</si>
  <si>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</si>
  <si>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</si>
  <si>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</si>
  <si>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</si>
  <si>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</si>
  <si>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</si>
  <si>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</si>
  <si>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</si>
  <si>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</si>
  <si>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</si>
  <si>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</si>
  <si>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</si>
  <si>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</si>
  <si>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</si>
  <si>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</si>
  <si>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</si>
  <si>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</si>
  <si>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</si>
  <si>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Soupis stavebních prací, dodávek a služeb</t>
  </si>
  <si>
    <t>Zadavatel</t>
  </si>
  <si>
    <t>D101</t>
  </si>
  <si>
    <t>Zabezpečení dopravní obslužnosti průmyslové zóny</t>
  </si>
  <si>
    <t>Stavba</t>
  </si>
  <si>
    <t>Stavební objekt</t>
  </si>
  <si>
    <t>000</t>
  </si>
  <si>
    <t>Ostatní a vedlejší náklady</t>
  </si>
  <si>
    <t>101</t>
  </si>
  <si>
    <t>Rozšíření ul.Lípové a chodník</t>
  </si>
  <si>
    <t>102</t>
  </si>
  <si>
    <t>Páteřní komunikace</t>
  </si>
  <si>
    <t>103</t>
  </si>
  <si>
    <t>Stezka pro chodce a cyklisty</t>
  </si>
  <si>
    <t>301</t>
  </si>
  <si>
    <t>Dešťová kanalizace</t>
  </si>
  <si>
    <t>301.1</t>
  </si>
  <si>
    <t>Dešťová kanalizace ul.Lípová</t>
  </si>
  <si>
    <t>301.2</t>
  </si>
  <si>
    <t>Dešťová kanalizace Páteřní komunikace</t>
  </si>
  <si>
    <t>401</t>
  </si>
  <si>
    <t>Veřejné osvětlení</t>
  </si>
  <si>
    <t>Celkem za stavbu</t>
  </si>
  <si>
    <t>CZK</t>
  </si>
  <si>
    <t>Rekapitulace dílů</t>
  </si>
  <si>
    <t>Typ dílu</t>
  </si>
  <si>
    <t>1</t>
  </si>
  <si>
    <t>Zemní práce</t>
  </si>
  <si>
    <t>18</t>
  </si>
  <si>
    <t>Povrchové úpravy terénu</t>
  </si>
  <si>
    <t>45</t>
  </si>
  <si>
    <t>Podkladní a vedlejší konstrukce</t>
  </si>
  <si>
    <t>5</t>
  </si>
  <si>
    <t>Komunikace</t>
  </si>
  <si>
    <t>8</t>
  </si>
  <si>
    <t>Trubní vedení</t>
  </si>
  <si>
    <t>9</t>
  </si>
  <si>
    <t>Ostatní konstrukce, bourání</t>
  </si>
  <si>
    <t>96</t>
  </si>
  <si>
    <t>Bourání konstrukcí</t>
  </si>
  <si>
    <t>99</t>
  </si>
  <si>
    <t>Staveništní přesun hmot</t>
  </si>
  <si>
    <t>M21</t>
  </si>
  <si>
    <t>Elektromontáže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</si>
  <si>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</si>
  <si>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</si>
  <si>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</si>
  <si>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</si>
  <si>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</si>
  <si>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</si>
  <si>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</si>
  <si>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</si>
  <si>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</si>
  <si>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</si>
  <si>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</si>
  <si>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</si>
  <si>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</si>
  <si>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</si>
  <si>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</si>
  <si>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</si>
  <si>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</si>
  <si>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</si>
  <si>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</si>
  <si>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</si>
  <si>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</si>
  <si>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</si>
  <si>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</si>
  <si>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</si>
  <si>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</si>
  <si>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</si>
  <si>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</si>
  <si>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</si>
  <si>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</si>
  <si>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</si>
  <si>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005111020R</t>
  </si>
  <si>
    <t>Vytyčení stavby</t>
  </si>
  <si>
    <t>Soubor</t>
  </si>
  <si>
    <t>RTS 19/ II</t>
  </si>
  <si>
    <t>Indiv</t>
  </si>
  <si>
    <t>VRN</t>
  </si>
  <si>
    <t>POL99_8</t>
  </si>
  <si>
    <t>POP</t>
  </si>
  <si>
    <t>Vyhotovení protokolu o vytyčení stavby se seznamem souřadnic vytyčených bodů a jejich polohopisnými (S-JTSK) a výškopisnými (Bpv) hodnotami.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</si>
  <si>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</si>
  <si>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</si>
  <si>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</si>
  <si>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005121010R</t>
  </si>
  <si>
    <t>Vybudování zařízení staveniště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</si>
  <si>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</si>
  <si>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</si>
  <si>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</si>
  <si>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</si>
  <si>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</si>
  <si>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</si>
  <si>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</si>
  <si>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005122020R</t>
  </si>
  <si>
    <t xml:space="preserve">Silniční, železniční či kolejový provoz  </t>
  </si>
  <si>
    <t>Náklady na ztížené provádění stavebních prací v důsledku nepřerušeného dopravního provozu na staveništi nebo v jeho bezprostředním okolí.</t>
  </si>
  <si>
    <t>005211020R</t>
  </si>
  <si>
    <t>Ochrana stávajících inženýrských sítí na staveništ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</si>
  <si>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</si>
  <si>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</si>
  <si>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</si>
  <si>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</si>
  <si>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</si>
  <si>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</si>
  <si>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</si>
  <si>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</si>
  <si>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</si>
  <si>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</si>
  <si>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</si>
  <si>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</si>
  <si>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</si>
  <si>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00528101P</t>
  </si>
  <si>
    <t>Publicita projektu</t>
  </si>
  <si>
    <t>Vlastní</t>
  </si>
  <si>
    <t>Náklady spojené s povinnou publicitou viz zadávací dokumnetace</t>
  </si>
  <si>
    <t>SUM</t>
  </si>
  <si>
    <t>Geodetické zaměření rohů stavby, stabilizace bodů a sestavení laviček.</t>
  </si>
  <si>
    <t>END</t>
  </si>
  <si>
    <t>121101103R00</t>
  </si>
  <si>
    <t>Sejmutí ornice s přemístěním na vzdálenost přes 100 do 250 m</t>
  </si>
  <si>
    <t>m3</t>
  </si>
  <si>
    <t>800-1</t>
  </si>
  <si>
    <t>RTS 18/ I</t>
  </si>
  <si>
    <t>Práce</t>
  </si>
  <si>
    <t>POL1_</t>
  </si>
  <si>
    <t>nebo lesní půdy, s vodorovným přemístěním na hromady v místě upotřebení nebo na dočasné či trvalé skládky se složením</t>
  </si>
  <si>
    <t>SPI</t>
  </si>
  <si>
    <t>550*0,24</t>
  </si>
  <si>
    <t>VV</t>
  </si>
  <si>
    <t>122202202R00</t>
  </si>
  <si>
    <t>Odkopávky a prokopávky pro silnice v hornině 3 přes 100 do 1 000 m3</t>
  </si>
  <si>
    <t>s přemístěním výkopku v příčných profilech na vzdálenost do 15 m nebo s naložením na dopravní prostředek.</t>
  </si>
  <si>
    <t>122202209R00</t>
  </si>
  <si>
    <t>Odkopávky a prokopávky pro silnice v hornině 3 příplatek za lepivost horniny</t>
  </si>
  <si>
    <t>Položka pořadí 2 : 1055,73000*0,5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</si>
  <si>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</si>
  <si>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</si>
  <si>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</si>
  <si>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1055,73-46,23</t>
  </si>
  <si>
    <t>132-60</t>
  </si>
  <si>
    <t>167101101R00</t>
  </si>
  <si>
    <t>Nakládání, skládání, překládání neulehlého výkopku nakládání výkopku_x000D_
 do 100 m3, z horniny 1 až 4</t>
  </si>
  <si>
    <t>přebytečná ornice : 132-60</t>
  </si>
  <si>
    <t>181101102R00</t>
  </si>
  <si>
    <t>Úprava pláně v zářezech v hornině 1 až 4, se zhutněním</t>
  </si>
  <si>
    <t>m2</t>
  </si>
  <si>
    <t>vyrovnáním výškových rozdílů, ploch vodorovných a ploch do sklonu 1 : 5.</t>
  </si>
  <si>
    <t>199000005R00</t>
  </si>
  <si>
    <t>Poplatky za skládku zeminy 1- 4</t>
  </si>
  <si>
    <t>t</t>
  </si>
  <si>
    <t>Položka pořadí 4 : 1081,50000*1,65</t>
  </si>
  <si>
    <t>199901</t>
  </si>
  <si>
    <t>Zásyp  výkopovou zeminou  vč.urovnání,zhutnění ,naložení, dopravy a manipulace</t>
  </si>
  <si>
    <t>199902</t>
  </si>
  <si>
    <t>Úprava rýhy a plochy pro osazení obrubníku,dvojřádku</t>
  </si>
  <si>
    <t>bm</t>
  </si>
  <si>
    <t>388,5+16+549,2</t>
  </si>
  <si>
    <t>199907</t>
  </si>
  <si>
    <t>Odstranění pařezu do prům. nad 80cm vč. odvozu a likvidace</t>
  </si>
  <si>
    <t>ks</t>
  </si>
  <si>
    <t>162301101R00</t>
  </si>
  <si>
    <t>Vodorovné přemístění výkopku z horniny 1 až 4, na vzdálenost přes 50  do 500 m</t>
  </si>
  <si>
    <t>pro ornici tam a zpět</t>
  </si>
  <si>
    <t>ornice : 400*0,15</t>
  </si>
  <si>
    <t>180402111R00</t>
  </si>
  <si>
    <t>Založení trávníku parkový trávník, výsevem, v rovině nebo na svahu do 1:5</t>
  </si>
  <si>
    <t>823-1</t>
  </si>
  <si>
    <t>na půdě předem připravené s pokosením, naložením, odvozem odpadu do 20 km a se složením,</t>
  </si>
  <si>
    <t>181301102R00</t>
  </si>
  <si>
    <t>Rozprostření a urovnání ornice v rovině v souvislé ploše do 500 m2, tloušťka vrstvy přes 100 do 150 mm</t>
  </si>
  <si>
    <t>s případným nutným přemístěním hromad nebo dočasných skládek na místo potřeby ze vzdálenosti do 30 m, v rovině nebo ve svahu do 1 : 5,</t>
  </si>
  <si>
    <t>182001111R00</t>
  </si>
  <si>
    <t>Plošná úprava terénu při nerovnostech terénu přes 50 do 100 mm, v rovině nebo na svahu do 1:5</t>
  </si>
  <si>
    <t>s urovnáním povrchu, bez doplnění ornice, v hornině 1 až 4,</t>
  </si>
  <si>
    <t>183403151R00</t>
  </si>
  <si>
    <t>Obdělávání půdy smykováním, v rovině nebo na svahu 1:5</t>
  </si>
  <si>
    <t>183403152R00</t>
  </si>
  <si>
    <t>Obdělávání půdy vláčením, v rovině nebo na svahu 1:5</t>
  </si>
  <si>
    <t>183403153R00</t>
  </si>
  <si>
    <t>Obdělávání půdy hrabáním, v rovině nebo na svahu 1:5</t>
  </si>
  <si>
    <t>183403161R00</t>
  </si>
  <si>
    <t>Obdělávání půdy válením, v rovině nebo na svahu 1:5</t>
  </si>
  <si>
    <t>400*2</t>
  </si>
  <si>
    <t>185802113R00</t>
  </si>
  <si>
    <t>Hnojení umělým hnojivem naširoko, v rovině nebo na svahu do 1:5</t>
  </si>
  <si>
    <t>půdy nebo trávníku s rozprostřením nebo s rozdělením hnojiva,</t>
  </si>
  <si>
    <t>400*0,050*0,001</t>
  </si>
  <si>
    <t>00572400R</t>
  </si>
  <si>
    <t>směs travní parková, pro běžnou zátěž</t>
  </si>
  <si>
    <t>kg</t>
  </si>
  <si>
    <t>SPCM</t>
  </si>
  <si>
    <t>Specifikace</t>
  </si>
  <si>
    <t>POL3_</t>
  </si>
  <si>
    <t>400*0,035</t>
  </si>
  <si>
    <t>25191158R</t>
  </si>
  <si>
    <t>hnojivo dusíkaté</t>
  </si>
  <si>
    <t>Kg</t>
  </si>
  <si>
    <t>400*50*0,001</t>
  </si>
  <si>
    <t>565171112R00</t>
  </si>
  <si>
    <t>Podklad z kameniva obaleného asfaltem ACP 22+, v pruhu šířky do 3 m, třídy 1, tloušťka po zhutnění 110 mm</t>
  </si>
  <si>
    <t>822-1</t>
  </si>
  <si>
    <t>s rozprostřením a zhutněním</t>
  </si>
  <si>
    <t>568111111R00</t>
  </si>
  <si>
    <t>Vyztužení podkladní vrstvy z geotextilie, sklon povrchu do 1:5, role šířky 3 m</t>
  </si>
  <si>
    <t>573111113R00</t>
  </si>
  <si>
    <t>Postřik živičný infiltrační s posypem kamenivem v množství 1,5 kg/m2</t>
  </si>
  <si>
    <t>z asfaltu silničního</t>
  </si>
  <si>
    <t>573211111R00</t>
  </si>
  <si>
    <t>Postřik živičný spojovací bez posypu kamenivem z asfaltu silničního, v množství od 0,5 do 0,7 kg/m2</t>
  </si>
  <si>
    <t>577131111R00</t>
  </si>
  <si>
    <t>Beton asfaltový s rozprostřením a zhutněním v pruhu šířky do 3 m, ACO 11+, tloušťky 40 mm, plochy přes 1000 m2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</si>
  <si>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</si>
  <si>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</si>
  <si>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</si>
  <si>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530,6</t>
  </si>
  <si>
    <t>3,6</t>
  </si>
  <si>
    <t>10,9</t>
  </si>
  <si>
    <t>596215028R00</t>
  </si>
  <si>
    <t>Kladení zámkové dlažby do drtě příplatek za více barev dlažby tloušťky 60 mm</t>
  </si>
  <si>
    <t>3,6+10,9</t>
  </si>
  <si>
    <t>596215029R00</t>
  </si>
  <si>
    <t>Kladení zámkové dlažby do drtě příplatek za více tvarů dlažby tloušťky 6 mm</t>
  </si>
  <si>
    <t>slepecká : 10,9</t>
  </si>
  <si>
    <t>596291111R00</t>
  </si>
  <si>
    <t>Řezání zámkové dlažby tloušťky 60 mm</t>
  </si>
  <si>
    <t>m</t>
  </si>
  <si>
    <t>50000101</t>
  </si>
  <si>
    <t>Dod+mont násypu ze strusky 32-64 hutněný po vrstvách max do 150mm,vč.rozprostření a urovnání, a uválcování</t>
  </si>
  <si>
    <t>50000102</t>
  </si>
  <si>
    <t>Dod+mont násypu ze strusky 0-124 hutněný po vrstvách max do 150mm,vč.rozprostření a urovnání, a uválcování</t>
  </si>
  <si>
    <t>50101</t>
  </si>
  <si>
    <t>Dod zámkové dlažby tl.60mm šedá 97x97x60</t>
  </si>
  <si>
    <t>530,6*1,01</t>
  </si>
  <si>
    <t>50102</t>
  </si>
  <si>
    <t>Dod zámkové dlažby tl.60mm červená 97x97x60</t>
  </si>
  <si>
    <t>3,6*1,03</t>
  </si>
  <si>
    <t>50103</t>
  </si>
  <si>
    <t>Dod zámkové dlažby tl.60mm červená,reliéfní,slepecká 97x97x60</t>
  </si>
  <si>
    <t>10,9*1,03</t>
  </si>
  <si>
    <t>501055</t>
  </si>
  <si>
    <t>Dod+mont asfaltová zálivka pracovních spar</t>
  </si>
  <si>
    <t>69366198R</t>
  </si>
  <si>
    <t>geotextilie PP; funkce separační, ochranná, výztužná, filtrační; plošná hmotnost 300 g/m2; zpevněná oboustranně</t>
  </si>
  <si>
    <t>560*1,1</t>
  </si>
  <si>
    <t>212753114R00</t>
  </si>
  <si>
    <t>Plastové drenážní trubky montáž ohebné plastové drenážní trubky do rýhy, DN 100, bez lože</t>
  </si>
  <si>
    <t>827-1</t>
  </si>
  <si>
    <t>451572111R00</t>
  </si>
  <si>
    <t>Lože pod potrubí, stoky a drobné objekty z kameniva drobného těženého 0÷4 mm</t>
  </si>
  <si>
    <t>v otevřeném výkopu,</t>
  </si>
  <si>
    <t>191*0,1*0,3</t>
  </si>
  <si>
    <t>80101</t>
  </si>
  <si>
    <t>Dod+mont obsyp drenáže struskou 8-16</t>
  </si>
  <si>
    <t>191*0,15</t>
  </si>
  <si>
    <t>80102</t>
  </si>
  <si>
    <t>Dod+mont půlená chránička pro kabely ČEZ a Cetin  dn110</t>
  </si>
  <si>
    <t>80103</t>
  </si>
  <si>
    <t>Dod+mont půlená chránička pro kabely Cetin  dn 160/110</t>
  </si>
  <si>
    <t>80104</t>
  </si>
  <si>
    <t>Dod+mont rezervní chránička pro kabely ČEZ a Cetin  dn110</t>
  </si>
  <si>
    <t>28611223.AR</t>
  </si>
  <si>
    <t>trubka plastová drenážní PVC; ohebná; perforovaná po celém obvodu; DN 100,0 mm</t>
  </si>
  <si>
    <t>191*1,03</t>
  </si>
  <si>
    <t>912291111R00</t>
  </si>
  <si>
    <t>Osazení směrového kůlu z plastických hmot, bez dodávky sloupku</t>
  </si>
  <si>
    <t>kus</t>
  </si>
  <si>
    <t>s vykopáním nebo vyvrtáním jamek, s odhozem výkopku do 3 m, se zabetonováním, nebo uklínováním patek kamenem. Včetně spojovacího materiálu.</t>
  </si>
  <si>
    <t>915711112R00</t>
  </si>
  <si>
    <t>Vodorovné značení krytů silnovrstvou barvou, bílou, dělicích čar šířky 120 mm</t>
  </si>
  <si>
    <t>52+375+28</t>
  </si>
  <si>
    <t>915712112R00</t>
  </si>
  <si>
    <t>Vodorovné značení krytů silnovrstvou barvou, bílou, vodicích proužků šířky 250 mm</t>
  </si>
  <si>
    <t>792</t>
  </si>
  <si>
    <t>915719111R00</t>
  </si>
  <si>
    <t>Vodorovné značení krytů příplatek k ceně_x000D_
 za reflexní úpravu dělících čar šířky 120 mm</t>
  </si>
  <si>
    <t>915719211R00</t>
  </si>
  <si>
    <t>Vodorovné značení krytů příplatek k ceně_x000D_
 za reflexní úpravu vodících proužků šířky 250 mm</t>
  </si>
  <si>
    <t>915791111R00</t>
  </si>
  <si>
    <t>Předznačení pro vodorovné značení pro dělící čáry, vodící proužky</t>
  </si>
  <si>
    <t>stříkané barvou nebo prováděné z nátěrových hmot</t>
  </si>
  <si>
    <t>455+792</t>
  </si>
  <si>
    <t>916231111R00</t>
  </si>
  <si>
    <t>Osazení silniční obruby z dlažebních kostek z kostek drobných, bez boční opěry, do lože z betonu prostého C 12/15</t>
  </si>
  <si>
    <t>v jedné řadě, se zřízením lože tl. 5 až 10 cm, s vyplněním a zatřením spár cementovou maltou</t>
  </si>
  <si>
    <t>916261111R00</t>
  </si>
  <si>
    <t>Osazení silniční obruby z dlažebních kostek z kostek drobných, s boční opěrou z betonu prostého, do lože z betonu prostého C 12/15</t>
  </si>
  <si>
    <t>917762111R00</t>
  </si>
  <si>
    <t>Osazení silničního nebo chodníkového betonového obrubníku ležatého, s boční opěrou z betonu prostého, do lože z betonu prostého C 12/15</t>
  </si>
  <si>
    <t>S dodáním hmot pro lože tl. 80-100 mm.</t>
  </si>
  <si>
    <t>zastávkové obrubníky</t>
  </si>
  <si>
    <t>12+1+1+1+1</t>
  </si>
  <si>
    <t>917862111R00</t>
  </si>
  <si>
    <t>Osazení silničního nebo chodníkového betonového obrubníku stojatého, s boční opěrou z betonu prostého, do lože z betonu prostého C 12/15</t>
  </si>
  <si>
    <t>194,5+343,7</t>
  </si>
  <si>
    <t>3+2+6</t>
  </si>
  <si>
    <t>918101111R00</t>
  </si>
  <si>
    <t>Lože pod obrubníky, krajníky nebo obruby z betonu prostého C 12/15</t>
  </si>
  <si>
    <t>z dlažebních kostek z betonu prostého</t>
  </si>
  <si>
    <t>přípočet : 388,5*0,2*0,2</t>
  </si>
  <si>
    <t>16*0,2*0,2</t>
  </si>
  <si>
    <t>549,2*0,2*0,15</t>
  </si>
  <si>
    <t>935112211R00</t>
  </si>
  <si>
    <t>Osazení příkopového žlabu se zřízením lože tl. 100 mm z betonu C 8/10, z betonových příkopových tvárnic, šířky přes 500 do 800 mm</t>
  </si>
  <si>
    <t>s vyplněním a zatřením spár cementovou maltou, se zřízením lože tl. 10 cm</t>
  </si>
  <si>
    <t>Včetně  dodání hmot pro lože a vyplnění spár.</t>
  </si>
  <si>
    <t>90101</t>
  </si>
  <si>
    <t>Dod žulová kostka 100/100/100</t>
  </si>
  <si>
    <t>77,7/5*1,01</t>
  </si>
  <si>
    <t>90102</t>
  </si>
  <si>
    <t>Dod betonový obrubník 15/25</t>
  </si>
  <si>
    <t>343,7*1,01</t>
  </si>
  <si>
    <t>90103</t>
  </si>
  <si>
    <t>Dod betonový obrubník 10/25</t>
  </si>
  <si>
    <t>194,5*1,01</t>
  </si>
  <si>
    <t>90104</t>
  </si>
  <si>
    <t>Dod betonový obrubník nájezdový 15/15</t>
  </si>
  <si>
    <t>6*1,01</t>
  </si>
  <si>
    <t>90105</t>
  </si>
  <si>
    <t>Dod betonový obrubník náběhový 150/250x150x1000 P</t>
  </si>
  <si>
    <t>3*1,01</t>
  </si>
  <si>
    <t>90106</t>
  </si>
  <si>
    <t>Dod betonový obrubník náběhový 150/250x150x1000 L</t>
  </si>
  <si>
    <t>901061</t>
  </si>
  <si>
    <t>Dod+mont sloupků dopravních značek vč. zabetonování základku a zemních prací</t>
  </si>
  <si>
    <t>901062</t>
  </si>
  <si>
    <t>Dod+mont cedule svislých dopravních značek</t>
  </si>
  <si>
    <t>901063</t>
  </si>
  <si>
    <t>Dod+mont přemístění stávajících DZ na sloupky</t>
  </si>
  <si>
    <t>90107</t>
  </si>
  <si>
    <t>Dod betonový obrubník zastávkový přímý 400/330/1000</t>
  </si>
  <si>
    <t>901071</t>
  </si>
  <si>
    <t>Dod betonový obrubník zastávkový náběhový pravý 400/330-310/1000</t>
  </si>
  <si>
    <t>901072</t>
  </si>
  <si>
    <t>Dod betonový obrubník zastávkový přechodový pravý 400/310-250/1000</t>
  </si>
  <si>
    <t>901073</t>
  </si>
  <si>
    <t>Dod betonový obrubník zastávkový náběhový levý 400/330-310/1000</t>
  </si>
  <si>
    <t>901074</t>
  </si>
  <si>
    <t>Dod betonový obrubník zastávkový přechodový levý 400/310-250/1000</t>
  </si>
  <si>
    <t>90108</t>
  </si>
  <si>
    <t>Dod žlabovka 60 - 330x620x140/180</t>
  </si>
  <si>
    <t>9157101</t>
  </si>
  <si>
    <t>Dod+mont provedení vodorovní dopravní značky V11a - autobusová zastávka</t>
  </si>
  <si>
    <t>990987545</t>
  </si>
  <si>
    <t>Zkoušky zhutnění vč.protokolů</t>
  </si>
  <si>
    <t>990991</t>
  </si>
  <si>
    <t>Dodávka směrového sloupku červeného Z11g</t>
  </si>
  <si>
    <t>113106241R00</t>
  </si>
  <si>
    <t>Rozebrání vozovek a ploch s jakoukoliv výplní spár _x000D_
 v jakékoliv ploše, ze silničních panelů jakýchkoliv rozměrů, kladených do jakéhokoliv lože a se spárami zalitými živicí nebo cementovou maltou</t>
  </si>
  <si>
    <t>s přemístěním hmot na skládku na vzdálenost do 3 m nebo s naložením na dopravní prostředek</t>
  </si>
  <si>
    <t>113109325R00</t>
  </si>
  <si>
    <t>Odstranění podkladů nebo krytů z betonu prostého, v ploše jednotlivě do 50 m2, tloušťka vrstvy 250 mm</t>
  </si>
  <si>
    <t>2*6</t>
  </si>
  <si>
    <t>113151350R00</t>
  </si>
  <si>
    <t>Odstranění podkladu, krytu frézováním povrch živičný, plochy přes 500 m2 na jednom objektu nebo při provádění pruhu šířky přes  750 mm s překážkami v trase, tloušťky 150 mm</t>
  </si>
  <si>
    <t>s naložením na dopravní prostředek, očištění povrchu od frézované plochy, opotřebování frézovacích nástrojů (nožů, upínacích kroužků, držáků) nutné ruční odstranění (vybourání) živičného krytu kolem překážek,</t>
  </si>
  <si>
    <t>tl.12cm : 2580</t>
  </si>
  <si>
    <t>919735113R00</t>
  </si>
  <si>
    <t>Řezání stávajících krytů nebo podkladů živičných, hloubky přes 100 do 150 mm</t>
  </si>
  <si>
    <t>včetně spotřeby vody</t>
  </si>
  <si>
    <t>5,35+94+4,2+28+5,8</t>
  </si>
  <si>
    <t>96011</t>
  </si>
  <si>
    <t>Vybourání betonových sloupů VO dl.9m  vč. spodní stavby</t>
  </si>
  <si>
    <t>96022</t>
  </si>
  <si>
    <t>Demontáž stávajících svislýchDZ,sloupků kompletní  vč. základku</t>
  </si>
  <si>
    <t>979082213R00</t>
  </si>
  <si>
    <t>Vodorovná doprava suti po suchu bez naložení, ale se složením a hrubým urovnáním na vzdálenost do 1 km</t>
  </si>
  <si>
    <t>Přesun suti</t>
  </si>
  <si>
    <t>POL8_</t>
  </si>
  <si>
    <t>979082219R00</t>
  </si>
  <si>
    <t>Vodorovná doprava suti po suchu příplatek k ceně za každý další i započatý 1 km přes 1 km</t>
  </si>
  <si>
    <t>979990112R00</t>
  </si>
  <si>
    <t xml:space="preserve">Poplatek za skládku obalovaný asfalt </t>
  </si>
  <si>
    <t>801-3</t>
  </si>
  <si>
    <t>998225111R00</t>
  </si>
  <si>
    <t>Přesun hmot komunikací a letišť, kryt živičný jakékoliv délky objektu</t>
  </si>
  <si>
    <t>Přesun hmot</t>
  </si>
  <si>
    <t>POL7_</t>
  </si>
  <si>
    <t>vodorovně do 200 m</t>
  </si>
  <si>
    <t>JKSO:</t>
  </si>
  <si>
    <t>822</t>
  </si>
  <si>
    <t>Komunikace pozemní a letiště</t>
  </si>
  <si>
    <t>JKSO</t>
  </si>
  <si>
    <t xml:space="preserve"> m2</t>
  </si>
  <si>
    <t>kryt (materiál konstrukce krytu) z kameniva obalovaného živicí</t>
  </si>
  <si>
    <t>JKSOChar</t>
  </si>
  <si>
    <t>ostatní stavební akce</t>
  </si>
  <si>
    <t>JKSOAkce</t>
  </si>
  <si>
    <t>5570*0,24</t>
  </si>
  <si>
    <t>497,38</t>
  </si>
  <si>
    <t>pro silniční panely : 3*1*16*0,3</t>
  </si>
  <si>
    <t>Položka pořadí 2 : 511,78000*0,5</t>
  </si>
  <si>
    <t>Vodorovné přemístění výkopku Vodorovné přemístění výkopku z hor.1-4 do 10000 m</t>
  </si>
  <si>
    <t>po suchu, bez ohledu na druh dopravního prostředku, bez naložení výkopku, avšak se složením bez rozhrnutí,</t>
  </si>
  <si>
    <t>1336,8-234</t>
  </si>
  <si>
    <t>511,78-111,13</t>
  </si>
  <si>
    <t>167101102R00</t>
  </si>
  <si>
    <t>Nakládání, skládání, překládání neulehlého výkopku nakládání výkopku_x000D_
 přes 100 m3, z horniny 1 až 4</t>
  </si>
  <si>
    <t>ornice : 1336,8-234</t>
  </si>
  <si>
    <t>Položka pořadí 4 : 1503,45000*1,65</t>
  </si>
  <si>
    <t>748+1122,5</t>
  </si>
  <si>
    <t>1560*0,15</t>
  </si>
  <si>
    <t>Založení trávníku parkového výsevem v rovině</t>
  </si>
  <si>
    <t>Plošná úprava terénu, nerovnosti do 10 cm v rovině</t>
  </si>
  <si>
    <t>Obdělání půdy smykováním, v rovině</t>
  </si>
  <si>
    <t>Obdělání půdy vláčením, v rovině</t>
  </si>
  <si>
    <t>Obdělání půdy hrabáním, v rovině</t>
  </si>
  <si>
    <t>Obdělání půdy válením, v rovině</t>
  </si>
  <si>
    <t>1560*2</t>
  </si>
  <si>
    <t>Hnojení umělým hnojivem v rovině</t>
  </si>
  <si>
    <t>1560*0,05*0,001</t>
  </si>
  <si>
    <t>Směs travní parková I. běžná zátěž PROFI</t>
  </si>
  <si>
    <t>1560*30*0,001</t>
  </si>
  <si>
    <t>564211111R00</t>
  </si>
  <si>
    <t>Podklad nebo podsyp ze štěrkopísku tloušťka po zhutnění 50 mm</t>
  </si>
  <si>
    <t>s rozprostřením, vlhčením a zhutněním</t>
  </si>
  <si>
    <t>Položka pořadí 29 : 48,00000</t>
  </si>
  <si>
    <t>4150</t>
  </si>
  <si>
    <t>568211111R00</t>
  </si>
  <si>
    <t>Vyztužení podkladní vrstvy z geomříže, sklon povrchu do 1:5, role šířky 3 m</t>
  </si>
  <si>
    <t>584121111R00</t>
  </si>
  <si>
    <t xml:space="preserve">Osazení silničních panelů jakéhokoliv druhu a velikosti </t>
  </si>
  <si>
    <t>ze železového betonu, s provedením podkladu z kameniva těženého do tl. 4 cm</t>
  </si>
  <si>
    <t>3*1*16</t>
  </si>
  <si>
    <t>620+3,6</t>
  </si>
  <si>
    <t>konstru.vrstva : 608,75</t>
  </si>
  <si>
    <t>násypy : 748,38</t>
  </si>
  <si>
    <t>620*1,01</t>
  </si>
  <si>
    <t>59381185R</t>
  </si>
  <si>
    <t>panel pro komunikace železobetonový; IZD; l = 300,0 cm; š = 100,0 cm; h = 21,5 cm</t>
  </si>
  <si>
    <t>16*1,01</t>
  </si>
  <si>
    <t>69310210R</t>
  </si>
  <si>
    <t>geomříž dvouosá; plošná hmotnost 200 g/m2; pevnost v tahu - podélně 20,0 kN/m; pevnost v tahu - příčně 20,0 kN/m; velikost oka 39 x 39 mm</t>
  </si>
  <si>
    <t>3350*1,1</t>
  </si>
  <si>
    <t>Položka pořadí 24 : 4150,00000*1,1</t>
  </si>
  <si>
    <t>801021</t>
  </si>
  <si>
    <t>Dod+mont půlená chránička pro kabely ČEZ,Master IT, RegioNET  dn110</t>
  </si>
  <si>
    <t>Dod+mont rezervní chránička pro kabely   dn110</t>
  </si>
  <si>
    <t>344*1,03</t>
  </si>
  <si>
    <t>Vodorovné značení krytů silnovrstvé, dělicích čar šířky 120 mm</t>
  </si>
  <si>
    <t>310+52</t>
  </si>
  <si>
    <t>Vodorovné značení krytů silnovrstvé, vodicích proužků šířky 250 mm</t>
  </si>
  <si>
    <t>759+8</t>
  </si>
  <si>
    <t>362+767</t>
  </si>
  <si>
    <t>Osazení silničního nebo chodníkového obrubníku stojatého, s boční opěrou z betonu prostého, do lože z betonu prostého C 12/15</t>
  </si>
  <si>
    <t>se zatřením lože, s vyplněním a zatřením spár cementovou maltou. S dodáním hmot pro lože tl. 80-100 mm.</t>
  </si>
  <si>
    <t>360,5+748+4+2+8</t>
  </si>
  <si>
    <t>Lože pod obrubníky, krajníky nebo obruby Lože pod obrubníky nebo obruby dlažeb z C 12/15</t>
  </si>
  <si>
    <t>748*0,2*0,2</t>
  </si>
  <si>
    <t>1122,5*0,2*0,15</t>
  </si>
  <si>
    <t>748*0,2/5*1,01</t>
  </si>
  <si>
    <t>748*1,01</t>
  </si>
  <si>
    <t>360,5*1,01</t>
  </si>
  <si>
    <t>8*1,01</t>
  </si>
  <si>
    <t>1165*0,24</t>
  </si>
  <si>
    <t>Položka pořadí 2 : 112,14000*0,5</t>
  </si>
  <si>
    <t>233,8</t>
  </si>
  <si>
    <t>112,14-32,21</t>
  </si>
  <si>
    <t>279,6-45,8</t>
  </si>
  <si>
    <t>Položka pořadí 4 : 313,73000*1,65</t>
  </si>
  <si>
    <t>Úprava rýhy a plochy pro osazení obrubníku,jednořádku,přídlažby</t>
  </si>
  <si>
    <t>3+536+9</t>
  </si>
  <si>
    <t>305*0,15</t>
  </si>
  <si>
    <t>305*2</t>
  </si>
  <si>
    <t>305*0,05*0,001</t>
  </si>
  <si>
    <t>305*30*0,001</t>
  </si>
  <si>
    <t>50000104</t>
  </si>
  <si>
    <t>Dod+mont násypu ze strusky 0-64 hutněný po vrstvách max do 150mm,vč.rozprostření a urovnání, a uválcování</t>
  </si>
  <si>
    <t>734,1*1,01</t>
  </si>
  <si>
    <t>7,4*1,03</t>
  </si>
  <si>
    <t>970*1,1</t>
  </si>
  <si>
    <t>524+12</t>
  </si>
  <si>
    <t>917932131R00</t>
  </si>
  <si>
    <t>Osazení silniční přídlažby  z betonových dlaždic o rozměru 500x250 mm,  , lože z betonu C20/25, bez dodávky přídlažby</t>
  </si>
  <si>
    <t>3*0,1*0,1</t>
  </si>
  <si>
    <t>536*0,2*0,2</t>
  </si>
  <si>
    <t>9*0,25*0,2</t>
  </si>
  <si>
    <t>3*0,1/5*1,01</t>
  </si>
  <si>
    <t>12*1,01</t>
  </si>
  <si>
    <t>524*1,01</t>
  </si>
  <si>
    <t>Dod+mont přemístění stávajících DZ na sloupcích</t>
  </si>
  <si>
    <t>592162117R</t>
  </si>
  <si>
    <t>přídlažba silniční; beton; l = 500 mm; š = 250 mm; h = 100 mm; přírodní</t>
  </si>
  <si>
    <t>12*2*1,010</t>
  </si>
  <si>
    <t>113201111R00</t>
  </si>
  <si>
    <t>Vytrhání obrub chodníkových ležatých</t>
  </si>
  <si>
    <t>s vybouráním lože, s přemístěním hmot na skládku na vzdálenost do 3 m nebo naložením na dopravní prostředek</t>
  </si>
  <si>
    <t>8,5+2,5</t>
  </si>
  <si>
    <t>přídlažba : 8,5</t>
  </si>
  <si>
    <t>113203111R00</t>
  </si>
  <si>
    <t>Vytrhání obrub z dlažebních kostek</t>
  </si>
  <si>
    <t>Demontáž stávajících svislých DZ kompletní  vč. základku</t>
  </si>
  <si>
    <t>979990001R00</t>
  </si>
  <si>
    <t>Poplatek za skládku stavební suti</t>
  </si>
  <si>
    <t>998223011R00</t>
  </si>
  <si>
    <t>Přesun hmot pozemních komunikací, kryt dlážděný jakékoliv délky objektu</t>
  </si>
  <si>
    <t>822.29</t>
  </si>
  <si>
    <t>komunikace pozemní ostatní</t>
  </si>
  <si>
    <t>kryt (materiál konstrukce krytu) dlážděný</t>
  </si>
  <si>
    <t>119001401R00</t>
  </si>
  <si>
    <t>Dočasné zajištění podzemního potrubí nebo vedení ocelového potrubí_x000D_
 DN  do 200 mm</t>
  </si>
  <si>
    <t>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</si>
  <si>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>60*0,15</t>
  </si>
  <si>
    <t>130001101R00</t>
  </si>
  <si>
    <t>Příplatek k cenám za ztížené vykopávky v horninách jakékoliv třídy</t>
  </si>
  <si>
    <t>Příplatek k cenám hloubených vykopávek za ztížení vykopávky v blízkosti podzemního vedení nebo výbušnin pro jakoukoliv třídu horniny.</t>
  </si>
  <si>
    <t>Položka pořadí 6 : 384,34000*0,25</t>
  </si>
  <si>
    <t>132201111R00</t>
  </si>
  <si>
    <t>Hloubení rýh šířky do 60 cm do 100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</si>
  <si>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</si>
  <si>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56*0,6*1,85</t>
  </si>
  <si>
    <t>132201119R00</t>
  </si>
  <si>
    <t xml:space="preserve">Hloubení rýh šířky do 60 cm příplatek za lepivost, v hornině 3,  </t>
  </si>
  <si>
    <t>Položka pořadí 4 : 62,16000*0,5</t>
  </si>
  <si>
    <t>132201212R00</t>
  </si>
  <si>
    <t xml:space="preserve">Hloubení rýh šířky přes 60 do 200 cm do 1000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</si>
  <si>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</si>
  <si>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kanalizace - drenáž : 400-62,16</t>
  </si>
  <si>
    <t>přípočet vsak a odlučovač ORL : 46,5</t>
  </si>
  <si>
    <t>132201219R00</t>
  </si>
  <si>
    <t xml:space="preserve">Hloubení rýh šířky přes 60 do 200 cm příplatek za lepivost, v hornině 3,  </t>
  </si>
  <si>
    <t>Položka pořadí 6 : 384,34000*0,5</t>
  </si>
  <si>
    <t>151101101R00</t>
  </si>
  <si>
    <t>Zřízení pažení a rozepření stěn rýh příložné  pro jakoukoliv mezerovitost, hloubky do 2 m</t>
  </si>
  <si>
    <t>pro podzemní vedení pro všechny šířky rýhy,</t>
  </si>
  <si>
    <t>kanalizace : 700</t>
  </si>
  <si>
    <t>přípojky vpustí : 28,2+27+19,4+7,8+8+8,2+5,8+11,5+13,8+14,7</t>
  </si>
  <si>
    <t>vsak : 64</t>
  </si>
  <si>
    <t>ORL : 36</t>
  </si>
  <si>
    <t>drény : 56*1,85*2</t>
  </si>
  <si>
    <t>151101111R00</t>
  </si>
  <si>
    <t>Odstranění pažení a rozepření rýh příložné , hloubky do 2 m</t>
  </si>
  <si>
    <t>pro podzemní vedení s uložením materiálu na vzdálenost do 3 m od kraje výkopu,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</si>
  <si>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</si>
  <si>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</si>
  <si>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</si>
  <si>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446,5-36</t>
  </si>
  <si>
    <t>171201201R00</t>
  </si>
  <si>
    <t>Uložení sypaniny na dočasnou skládku tak, že na 1 m2 plochy připadá přes 2 m3 výkopku nebo ornice</t>
  </si>
  <si>
    <t>v místě pro použití : 36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</si>
  <si>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</si>
  <si>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</si>
  <si>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</si>
  <si>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</si>
  <si>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Položka pořadí 11 : 410,50000*1,65</t>
  </si>
  <si>
    <t>12261430R</t>
  </si>
  <si>
    <t>struska kusová frakce 16,0 až 32,0 mm</t>
  </si>
  <si>
    <t>138*1,65</t>
  </si>
  <si>
    <t>60*2</t>
  </si>
  <si>
    <t>60*0,05*0,001</t>
  </si>
  <si>
    <t>60*30*0,001</t>
  </si>
  <si>
    <t>175101101R00</t>
  </si>
  <si>
    <t>Obsyp potrubí bez prohození sypaniny, bez dodávky obsypového materiálu</t>
  </si>
  <si>
    <t>sypaninou z vhodných hornin tř. 1 - 4 nebo materiálem připraveným podél výkopu ve vzdálenosti do 3 m od jeho kraje, pro jakoukoliv hloubku výkopu a jakoukoliv míru zhutnění,</t>
  </si>
  <si>
    <t>lože a obsyp potrubí</t>
  </si>
  <si>
    <t>potrubí,šachty,vpusti : 23</t>
  </si>
  <si>
    <t>564431111R00</t>
  </si>
  <si>
    <t>Podklad nebo podsyp ze struskového štěrku tloušťka po zhutnění 100 mm</t>
  </si>
  <si>
    <t>pod ORL : 3*3</t>
  </si>
  <si>
    <t>631315611R00</t>
  </si>
  <si>
    <t xml:space="preserve">Mazanina z betonu prostého tl. přes 120 do 240 mm třídy C 16/20 </t>
  </si>
  <si>
    <t>801-1</t>
  </si>
  <si>
    <t>(z kameniva) hlazená dřevěným hladítkem</t>
  </si>
  <si>
    <t>Včetně vytvoření dilatačních spár, bez zaplnění.</t>
  </si>
  <si>
    <t>pod ORL : 2,8*2,8*0,2</t>
  </si>
  <si>
    <t>631319175R00</t>
  </si>
  <si>
    <t>Příplatek za stržení povrchu tloušťka mazaniny od 120 mm do 240 mm</t>
  </si>
  <si>
    <t>spodní vrstvy mazaniny latí před vložením výztuže nebo pletiva pro tloušťku obou vrstev mazaniny</t>
  </si>
  <si>
    <t>631351101R00</t>
  </si>
  <si>
    <t>Bednění stěn, rýh a otvorů v podlahách zřízení</t>
  </si>
  <si>
    <t>pod ORL : 2,8*4*0,2</t>
  </si>
  <si>
    <t>631351102R00</t>
  </si>
  <si>
    <t>Bednění stěn, rýh a otvorů v podlahách odstranění</t>
  </si>
  <si>
    <t>631361921R00</t>
  </si>
  <si>
    <t>Výztuž mazanin z betonů a z lehkých betonů ze svařovaných sítí</t>
  </si>
  <si>
    <t>včetně distančních prvků</t>
  </si>
  <si>
    <t>deska ORL : 2,8*2,8*1,15*5*0,001</t>
  </si>
  <si>
    <t>1751001</t>
  </si>
  <si>
    <t>Dod štěrkopísku 8-16mm pro obsyp vč. dopravy</t>
  </si>
  <si>
    <t>80*2</t>
  </si>
  <si>
    <t>4515701</t>
  </si>
  <si>
    <t>Dod+mont struskový štěrk 64/124 zasakovacích rýh</t>
  </si>
  <si>
    <t>831263195R00</t>
  </si>
  <si>
    <t>Montáž potrubí z trub kameninových těsněných pryžovými kroužky příplatky k ceně za zřízení kanalizační přípojky, DN od 100 do 300 mm</t>
  </si>
  <si>
    <t>pro splaškovou kanalizaci v otevřeném výkopu ve sklonu do 20 %,</t>
  </si>
  <si>
    <t>uliční vpusti : 10</t>
  </si>
  <si>
    <t>871313121R00</t>
  </si>
  <si>
    <t>Montáž potrubí z trub z plastů těsněných gumovým kroužkem  DN 150 mm</t>
  </si>
  <si>
    <t>v otevřeném výkopu ve sklonu do 20 %,</t>
  </si>
  <si>
    <t>871353121R00</t>
  </si>
  <si>
    <t>Montáž potrubí z trub z plastů těsněných gumovým kroužkem  DN 200 mm</t>
  </si>
  <si>
    <t>892571111R00</t>
  </si>
  <si>
    <t>Zkoušky těsnosti kanalizačního potrubí zkouška těsnosti kanalizačního potrubí vodou_x000D_
 do DN 200 mm</t>
  </si>
  <si>
    <t>vodou nebo vzduchem,</t>
  </si>
  <si>
    <t>53+175</t>
  </si>
  <si>
    <t>892573111R00</t>
  </si>
  <si>
    <t>Zkoušky těsnosti kanalizačního potrubí zabezpečení konců kanalizačního potrubí při tlakových zkouškách vodou_x000D_
 do DN 200 mm</t>
  </si>
  <si>
    <t>úsek</t>
  </si>
  <si>
    <t>892855113R00</t>
  </si>
  <si>
    <t>Kamerové prohlídky potrubí do 100 m</t>
  </si>
  <si>
    <t>899623151R00</t>
  </si>
  <si>
    <t>Obetonování potrubí nebo zdiva stok betonem prostým třídy C 16/20</t>
  </si>
  <si>
    <t>z cementu portlandského nebo struskoportlandského, v otevřeném výkopu,</t>
  </si>
  <si>
    <t>spoje,napojení : 1,5</t>
  </si>
  <si>
    <t>899711122R00</t>
  </si>
  <si>
    <t>Výstražné fólie výstražná fólie pro kanalizaci, šířka 30 cm</t>
  </si>
  <si>
    <t>Dod kanalizační trubky hladké KG 2000 PP dn 160</t>
  </si>
  <si>
    <t>53*1,03</t>
  </si>
  <si>
    <t>Dod kanalizační trubky hladké KG 2000 PP dn 200</t>
  </si>
  <si>
    <t>175*1,03</t>
  </si>
  <si>
    <t>Dod drenážní trubky tyčové dn 160</t>
  </si>
  <si>
    <t>56*1,03</t>
  </si>
  <si>
    <t>Dod+mont geotextilie 300g/m2 na drenážní trubky</t>
  </si>
  <si>
    <t>80105</t>
  </si>
  <si>
    <t>Dod+mont napojení kanalizace do stávající šachty vč. začištění vč. provedení spádiště</t>
  </si>
  <si>
    <t>80106</t>
  </si>
  <si>
    <t>Dod+mont napojení kanalizace vpusti UV1 na stávající šachtu vč. začištění</t>
  </si>
  <si>
    <t>8019901</t>
  </si>
  <si>
    <t>MOntáž plastové šachty 425 - kompletní sestavy</t>
  </si>
  <si>
    <t>80199012</t>
  </si>
  <si>
    <t>Dod plastové šachty Š8 425  - kompletní sestavy vč. dopravy</t>
  </si>
  <si>
    <t>80199013</t>
  </si>
  <si>
    <t>Dod plastové šachty Š9 425  - kompletní sestavy vč. dopravy</t>
  </si>
  <si>
    <t>80199014</t>
  </si>
  <si>
    <t>Dod plastové šachty Š10 425  - kompletní sestavy vč. dopravy</t>
  </si>
  <si>
    <t>8019902</t>
  </si>
  <si>
    <t>MOntáž plastové šachty 600 - kompletní sestavy</t>
  </si>
  <si>
    <t>80199021</t>
  </si>
  <si>
    <t>Dod plastové šachty Š1 600  - kompletní sestavy vč. dopravy</t>
  </si>
  <si>
    <t>80199022</t>
  </si>
  <si>
    <t>Dod plastové šachty Š2 600  - kompletní sestavy vč. dopravy</t>
  </si>
  <si>
    <t>80199023</t>
  </si>
  <si>
    <t>Dod plastové šachty Š3 600  - kompletní sestavy vč. dopravy</t>
  </si>
  <si>
    <t>80199024</t>
  </si>
  <si>
    <t>Dod plastové šachty Š4 600  - kompletní sestavy vč. dopravy</t>
  </si>
  <si>
    <t>80199025</t>
  </si>
  <si>
    <t>Dod plastové šachty Š5 600  - kompletní sestavy vč. dopravy</t>
  </si>
  <si>
    <t>80199026</t>
  </si>
  <si>
    <t>Dod plastové šachty Š6 600  - kompletní sestavy vč. dopravy</t>
  </si>
  <si>
    <t>80199027</t>
  </si>
  <si>
    <t>Dod plastové šachty Š7 600  - kompletní sestavy vč. dopravy</t>
  </si>
  <si>
    <t>8019903</t>
  </si>
  <si>
    <t>Montáž plastové vpusti  DN 425  - kompletní sestavy</t>
  </si>
  <si>
    <t>80199031</t>
  </si>
  <si>
    <t>Dod plastové uliční vpusti UV1 425  - kompletní sestavy vč. dopravy</t>
  </si>
  <si>
    <t>80199032</t>
  </si>
  <si>
    <t>Dod plastové uliční vpusti UV2 425  - kompletní sestavy vč. dopravy</t>
  </si>
  <si>
    <t>80199033</t>
  </si>
  <si>
    <t>Dod plastové uliční vpusti UV3 425  - kompletní sestavy vč. dopravy</t>
  </si>
  <si>
    <t>80199034</t>
  </si>
  <si>
    <t>Dod plastové uliční vpusti UV4 425  - kompletní sestavy vč. dopravy</t>
  </si>
  <si>
    <t>80199035</t>
  </si>
  <si>
    <t>Dod plastové uliční vpusti UV5 425  - kompletní sestavy vč. dopravy</t>
  </si>
  <si>
    <t>80199036</t>
  </si>
  <si>
    <t>Dod plastové uliční vpusti UV6 425  - kompletní sestavy vč. dopravy</t>
  </si>
  <si>
    <t>80199037</t>
  </si>
  <si>
    <t>Dod plastové uliční vpusti UV7 425  - kompletní sestavy vč. dopravy</t>
  </si>
  <si>
    <t>80199038</t>
  </si>
  <si>
    <t>Dod plastové uliční vpusti UV8 425  - kompletní sestavy vč. dopravy</t>
  </si>
  <si>
    <t>80199039</t>
  </si>
  <si>
    <t>Dod plastové uliční vpusti UV9 425  - kompletní sestavy vč. dopravy</t>
  </si>
  <si>
    <t>801990391</t>
  </si>
  <si>
    <t>Dod plastové uliční vpusti UV10 425  - kompletní sestavy vč. dopravy</t>
  </si>
  <si>
    <t>8019904</t>
  </si>
  <si>
    <t>MOntáž ORL DN2,0m  vč.vstupního komínku s poklopem - kompletní sestavy</t>
  </si>
  <si>
    <t>80199041</t>
  </si>
  <si>
    <t>Dod ORL dn 2,0m  vč.komínku s poklopem    - kompletní sestavy vč. dopravy</t>
  </si>
  <si>
    <t>80201</t>
  </si>
  <si>
    <t>Dod+mont vsakovací galerie - 48ks 400x500x1000 vč.spojovacího a montážního materiálu</t>
  </si>
  <si>
    <t>kpl</t>
  </si>
  <si>
    <t>80202</t>
  </si>
  <si>
    <t>Dod+mont geotextilie vsakovací galerie</t>
  </si>
  <si>
    <t>(1,4+1,2)*2*12,4*1,1</t>
  </si>
  <si>
    <t>1,4*1,2*2*1,2</t>
  </si>
  <si>
    <t>80203</t>
  </si>
  <si>
    <t>Dod+mont odvzdušnění DN 110</t>
  </si>
  <si>
    <t>80204</t>
  </si>
  <si>
    <t>Dod+mont obsyp galerie frakcí 8-32</t>
  </si>
  <si>
    <t>1,4*12,4*0,2*2</t>
  </si>
  <si>
    <t>1,4*1,2*0,2*2</t>
  </si>
  <si>
    <t>12,4*0,8*2*0,2</t>
  </si>
  <si>
    <t>11,584*0,05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</si>
  <si>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</si>
  <si>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</si>
  <si>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</si>
  <si>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na vzdálenost 15 m od hrany výkopu nebo od okraje šachty</t>
  </si>
  <si>
    <t>827.2</t>
  </si>
  <si>
    <t>Kanalizace trubní</t>
  </si>
  <si>
    <t xml:space="preserve"> m</t>
  </si>
  <si>
    <t>potrubí z trub z plastických hmot a sklolaminátu</t>
  </si>
  <si>
    <t>25*0,15</t>
  </si>
  <si>
    <t>Položka pořadí 5 : 61,00000*0,25</t>
  </si>
  <si>
    <t>200*0,6*1,95</t>
  </si>
  <si>
    <t>Položka pořadí 3 : 234,00000*0,5</t>
  </si>
  <si>
    <t>295-234</t>
  </si>
  <si>
    <t>Položka pořadí 5 : 61,00000*0,5</t>
  </si>
  <si>
    <t>potrubí : 112,5</t>
  </si>
  <si>
    <t>drény : 200*1,95*2</t>
  </si>
  <si>
    <t>295-24</t>
  </si>
  <si>
    <t>Položka pořadí 10 : 271,00000*1,65</t>
  </si>
  <si>
    <t>Položka pořadí 12 : 18,00000*1,65</t>
  </si>
  <si>
    <t>25*2</t>
  </si>
  <si>
    <t>25*0,05*0,001</t>
  </si>
  <si>
    <t>25*30*0,001</t>
  </si>
  <si>
    <t>Položka pořadí 28 : 130,00000*2</t>
  </si>
  <si>
    <t>892855112R00</t>
  </si>
  <si>
    <t>Kamerové prohlídky potrubí do 50 m</t>
  </si>
  <si>
    <t>45*1,03</t>
  </si>
  <si>
    <t>200*1,03</t>
  </si>
  <si>
    <t>801990121</t>
  </si>
  <si>
    <t>Dod plastové šachty Š11 425  - kompletní sestavy vč. dopravy</t>
  </si>
  <si>
    <t>801990131</t>
  </si>
  <si>
    <t>Dod plastové šachty Š12 425  - kompletní sestavy vč. dopravy</t>
  </si>
  <si>
    <t>801990141</t>
  </si>
  <si>
    <t>Dod plastové šachty Š13 425  - kompletní sestavy vč. dopravy</t>
  </si>
  <si>
    <t>801990151</t>
  </si>
  <si>
    <t>Dod plastové šachty Š14 425  - kompletní sestavy vč. dopravy</t>
  </si>
  <si>
    <t>801990161</t>
  </si>
  <si>
    <t>Dod plastové šachty Š15 425  - kompletní sestavy vč. dopravy</t>
  </si>
  <si>
    <t>801990171</t>
  </si>
  <si>
    <t>Dod plastové šachty Š16,17,18 425  - kompletní sestavy vč. dopravy</t>
  </si>
  <si>
    <t>801990181</t>
  </si>
  <si>
    <t>Dod plastové šachty Š19 425  - kompletní sestavy vč. dopravy</t>
  </si>
  <si>
    <t>801990191</t>
  </si>
  <si>
    <t>Dod plastové šachty Š20 425  - kompletní sestavy vč. dopravy</t>
  </si>
  <si>
    <t>801990310</t>
  </si>
  <si>
    <t>Dod plastové uliční vpusti UV11 425  - kompletní sestavy vč. dopravy</t>
  </si>
  <si>
    <t>801990320</t>
  </si>
  <si>
    <t>Dod plastové uliční vpusti UV12 425  - kompletní sestavy vč. dopravy</t>
  </si>
  <si>
    <t>801990330</t>
  </si>
  <si>
    <t>Dod plastové uliční vpusti UV13 425  - kompletní sestavy vč. dopravy</t>
  </si>
  <si>
    <t>801990340</t>
  </si>
  <si>
    <t>Dod plastové uliční vpusti UV14 425  - kompletní sestavy vč. dopravy</t>
  </si>
  <si>
    <t>801990350</t>
  </si>
  <si>
    <t>Dod plastové uliční vpusti UV15 425  - kompletní sestavy vč. dopravy</t>
  </si>
  <si>
    <t>801990360</t>
  </si>
  <si>
    <t>Dod plastové uliční vpusti UV16 425  - kompletní sestavy vč. dopravy</t>
  </si>
  <si>
    <t>801990370</t>
  </si>
  <si>
    <t>Dod plastové uliční vpusti UV17 425  - kompletní sestavy vč. dopravy</t>
  </si>
  <si>
    <t>801990380</t>
  </si>
  <si>
    <t>Dod plastové uliční vpusti UV18 425  - kompletní sestavy vč. dopravy</t>
  </si>
  <si>
    <t>801990390</t>
  </si>
  <si>
    <t>Dod plastové uliční vpusti UV19 425  - kompletní sestavy vč. dopravy</t>
  </si>
  <si>
    <t>8019903910</t>
  </si>
  <si>
    <t>Dod plastové uliční vpusti UV20 425  - kompletní sestavy vč. dopravy</t>
  </si>
  <si>
    <t>210001</t>
  </si>
  <si>
    <t>VO podél ul. Lípové viz samostatný soupis</t>
  </si>
  <si>
    <t>210002</t>
  </si>
  <si>
    <t>VO podél Páteřní komunikace viz samostatný soupis</t>
  </si>
  <si>
    <t>210003</t>
  </si>
  <si>
    <t>VO podél Stezky pro chodce a cyklisty viz samostatný soupis</t>
  </si>
  <si>
    <t>828.75</t>
  </si>
  <si>
    <t>sítě kabelové osvětlovací nízkého napětí včetně sloupů a svítidel</t>
  </si>
  <si>
    <t>umístění vedení v zemní rýze na upravený podklad</t>
  </si>
</sst>
</file>

<file path=xl/styles.xml><?xml version="1.0" encoding="utf-8"?>
<styleSheet xmlns="http://schemas.openxmlformats.org/spreadsheetml/2006/main">
  <numFmts count="1">
    <numFmt numFmtId="164" formatCode="#,##0.00000"/>
  </numFmts>
  <fonts count="20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shrinkToFit="1"/>
    </xf>
    <xf numFmtId="3" fontId="0" fillId="2" borderId="37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2" borderId="34" xfId="0" applyFont="1" applyFill="1" applyBorder="1" applyAlignment="1">
      <alignment vertical="center"/>
    </xf>
    <xf numFmtId="0" fontId="7" fillId="2" borderId="34" xfId="0" applyFont="1" applyFill="1" applyBorder="1" applyAlignment="1">
      <alignment vertical="center" wrapText="1"/>
    </xf>
    <xf numFmtId="0" fontId="7" fillId="2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2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2" borderId="37" xfId="0" applyNumberFormat="1" applyFont="1" applyFill="1" applyBorder="1" applyAlignment="1">
      <alignment horizontal="center" vertical="center"/>
    </xf>
    <xf numFmtId="4" fontId="7" fillId="2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7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3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4" fontId="8" fillId="2" borderId="22" xfId="0" applyNumberFormat="1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3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164" fontId="19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2" borderId="34" xfId="0" applyNumberFormat="1" applyFill="1" applyBorder="1" applyAlignment="1">
      <alignment vertical="center"/>
    </xf>
    <xf numFmtId="4" fontId="0" fillId="2" borderId="35" xfId="0" applyNumberFormat="1" applyFill="1" applyBorder="1" applyAlignment="1">
      <alignment vertical="center"/>
    </xf>
    <xf numFmtId="4" fontId="0" fillId="2" borderId="36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0" fillId="0" borderId="18" xfId="0" applyBorder="1" applyAlignment="1">
      <alignment vertical="top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75"/>
  <sheetViews>
    <sheetView showGridLines="0" topLeftCell="B41" zoomScaleNormal="100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36</v>
      </c>
      <c r="B1" s="189" t="s">
        <v>39</v>
      </c>
      <c r="C1" s="190"/>
      <c r="D1" s="190"/>
      <c r="E1" s="190"/>
      <c r="F1" s="190"/>
      <c r="G1" s="190"/>
      <c r="H1" s="190"/>
      <c r="I1" s="190"/>
      <c r="J1" s="191"/>
    </row>
    <row r="2" spans="1:15" ht="36" customHeight="1">
      <c r="A2" s="2"/>
      <c r="B2" s="76" t="s">
        <v>22</v>
      </c>
      <c r="C2" s="77"/>
      <c r="D2" s="78" t="s">
        <v>41</v>
      </c>
      <c r="E2" s="198" t="s">
        <v>42</v>
      </c>
      <c r="F2" s="199"/>
      <c r="G2" s="199"/>
      <c r="H2" s="199"/>
      <c r="I2" s="199"/>
      <c r="J2" s="200"/>
      <c r="O2" s="1"/>
    </row>
    <row r="3" spans="1:15" ht="27" hidden="1" customHeight="1">
      <c r="A3" s="2"/>
      <c r="B3" s="79"/>
      <c r="C3" s="77"/>
      <c r="D3" s="80"/>
      <c r="E3" s="201"/>
      <c r="F3" s="202"/>
      <c r="G3" s="202"/>
      <c r="H3" s="202"/>
      <c r="I3" s="202"/>
      <c r="J3" s="203"/>
    </row>
    <row r="4" spans="1:15" ht="23.25" customHeight="1">
      <c r="A4" s="2"/>
      <c r="B4" s="81"/>
      <c r="C4" s="82"/>
      <c r="D4" s="83"/>
      <c r="E4" s="211"/>
      <c r="F4" s="211"/>
      <c r="G4" s="211"/>
      <c r="H4" s="211"/>
      <c r="I4" s="211"/>
      <c r="J4" s="212"/>
    </row>
    <row r="5" spans="1:15" ht="24" customHeight="1">
      <c r="A5" s="2"/>
      <c r="B5" s="31" t="s">
        <v>40</v>
      </c>
      <c r="D5" s="215"/>
      <c r="E5" s="216"/>
      <c r="F5" s="216"/>
      <c r="G5" s="216"/>
      <c r="H5" s="18" t="s">
        <v>38</v>
      </c>
      <c r="I5" s="22"/>
      <c r="J5" s="8"/>
    </row>
    <row r="6" spans="1:15" ht="15.75" customHeight="1">
      <c r="A6" s="2"/>
      <c r="B6" s="28"/>
      <c r="C6" s="55"/>
      <c r="D6" s="217"/>
      <c r="E6" s="218"/>
      <c r="F6" s="218"/>
      <c r="G6" s="218"/>
      <c r="H6" s="18" t="s">
        <v>34</v>
      </c>
      <c r="I6" s="22"/>
      <c r="J6" s="8"/>
    </row>
    <row r="7" spans="1:15" ht="15.75" customHeight="1">
      <c r="A7" s="2"/>
      <c r="B7" s="29"/>
      <c r="C7" s="56"/>
      <c r="D7" s="53"/>
      <c r="E7" s="219"/>
      <c r="F7" s="220"/>
      <c r="G7" s="220"/>
      <c r="H7" s="24"/>
      <c r="I7" s="23"/>
      <c r="J7" s="34"/>
    </row>
    <row r="8" spans="1:15" ht="24" hidden="1" customHeight="1">
      <c r="A8" s="2"/>
      <c r="B8" s="31" t="s">
        <v>20</v>
      </c>
      <c r="D8" s="51"/>
      <c r="H8" s="18" t="s">
        <v>38</v>
      </c>
      <c r="I8" s="22"/>
      <c r="J8" s="8"/>
    </row>
    <row r="9" spans="1:15" ht="15.75" hidden="1" customHeight="1">
      <c r="A9" s="2"/>
      <c r="B9" s="2"/>
      <c r="D9" s="51"/>
      <c r="H9" s="18" t="s">
        <v>34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19</v>
      </c>
      <c r="D11" s="205"/>
      <c r="E11" s="205"/>
      <c r="F11" s="205"/>
      <c r="G11" s="205"/>
      <c r="H11" s="18" t="s">
        <v>38</v>
      </c>
      <c r="I11" s="85"/>
      <c r="J11" s="8"/>
    </row>
    <row r="12" spans="1:15" ht="15.75" customHeight="1">
      <c r="A12" s="2"/>
      <c r="B12" s="28"/>
      <c r="C12" s="55"/>
      <c r="D12" s="210"/>
      <c r="E12" s="210"/>
      <c r="F12" s="210"/>
      <c r="G12" s="210"/>
      <c r="H12" s="18" t="s">
        <v>34</v>
      </c>
      <c r="I12" s="85"/>
      <c r="J12" s="8"/>
    </row>
    <row r="13" spans="1:15" ht="15.75" customHeight="1">
      <c r="A13" s="2"/>
      <c r="B13" s="29"/>
      <c r="C13" s="56"/>
      <c r="D13" s="84"/>
      <c r="E13" s="213"/>
      <c r="F13" s="214"/>
      <c r="G13" s="214"/>
      <c r="H13" s="19"/>
      <c r="I13" s="23"/>
      <c r="J13" s="34"/>
    </row>
    <row r="14" spans="1:15" ht="24" customHeight="1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32</v>
      </c>
      <c r="C15" s="61"/>
      <c r="D15" s="54"/>
      <c r="E15" s="204"/>
      <c r="F15" s="204"/>
      <c r="G15" s="206"/>
      <c r="H15" s="206"/>
      <c r="I15" s="206" t="s">
        <v>29</v>
      </c>
      <c r="J15" s="207"/>
    </row>
    <row r="16" spans="1:15" ht="23.25" customHeight="1">
      <c r="A16" s="138" t="s">
        <v>24</v>
      </c>
      <c r="B16" s="38" t="s">
        <v>24</v>
      </c>
      <c r="C16" s="62"/>
      <c r="D16" s="63"/>
      <c r="E16" s="195"/>
      <c r="F16" s="196"/>
      <c r="G16" s="195"/>
      <c r="H16" s="196"/>
      <c r="I16" s="195">
        <f>SUMIF(F61:F71,A16,I61:I71)+SUMIF(F61:F71,"PSU",I61:I71)</f>
        <v>0</v>
      </c>
      <c r="J16" s="197"/>
    </row>
    <row r="17" spans="1:10" ht="23.25" customHeight="1">
      <c r="A17" s="138" t="s">
        <v>25</v>
      </c>
      <c r="B17" s="38" t="s">
        <v>25</v>
      </c>
      <c r="C17" s="62"/>
      <c r="D17" s="63"/>
      <c r="E17" s="195"/>
      <c r="F17" s="196"/>
      <c r="G17" s="195"/>
      <c r="H17" s="196"/>
      <c r="I17" s="195">
        <f>SUMIF(F61:F71,A17,I61:I71)</f>
        <v>0</v>
      </c>
      <c r="J17" s="197"/>
    </row>
    <row r="18" spans="1:10" ht="23.25" customHeight="1">
      <c r="A18" s="138" t="s">
        <v>26</v>
      </c>
      <c r="B18" s="38" t="s">
        <v>26</v>
      </c>
      <c r="C18" s="62"/>
      <c r="D18" s="63"/>
      <c r="E18" s="195"/>
      <c r="F18" s="196"/>
      <c r="G18" s="195"/>
      <c r="H18" s="196"/>
      <c r="I18" s="195">
        <f>SUMIF(F61:F71,A18,I61:I71)</f>
        <v>0</v>
      </c>
      <c r="J18" s="197"/>
    </row>
    <row r="19" spans="1:10" ht="23.25" customHeight="1">
      <c r="A19" s="138" t="s">
        <v>83</v>
      </c>
      <c r="B19" s="38" t="s">
        <v>27</v>
      </c>
      <c r="C19" s="62"/>
      <c r="D19" s="63"/>
      <c r="E19" s="195"/>
      <c r="F19" s="196"/>
      <c r="G19" s="195"/>
      <c r="H19" s="196"/>
      <c r="I19" s="195">
        <f>SUMIF(F61:F71,A19,I61:I71)</f>
        <v>0</v>
      </c>
      <c r="J19" s="197"/>
    </row>
    <row r="20" spans="1:10" ht="23.25" customHeight="1">
      <c r="A20" s="138" t="s">
        <v>84</v>
      </c>
      <c r="B20" s="38" t="s">
        <v>28</v>
      </c>
      <c r="C20" s="62"/>
      <c r="D20" s="63"/>
      <c r="E20" s="195"/>
      <c r="F20" s="196"/>
      <c r="G20" s="195"/>
      <c r="H20" s="196"/>
      <c r="I20" s="195">
        <f>SUMIF(F61:F71,A20,I61:I71)</f>
        <v>0</v>
      </c>
      <c r="J20" s="197"/>
    </row>
    <row r="21" spans="1:10" ht="23.25" customHeight="1">
      <c r="A21" s="2"/>
      <c r="B21" s="48" t="s">
        <v>29</v>
      </c>
      <c r="C21" s="64"/>
      <c r="D21" s="65"/>
      <c r="E21" s="208"/>
      <c r="F21" s="209"/>
      <c r="G21" s="208"/>
      <c r="H21" s="209"/>
      <c r="I21" s="208">
        <f>SUM(I16:J20)</f>
        <v>0</v>
      </c>
      <c r="J21" s="226"/>
    </row>
    <row r="22" spans="1:10" ht="33" customHeight="1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24">
        <f>ZakladDPHSniVypocet</f>
        <v>0</v>
      </c>
      <c r="H23" s="225"/>
      <c r="I23" s="225"/>
      <c r="J23" s="40" t="str">
        <f t="shared" ref="J23:J28" si="0">Mena</f>
        <v>CZK</v>
      </c>
    </row>
    <row r="24" spans="1:10" ht="23.25" customHeight="1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22">
        <f>IF(A24&gt;50, ROUNDUP(A23, 0), ROUNDDOWN(A23, 0))</f>
        <v>0</v>
      </c>
      <c r="H24" s="223"/>
      <c r="I24" s="223"/>
      <c r="J24" s="40" t="str">
        <f t="shared" si="0"/>
        <v>CZK</v>
      </c>
    </row>
    <row r="25" spans="1:10" ht="23.25" customHeight="1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24">
        <f>ZakladDPHZaklVypocet</f>
        <v>0</v>
      </c>
      <c r="H25" s="225"/>
      <c r="I25" s="225"/>
      <c r="J25" s="40" t="str">
        <f t="shared" si="0"/>
        <v>CZK</v>
      </c>
    </row>
    <row r="26" spans="1:10" ht="23.25" customHeight="1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192">
        <f>IF(A26&gt;50, ROUNDUP(A25, 0), ROUNDDOWN(A25, 0))</f>
        <v>0</v>
      </c>
      <c r="H26" s="193"/>
      <c r="I26" s="193"/>
      <c r="J26" s="37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194">
        <f>CenaCelkem-(ZakladDPHSni+DPHSni+ZakladDPHZakl+DPHZakl)</f>
        <v>0</v>
      </c>
      <c r="H27" s="194"/>
      <c r="I27" s="194"/>
      <c r="J27" s="41" t="str">
        <f t="shared" si="0"/>
        <v>CZK</v>
      </c>
    </row>
    <row r="28" spans="1:10" ht="27.75" hidden="1" customHeight="1" thickBot="1">
      <c r="A28" s="2"/>
      <c r="B28" s="112" t="s">
        <v>23</v>
      </c>
      <c r="C28" s="113"/>
      <c r="D28" s="113"/>
      <c r="E28" s="114"/>
      <c r="F28" s="115"/>
      <c r="G28" s="228">
        <f>ZakladDPHSniVypocet+ZakladDPHZaklVypocet</f>
        <v>0</v>
      </c>
      <c r="H28" s="228"/>
      <c r="I28" s="228"/>
      <c r="J28" s="116" t="str">
        <f t="shared" si="0"/>
        <v>CZK</v>
      </c>
    </row>
    <row r="29" spans="1:10" ht="27.75" customHeight="1" thickBot="1">
      <c r="A29" s="2">
        <f>(A27-INT(A27))*100</f>
        <v>0</v>
      </c>
      <c r="B29" s="112" t="s">
        <v>35</v>
      </c>
      <c r="C29" s="117"/>
      <c r="D29" s="117"/>
      <c r="E29" s="117"/>
      <c r="F29" s="118"/>
      <c r="G29" s="227">
        <f>IF(A29&gt;50, ROUNDUP(A27, 0), ROUNDDOWN(A27, 0))</f>
        <v>0</v>
      </c>
      <c r="H29" s="227"/>
      <c r="I29" s="227"/>
      <c r="J29" s="119" t="s">
        <v>62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229"/>
      <c r="E34" s="230"/>
      <c r="G34" s="231"/>
      <c r="H34" s="232"/>
      <c r="I34" s="232"/>
      <c r="J34" s="25"/>
    </row>
    <row r="35" spans="1:10" ht="12.75" customHeight="1">
      <c r="A35" s="2"/>
      <c r="B35" s="2"/>
      <c r="D35" s="221" t="s">
        <v>2</v>
      </c>
      <c r="E35" s="221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>
      <c r="A39" s="88">
        <v>1</v>
      </c>
      <c r="B39" s="98" t="s">
        <v>43</v>
      </c>
      <c r="C39" s="233"/>
      <c r="D39" s="233"/>
      <c r="E39" s="233"/>
      <c r="F39" s="99">
        <f>'000 000 Pol'!AE36+'101 101 Pol'!AE173+'102 102 Pol'!AE138+'103 103 Pol'!AE112+'301 301.1 Pol'!AE167+'301 301.2 Pol'!AE119+'401 401 Pol'!AE13</f>
        <v>0</v>
      </c>
      <c r="G39" s="100">
        <f>'000 000 Pol'!AF36+'101 101 Pol'!AF173+'102 102 Pol'!AF138+'103 103 Pol'!AF112+'301 301.1 Pol'!AF167+'301 301.2 Pol'!AF119+'401 401 Pol'!AF13</f>
        <v>0</v>
      </c>
      <c r="H39" s="101">
        <f t="shared" ref="H39:H53" si="1">(F39*SazbaDPH1/100)+(G39*SazbaDPH2/100)</f>
        <v>0</v>
      </c>
      <c r="I39" s="101">
        <f t="shared" ref="I39:I53" si="2">F39+G39+H39</f>
        <v>0</v>
      </c>
      <c r="J39" s="102" t="str">
        <f t="shared" ref="J39:J53" si="3">IF(CenaCelkemVypocet=0,"",I39/CenaCelkemVypocet*100)</f>
        <v/>
      </c>
    </row>
    <row r="40" spans="1:10" ht="25.5" customHeight="1">
      <c r="A40" s="88">
        <v>2</v>
      </c>
      <c r="B40" s="103"/>
      <c r="C40" s="234" t="s">
        <v>44</v>
      </c>
      <c r="D40" s="234"/>
      <c r="E40" s="234"/>
      <c r="F40" s="104"/>
      <c r="G40" s="105"/>
      <c r="H40" s="105">
        <f t="shared" si="1"/>
        <v>0</v>
      </c>
      <c r="I40" s="105">
        <f t="shared" si="2"/>
        <v>0</v>
      </c>
      <c r="J40" s="106" t="str">
        <f t="shared" si="3"/>
        <v/>
      </c>
    </row>
    <row r="41" spans="1:10" ht="25.5" customHeight="1">
      <c r="A41" s="88">
        <v>2</v>
      </c>
      <c r="B41" s="103" t="s">
        <v>45</v>
      </c>
      <c r="C41" s="234" t="s">
        <v>46</v>
      </c>
      <c r="D41" s="234"/>
      <c r="E41" s="234"/>
      <c r="F41" s="104">
        <f>'000 000 Pol'!AE36</f>
        <v>0</v>
      </c>
      <c r="G41" s="105">
        <f>'000 000 Pol'!AF36</f>
        <v>0</v>
      </c>
      <c r="H41" s="105">
        <f t="shared" si="1"/>
        <v>0</v>
      </c>
      <c r="I41" s="105">
        <f t="shared" si="2"/>
        <v>0</v>
      </c>
      <c r="J41" s="106" t="str">
        <f t="shared" si="3"/>
        <v/>
      </c>
    </row>
    <row r="42" spans="1:10" ht="25.5" customHeight="1">
      <c r="A42" s="88">
        <v>3</v>
      </c>
      <c r="B42" s="107" t="s">
        <v>45</v>
      </c>
      <c r="C42" s="233" t="s">
        <v>46</v>
      </c>
      <c r="D42" s="233"/>
      <c r="E42" s="233"/>
      <c r="F42" s="108">
        <f>'000 000 Pol'!AE36</f>
        <v>0</v>
      </c>
      <c r="G42" s="101">
        <f>'000 000 Pol'!AF36</f>
        <v>0</v>
      </c>
      <c r="H42" s="101">
        <f t="shared" si="1"/>
        <v>0</v>
      </c>
      <c r="I42" s="101">
        <f t="shared" si="2"/>
        <v>0</v>
      </c>
      <c r="J42" s="102" t="str">
        <f t="shared" si="3"/>
        <v/>
      </c>
    </row>
    <row r="43" spans="1:10" ht="25.5" customHeight="1">
      <c r="A43" s="88">
        <v>2</v>
      </c>
      <c r="B43" s="103" t="s">
        <v>47</v>
      </c>
      <c r="C43" s="234" t="s">
        <v>48</v>
      </c>
      <c r="D43" s="234"/>
      <c r="E43" s="234"/>
      <c r="F43" s="104">
        <f>'101 101 Pol'!AE173</f>
        <v>0</v>
      </c>
      <c r="G43" s="105">
        <f>'101 101 Pol'!AF173</f>
        <v>0</v>
      </c>
      <c r="H43" s="105">
        <f t="shared" si="1"/>
        <v>0</v>
      </c>
      <c r="I43" s="105">
        <f t="shared" si="2"/>
        <v>0</v>
      </c>
      <c r="J43" s="106" t="str">
        <f t="shared" si="3"/>
        <v/>
      </c>
    </row>
    <row r="44" spans="1:10" ht="25.5" customHeight="1">
      <c r="A44" s="88">
        <v>3</v>
      </c>
      <c r="B44" s="107" t="s">
        <v>47</v>
      </c>
      <c r="C44" s="233" t="s">
        <v>48</v>
      </c>
      <c r="D44" s="233"/>
      <c r="E44" s="233"/>
      <c r="F44" s="108">
        <f>'101 101 Pol'!AE173</f>
        <v>0</v>
      </c>
      <c r="G44" s="101">
        <f>'101 101 Pol'!AF173</f>
        <v>0</v>
      </c>
      <c r="H44" s="101">
        <f t="shared" si="1"/>
        <v>0</v>
      </c>
      <c r="I44" s="101">
        <f t="shared" si="2"/>
        <v>0</v>
      </c>
      <c r="J44" s="102" t="str">
        <f t="shared" si="3"/>
        <v/>
      </c>
    </row>
    <row r="45" spans="1:10" ht="25.5" customHeight="1">
      <c r="A45" s="88">
        <v>2</v>
      </c>
      <c r="B45" s="103" t="s">
        <v>49</v>
      </c>
      <c r="C45" s="234" t="s">
        <v>50</v>
      </c>
      <c r="D45" s="234"/>
      <c r="E45" s="234"/>
      <c r="F45" s="104">
        <f>'102 102 Pol'!AE138</f>
        <v>0</v>
      </c>
      <c r="G45" s="105">
        <f>'102 102 Pol'!AF138</f>
        <v>0</v>
      </c>
      <c r="H45" s="105">
        <f t="shared" si="1"/>
        <v>0</v>
      </c>
      <c r="I45" s="105">
        <f t="shared" si="2"/>
        <v>0</v>
      </c>
      <c r="J45" s="106" t="str">
        <f t="shared" si="3"/>
        <v/>
      </c>
    </row>
    <row r="46" spans="1:10" ht="25.5" customHeight="1">
      <c r="A46" s="88">
        <v>3</v>
      </c>
      <c r="B46" s="107" t="s">
        <v>49</v>
      </c>
      <c r="C46" s="233" t="s">
        <v>50</v>
      </c>
      <c r="D46" s="233"/>
      <c r="E46" s="233"/>
      <c r="F46" s="108">
        <f>'102 102 Pol'!AE138</f>
        <v>0</v>
      </c>
      <c r="G46" s="101">
        <f>'102 102 Pol'!AF138</f>
        <v>0</v>
      </c>
      <c r="H46" s="101">
        <f t="shared" si="1"/>
        <v>0</v>
      </c>
      <c r="I46" s="101">
        <f t="shared" si="2"/>
        <v>0</v>
      </c>
      <c r="J46" s="102" t="str">
        <f t="shared" si="3"/>
        <v/>
      </c>
    </row>
    <row r="47" spans="1:10" ht="25.5" customHeight="1">
      <c r="A47" s="88">
        <v>2</v>
      </c>
      <c r="B47" s="103" t="s">
        <v>51</v>
      </c>
      <c r="C47" s="234" t="s">
        <v>52</v>
      </c>
      <c r="D47" s="234"/>
      <c r="E47" s="234"/>
      <c r="F47" s="104">
        <f>'103 103 Pol'!AE112</f>
        <v>0</v>
      </c>
      <c r="G47" s="105">
        <f>'103 103 Pol'!AF112</f>
        <v>0</v>
      </c>
      <c r="H47" s="105">
        <f t="shared" si="1"/>
        <v>0</v>
      </c>
      <c r="I47" s="105">
        <f t="shared" si="2"/>
        <v>0</v>
      </c>
      <c r="J47" s="106" t="str">
        <f t="shared" si="3"/>
        <v/>
      </c>
    </row>
    <row r="48" spans="1:10" ht="25.5" customHeight="1">
      <c r="A48" s="88">
        <v>3</v>
      </c>
      <c r="B48" s="107" t="s">
        <v>51</v>
      </c>
      <c r="C48" s="233" t="s">
        <v>52</v>
      </c>
      <c r="D48" s="233"/>
      <c r="E48" s="233"/>
      <c r="F48" s="108">
        <f>'103 103 Pol'!AE112</f>
        <v>0</v>
      </c>
      <c r="G48" s="101">
        <f>'103 103 Pol'!AF112</f>
        <v>0</v>
      </c>
      <c r="H48" s="101">
        <f t="shared" si="1"/>
        <v>0</v>
      </c>
      <c r="I48" s="101">
        <f t="shared" si="2"/>
        <v>0</v>
      </c>
      <c r="J48" s="102" t="str">
        <f t="shared" si="3"/>
        <v/>
      </c>
    </row>
    <row r="49" spans="1:10" ht="25.5" customHeight="1">
      <c r="A49" s="88">
        <v>2</v>
      </c>
      <c r="B49" s="103" t="s">
        <v>53</v>
      </c>
      <c r="C49" s="234" t="s">
        <v>54</v>
      </c>
      <c r="D49" s="234"/>
      <c r="E49" s="234"/>
      <c r="F49" s="104">
        <f>'301 301.1 Pol'!AE167+'301 301.2 Pol'!AE119</f>
        <v>0</v>
      </c>
      <c r="G49" s="105">
        <f>'301 301.1 Pol'!AF167+'301 301.2 Pol'!AF119</f>
        <v>0</v>
      </c>
      <c r="H49" s="105">
        <f t="shared" si="1"/>
        <v>0</v>
      </c>
      <c r="I49" s="105">
        <f t="shared" si="2"/>
        <v>0</v>
      </c>
      <c r="J49" s="106" t="str">
        <f t="shared" si="3"/>
        <v/>
      </c>
    </row>
    <row r="50" spans="1:10" ht="25.5" customHeight="1">
      <c r="A50" s="88">
        <v>3</v>
      </c>
      <c r="B50" s="107" t="s">
        <v>55</v>
      </c>
      <c r="C50" s="233" t="s">
        <v>56</v>
      </c>
      <c r="D50" s="233"/>
      <c r="E50" s="233"/>
      <c r="F50" s="108">
        <f>'301 301.1 Pol'!AE167</f>
        <v>0</v>
      </c>
      <c r="G50" s="101">
        <f>'301 301.1 Pol'!AF167</f>
        <v>0</v>
      </c>
      <c r="H50" s="101">
        <f t="shared" si="1"/>
        <v>0</v>
      </c>
      <c r="I50" s="101">
        <f t="shared" si="2"/>
        <v>0</v>
      </c>
      <c r="J50" s="102" t="str">
        <f t="shared" si="3"/>
        <v/>
      </c>
    </row>
    <row r="51" spans="1:10" ht="25.5" customHeight="1">
      <c r="A51" s="88">
        <v>3</v>
      </c>
      <c r="B51" s="107" t="s">
        <v>57</v>
      </c>
      <c r="C51" s="233" t="s">
        <v>58</v>
      </c>
      <c r="D51" s="233"/>
      <c r="E51" s="233"/>
      <c r="F51" s="108">
        <f>'301 301.2 Pol'!AE119</f>
        <v>0</v>
      </c>
      <c r="G51" s="101">
        <f>'301 301.2 Pol'!AF119</f>
        <v>0</v>
      </c>
      <c r="H51" s="101">
        <f t="shared" si="1"/>
        <v>0</v>
      </c>
      <c r="I51" s="101">
        <f t="shared" si="2"/>
        <v>0</v>
      </c>
      <c r="J51" s="102" t="str">
        <f t="shared" si="3"/>
        <v/>
      </c>
    </row>
    <row r="52" spans="1:10" ht="25.5" customHeight="1">
      <c r="A52" s="88">
        <v>2</v>
      </c>
      <c r="B52" s="103" t="s">
        <v>59</v>
      </c>
      <c r="C52" s="234" t="s">
        <v>60</v>
      </c>
      <c r="D52" s="234"/>
      <c r="E52" s="234"/>
      <c r="F52" s="104">
        <f>'401 401 Pol'!AE13</f>
        <v>0</v>
      </c>
      <c r="G52" s="105">
        <f>'401 401 Pol'!AF13</f>
        <v>0</v>
      </c>
      <c r="H52" s="105">
        <f t="shared" si="1"/>
        <v>0</v>
      </c>
      <c r="I52" s="105">
        <f t="shared" si="2"/>
        <v>0</v>
      </c>
      <c r="J52" s="106" t="str">
        <f t="shared" si="3"/>
        <v/>
      </c>
    </row>
    <row r="53" spans="1:10" ht="25.5" customHeight="1">
      <c r="A53" s="88">
        <v>3</v>
      </c>
      <c r="B53" s="107" t="s">
        <v>59</v>
      </c>
      <c r="C53" s="233" t="s">
        <v>60</v>
      </c>
      <c r="D53" s="233"/>
      <c r="E53" s="233"/>
      <c r="F53" s="108">
        <f>'401 401 Pol'!AE13</f>
        <v>0</v>
      </c>
      <c r="G53" s="101">
        <f>'401 401 Pol'!AF13</f>
        <v>0</v>
      </c>
      <c r="H53" s="101">
        <f t="shared" si="1"/>
        <v>0</v>
      </c>
      <c r="I53" s="101">
        <f t="shared" si="2"/>
        <v>0</v>
      </c>
      <c r="J53" s="102" t="str">
        <f t="shared" si="3"/>
        <v/>
      </c>
    </row>
    <row r="54" spans="1:10" ht="25.5" customHeight="1">
      <c r="A54" s="88"/>
      <c r="B54" s="235" t="s">
        <v>61</v>
      </c>
      <c r="C54" s="236"/>
      <c r="D54" s="236"/>
      <c r="E54" s="237"/>
      <c r="F54" s="109">
        <f>SUMIF(A39:A53,"=1",F39:F53)</f>
        <v>0</v>
      </c>
      <c r="G54" s="110">
        <f>SUMIF(A39:A53,"=1",G39:G53)</f>
        <v>0</v>
      </c>
      <c r="H54" s="110">
        <f>SUMIF(A39:A53,"=1",H39:H53)</f>
        <v>0</v>
      </c>
      <c r="I54" s="110">
        <f>SUMIF(A39:A53,"=1",I39:I53)</f>
        <v>0</v>
      </c>
      <c r="J54" s="111">
        <f>SUMIF(A39:A53,"=1",J39:J53)</f>
        <v>0</v>
      </c>
    </row>
    <row r="58" spans="1:10" ht="15.75">
      <c r="B58" s="120" t="s">
        <v>63</v>
      </c>
    </row>
    <row r="60" spans="1:10" ht="25.5" customHeight="1">
      <c r="A60" s="122"/>
      <c r="B60" s="125" t="s">
        <v>17</v>
      </c>
      <c r="C60" s="125" t="s">
        <v>5</v>
      </c>
      <c r="D60" s="126"/>
      <c r="E60" s="126"/>
      <c r="F60" s="127" t="s">
        <v>64</v>
      </c>
      <c r="G60" s="127"/>
      <c r="H60" s="127"/>
      <c r="I60" s="127" t="s">
        <v>29</v>
      </c>
      <c r="J60" s="127" t="s">
        <v>0</v>
      </c>
    </row>
    <row r="61" spans="1:10" ht="36.75" customHeight="1">
      <c r="A61" s="123"/>
      <c r="B61" s="128" t="s">
        <v>65</v>
      </c>
      <c r="C61" s="238" t="s">
        <v>66</v>
      </c>
      <c r="D61" s="239"/>
      <c r="E61" s="239"/>
      <c r="F61" s="134" t="s">
        <v>24</v>
      </c>
      <c r="G61" s="135"/>
      <c r="H61" s="135"/>
      <c r="I61" s="135">
        <f>'101 101 Pol'!G8+'102 102 Pol'!G8+'103 103 Pol'!G8+'301 301.1 Pol'!G8+'301 301.2 Pol'!G8</f>
        <v>0</v>
      </c>
      <c r="J61" s="132" t="str">
        <f>IF(I72=0,"",I61/I72*100)</f>
        <v/>
      </c>
    </row>
    <row r="62" spans="1:10" ht="36.75" customHeight="1">
      <c r="A62" s="123"/>
      <c r="B62" s="128" t="s">
        <v>67</v>
      </c>
      <c r="C62" s="238" t="s">
        <v>68</v>
      </c>
      <c r="D62" s="239"/>
      <c r="E62" s="239"/>
      <c r="F62" s="134" t="s">
        <v>24</v>
      </c>
      <c r="G62" s="135"/>
      <c r="H62" s="135"/>
      <c r="I62" s="135">
        <f>'101 101 Pol'!G31+'102 102 Pol'!G32+'103 103 Pol'!G30+'301 301.1 Pol'!G55+'301 301.2 Pol'!G48</f>
        <v>0</v>
      </c>
      <c r="J62" s="132" t="str">
        <f>IF(I72=0,"",I62/I72*100)</f>
        <v/>
      </c>
    </row>
    <row r="63" spans="1:10" ht="36.75" customHeight="1">
      <c r="A63" s="123"/>
      <c r="B63" s="128" t="s">
        <v>69</v>
      </c>
      <c r="C63" s="238" t="s">
        <v>70</v>
      </c>
      <c r="D63" s="239"/>
      <c r="E63" s="239"/>
      <c r="F63" s="134" t="s">
        <v>24</v>
      </c>
      <c r="G63" s="135"/>
      <c r="H63" s="135"/>
      <c r="I63" s="135">
        <f>'301 301.1 Pol'!G75+'301 301.2 Pol'!G67</f>
        <v>0</v>
      </c>
      <c r="J63" s="132" t="str">
        <f>IF(I72=0,"",I63/I72*100)</f>
        <v/>
      </c>
    </row>
    <row r="64" spans="1:10" ht="36.75" customHeight="1">
      <c r="A64" s="123"/>
      <c r="B64" s="128" t="s">
        <v>71</v>
      </c>
      <c r="C64" s="238" t="s">
        <v>72</v>
      </c>
      <c r="D64" s="239"/>
      <c r="E64" s="239"/>
      <c r="F64" s="134" t="s">
        <v>24</v>
      </c>
      <c r="G64" s="135"/>
      <c r="H64" s="135"/>
      <c r="I64" s="135">
        <f>'101 101 Pol'!G55+'102 102 Pol'!G52+'103 103 Pol'!G50</f>
        <v>0</v>
      </c>
      <c r="J64" s="132" t="str">
        <f>IF(I72=0,"",I64/I72*100)</f>
        <v/>
      </c>
    </row>
    <row r="65" spans="1:10" ht="36.75" customHeight="1">
      <c r="A65" s="123"/>
      <c r="B65" s="128" t="s">
        <v>73</v>
      </c>
      <c r="C65" s="238" t="s">
        <v>74</v>
      </c>
      <c r="D65" s="239"/>
      <c r="E65" s="239"/>
      <c r="F65" s="134" t="s">
        <v>24</v>
      </c>
      <c r="G65" s="135"/>
      <c r="H65" s="135"/>
      <c r="I65" s="135">
        <f>'101 101 Pol'!G86+'102 102 Pol'!G91+'103 103 Pol'!G68+'301 301.1 Pol'!G100+'301 301.2 Pol'!G76</f>
        <v>0</v>
      </c>
      <c r="J65" s="132" t="str">
        <f>IF(I72=0,"",I65/I72*100)</f>
        <v/>
      </c>
    </row>
    <row r="66" spans="1:10" ht="36.75" customHeight="1">
      <c r="A66" s="123"/>
      <c r="B66" s="128" t="s">
        <v>75</v>
      </c>
      <c r="C66" s="238" t="s">
        <v>76</v>
      </c>
      <c r="D66" s="239"/>
      <c r="E66" s="239"/>
      <c r="F66" s="134" t="s">
        <v>24</v>
      </c>
      <c r="G66" s="135"/>
      <c r="H66" s="135"/>
      <c r="I66" s="135">
        <f>'101 101 Pol'!G98+'102 102 Pol'!G100+'103 103 Pol'!G71</f>
        <v>0</v>
      </c>
      <c r="J66" s="132" t="str">
        <f>IF(I72=0,"",I66/I72*100)</f>
        <v/>
      </c>
    </row>
    <row r="67" spans="1:10" ht="36.75" customHeight="1">
      <c r="A67" s="123"/>
      <c r="B67" s="128" t="s">
        <v>77</v>
      </c>
      <c r="C67" s="238" t="s">
        <v>78</v>
      </c>
      <c r="D67" s="239"/>
      <c r="E67" s="239"/>
      <c r="F67" s="134" t="s">
        <v>24</v>
      </c>
      <c r="G67" s="135"/>
      <c r="H67" s="135"/>
      <c r="I67" s="135">
        <f>'101 101 Pol'!G153+'103 103 Pol'!G95</f>
        <v>0</v>
      </c>
      <c r="J67" s="132" t="str">
        <f>IF(I72=0,"",I67/I72*100)</f>
        <v/>
      </c>
    </row>
    <row r="68" spans="1:10" ht="36.75" customHeight="1">
      <c r="A68" s="123"/>
      <c r="B68" s="128" t="s">
        <v>79</v>
      </c>
      <c r="C68" s="238" t="s">
        <v>80</v>
      </c>
      <c r="D68" s="239"/>
      <c r="E68" s="239"/>
      <c r="F68" s="134" t="s">
        <v>24</v>
      </c>
      <c r="G68" s="135"/>
      <c r="H68" s="135"/>
      <c r="I68" s="135">
        <f>'101 101 Pol'!G169+'102 102 Pol'!G134+'103 103 Pol'!G108+'301 301.1 Pol'!G162+'301 301.2 Pol'!G114</f>
        <v>0</v>
      </c>
      <c r="J68" s="132" t="str">
        <f>IF(I72=0,"",I68/I72*100)</f>
        <v/>
      </c>
    </row>
    <row r="69" spans="1:10" ht="36.75" customHeight="1">
      <c r="A69" s="123"/>
      <c r="B69" s="128" t="s">
        <v>81</v>
      </c>
      <c r="C69" s="238" t="s">
        <v>82</v>
      </c>
      <c r="D69" s="239"/>
      <c r="E69" s="239"/>
      <c r="F69" s="134" t="s">
        <v>26</v>
      </c>
      <c r="G69" s="135"/>
      <c r="H69" s="135"/>
      <c r="I69" s="135">
        <f>'401 401 Pol'!G8</f>
        <v>0</v>
      </c>
      <c r="J69" s="132" t="str">
        <f>IF(I72=0,"",I69/I72*100)</f>
        <v/>
      </c>
    </row>
    <row r="70" spans="1:10" ht="36.75" customHeight="1">
      <c r="A70" s="123"/>
      <c r="B70" s="128" t="s">
        <v>83</v>
      </c>
      <c r="C70" s="238" t="s">
        <v>27</v>
      </c>
      <c r="D70" s="239"/>
      <c r="E70" s="239"/>
      <c r="F70" s="134" t="s">
        <v>83</v>
      </c>
      <c r="G70" s="135"/>
      <c r="H70" s="135"/>
      <c r="I70" s="135">
        <f>'000 000 Pol'!G8</f>
        <v>0</v>
      </c>
      <c r="J70" s="132" t="str">
        <f>IF(I72=0,"",I70/I72*100)</f>
        <v/>
      </c>
    </row>
    <row r="71" spans="1:10" ht="36.75" customHeight="1">
      <c r="A71" s="123"/>
      <c r="B71" s="128" t="s">
        <v>84</v>
      </c>
      <c r="C71" s="238" t="s">
        <v>28</v>
      </c>
      <c r="D71" s="239"/>
      <c r="E71" s="239"/>
      <c r="F71" s="134" t="s">
        <v>84</v>
      </c>
      <c r="G71" s="135"/>
      <c r="H71" s="135"/>
      <c r="I71" s="135">
        <f>'000 000 Pol'!G22</f>
        <v>0</v>
      </c>
      <c r="J71" s="132" t="str">
        <f>IF(I72=0,"",I71/I72*100)</f>
        <v/>
      </c>
    </row>
    <row r="72" spans="1:10" ht="25.5" customHeight="1">
      <c r="A72" s="124"/>
      <c r="B72" s="129" t="s">
        <v>1</v>
      </c>
      <c r="C72" s="130"/>
      <c r="D72" s="131"/>
      <c r="E72" s="131"/>
      <c r="F72" s="136"/>
      <c r="G72" s="137"/>
      <c r="H72" s="137"/>
      <c r="I72" s="137">
        <f>SUM(I61:I71)</f>
        <v>0</v>
      </c>
      <c r="J72" s="133">
        <f>SUM(J61:J71)</f>
        <v>0</v>
      </c>
    </row>
    <row r="73" spans="1:10">
      <c r="F73" s="86"/>
      <c r="G73" s="86"/>
      <c r="H73" s="86"/>
      <c r="I73" s="86"/>
      <c r="J73" s="87"/>
    </row>
    <row r="74" spans="1:10">
      <c r="F74" s="86"/>
      <c r="G74" s="86"/>
      <c r="H74" s="86"/>
      <c r="I74" s="86"/>
      <c r="J74" s="87"/>
    </row>
    <row r="75" spans="1:10">
      <c r="F75" s="86"/>
      <c r="G75" s="86"/>
      <c r="H75" s="86"/>
      <c r="I75" s="86"/>
      <c r="J75" s="87"/>
    </row>
  </sheetData>
  <sheetProtection password="94F7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8">
    <mergeCell ref="C70:E70"/>
    <mergeCell ref="C71:E71"/>
    <mergeCell ref="C65:E65"/>
    <mergeCell ref="C66:E66"/>
    <mergeCell ref="C67:E67"/>
    <mergeCell ref="C68:E68"/>
    <mergeCell ref="C69:E69"/>
    <mergeCell ref="B54:E54"/>
    <mergeCell ref="C61:E61"/>
    <mergeCell ref="C62:E62"/>
    <mergeCell ref="C63:E63"/>
    <mergeCell ref="C64:E64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240" t="s">
        <v>6</v>
      </c>
      <c r="B1" s="240"/>
      <c r="C1" s="241"/>
      <c r="D1" s="240"/>
      <c r="E1" s="240"/>
      <c r="F1" s="240"/>
      <c r="G1" s="240"/>
    </row>
    <row r="2" spans="1:7" ht="24.95" customHeight="1">
      <c r="A2" s="50" t="s">
        <v>7</v>
      </c>
      <c r="B2" s="49"/>
      <c r="C2" s="242"/>
      <c r="D2" s="242"/>
      <c r="E2" s="242"/>
      <c r="F2" s="242"/>
      <c r="G2" s="243"/>
    </row>
    <row r="3" spans="1:7" ht="24.95" customHeight="1">
      <c r="A3" s="50" t="s">
        <v>8</v>
      </c>
      <c r="B3" s="49"/>
      <c r="C3" s="242"/>
      <c r="D3" s="242"/>
      <c r="E3" s="242"/>
      <c r="F3" s="242"/>
      <c r="G3" s="243"/>
    </row>
    <row r="4" spans="1:7" ht="24.95" customHeight="1">
      <c r="A4" s="50" t="s">
        <v>9</v>
      </c>
      <c r="B4" s="49"/>
      <c r="C4" s="242"/>
      <c r="D4" s="242"/>
      <c r="E4" s="242"/>
      <c r="F4" s="242"/>
      <c r="G4" s="243"/>
    </row>
    <row r="5" spans="1:7">
      <c r="B5" s="4"/>
      <c r="C5" s="5"/>
      <c r="D5" s="6"/>
    </row>
  </sheetData>
  <sheetProtection password="94F7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46" t="s">
        <v>85</v>
      </c>
      <c r="B1" s="246"/>
      <c r="C1" s="246"/>
      <c r="D1" s="246"/>
      <c r="E1" s="246"/>
      <c r="F1" s="246"/>
      <c r="G1" s="246"/>
      <c r="AG1" t="s">
        <v>86</v>
      </c>
    </row>
    <row r="2" spans="1:60" ht="25.15" customHeight="1">
      <c r="A2" s="139" t="s">
        <v>7</v>
      </c>
      <c r="B2" s="49" t="s">
        <v>41</v>
      </c>
      <c r="C2" s="247" t="s">
        <v>42</v>
      </c>
      <c r="D2" s="248"/>
      <c r="E2" s="248"/>
      <c r="F2" s="248"/>
      <c r="G2" s="249"/>
      <c r="AG2" t="s">
        <v>87</v>
      </c>
    </row>
    <row r="3" spans="1:60" ht="25.15" customHeight="1">
      <c r="A3" s="139" t="s">
        <v>8</v>
      </c>
      <c r="B3" s="49" t="s">
        <v>45</v>
      </c>
      <c r="C3" s="247" t="s">
        <v>46</v>
      </c>
      <c r="D3" s="248"/>
      <c r="E3" s="248"/>
      <c r="F3" s="248"/>
      <c r="G3" s="249"/>
      <c r="AC3" s="121" t="s">
        <v>87</v>
      </c>
      <c r="AG3" t="s">
        <v>88</v>
      </c>
    </row>
    <row r="4" spans="1:60" ht="25.15" customHeight="1">
      <c r="A4" s="140" t="s">
        <v>9</v>
      </c>
      <c r="B4" s="141" t="s">
        <v>45</v>
      </c>
      <c r="C4" s="250" t="s">
        <v>46</v>
      </c>
      <c r="D4" s="251"/>
      <c r="E4" s="251"/>
      <c r="F4" s="251"/>
      <c r="G4" s="252"/>
      <c r="AG4" t="s">
        <v>89</v>
      </c>
    </row>
    <row r="5" spans="1:60">
      <c r="D5" s="10"/>
    </row>
    <row r="6" spans="1:60" ht="38.25">
      <c r="A6" s="143" t="s">
        <v>90</v>
      </c>
      <c r="B6" s="145" t="s">
        <v>91</v>
      </c>
      <c r="C6" s="145" t="s">
        <v>92</v>
      </c>
      <c r="D6" s="144" t="s">
        <v>93</v>
      </c>
      <c r="E6" s="143" t="s">
        <v>94</v>
      </c>
      <c r="F6" s="142" t="s">
        <v>95</v>
      </c>
      <c r="G6" s="143" t="s">
        <v>29</v>
      </c>
      <c r="H6" s="146" t="s">
        <v>30</v>
      </c>
      <c r="I6" s="146" t="s">
        <v>96</v>
      </c>
      <c r="J6" s="146" t="s">
        <v>31</v>
      </c>
      <c r="K6" s="146" t="s">
        <v>97</v>
      </c>
      <c r="L6" s="146" t="s">
        <v>98</v>
      </c>
      <c r="M6" s="146" t="s">
        <v>99</v>
      </c>
      <c r="N6" s="146" t="s">
        <v>100</v>
      </c>
      <c r="O6" s="146" t="s">
        <v>101</v>
      </c>
      <c r="P6" s="146" t="s">
        <v>102</v>
      </c>
      <c r="Q6" s="146" t="s">
        <v>103</v>
      </c>
      <c r="R6" s="146" t="s">
        <v>104</v>
      </c>
      <c r="S6" s="146" t="s">
        <v>105</v>
      </c>
      <c r="T6" s="146" t="s">
        <v>106</v>
      </c>
      <c r="U6" s="146" t="s">
        <v>107</v>
      </c>
      <c r="V6" s="146" t="s">
        <v>108</v>
      </c>
      <c r="W6" s="146" t="s">
        <v>109</v>
      </c>
      <c r="X6" s="146" t="s">
        <v>110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>
      <c r="A8" s="158" t="s">
        <v>111</v>
      </c>
      <c r="B8" s="159" t="s">
        <v>83</v>
      </c>
      <c r="C8" s="173" t="s">
        <v>27</v>
      </c>
      <c r="D8" s="160"/>
      <c r="E8" s="161"/>
      <c r="F8" s="162"/>
      <c r="G8" s="162">
        <f>SUMIF(AG9:AG21,"&lt;&gt;NOR",G9:G21)</f>
        <v>0</v>
      </c>
      <c r="H8" s="162"/>
      <c r="I8" s="162">
        <f>SUM(I9:I21)</f>
        <v>0</v>
      </c>
      <c r="J8" s="162"/>
      <c r="K8" s="162">
        <f>SUM(K9:K21)</f>
        <v>0</v>
      </c>
      <c r="L8" s="162"/>
      <c r="M8" s="162">
        <f>SUM(M9:M21)</f>
        <v>0</v>
      </c>
      <c r="N8" s="162"/>
      <c r="O8" s="162">
        <f>SUM(O9:O21)</f>
        <v>0</v>
      </c>
      <c r="P8" s="162"/>
      <c r="Q8" s="162">
        <f>SUM(Q9:Q21)</f>
        <v>0</v>
      </c>
      <c r="R8" s="162"/>
      <c r="S8" s="162"/>
      <c r="T8" s="163"/>
      <c r="U8" s="157"/>
      <c r="V8" s="157">
        <f>SUM(V9:V21)</f>
        <v>0</v>
      </c>
      <c r="W8" s="157"/>
      <c r="X8" s="157"/>
      <c r="AG8" t="s">
        <v>112</v>
      </c>
    </row>
    <row r="9" spans="1:60" outlineLevel="1">
      <c r="A9" s="164">
        <v>1</v>
      </c>
      <c r="B9" s="165" t="s">
        <v>113</v>
      </c>
      <c r="C9" s="174" t="s">
        <v>114</v>
      </c>
      <c r="D9" s="166" t="s">
        <v>115</v>
      </c>
      <c r="E9" s="167">
        <v>1</v>
      </c>
      <c r="F9" s="168"/>
      <c r="G9" s="169">
        <f>ROUND(E9*F9,2)</f>
        <v>0</v>
      </c>
      <c r="H9" s="168"/>
      <c r="I9" s="169">
        <f>ROUND(E9*H9,2)</f>
        <v>0</v>
      </c>
      <c r="J9" s="168"/>
      <c r="K9" s="169">
        <f>ROUND(E9*J9,2)</f>
        <v>0</v>
      </c>
      <c r="L9" s="169">
        <v>21</v>
      </c>
      <c r="M9" s="169">
        <f>G9*(1+L9/100)</f>
        <v>0</v>
      </c>
      <c r="N9" s="169">
        <v>0</v>
      </c>
      <c r="O9" s="169">
        <f>ROUND(E9*N9,2)</f>
        <v>0</v>
      </c>
      <c r="P9" s="169">
        <v>0</v>
      </c>
      <c r="Q9" s="169">
        <f>ROUND(E9*P9,2)</f>
        <v>0</v>
      </c>
      <c r="R9" s="169"/>
      <c r="S9" s="169" t="s">
        <v>116</v>
      </c>
      <c r="T9" s="170" t="s">
        <v>117</v>
      </c>
      <c r="U9" s="156">
        <v>0</v>
      </c>
      <c r="V9" s="156">
        <f>ROUND(E9*U9,2)</f>
        <v>0</v>
      </c>
      <c r="W9" s="156"/>
      <c r="X9" s="156" t="s">
        <v>118</v>
      </c>
      <c r="Y9" s="147"/>
      <c r="Z9" s="147"/>
      <c r="AA9" s="147"/>
      <c r="AB9" s="147"/>
      <c r="AC9" s="147"/>
      <c r="AD9" s="147"/>
      <c r="AE9" s="147"/>
      <c r="AF9" s="147"/>
      <c r="AG9" s="147" t="s">
        <v>119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>
      <c r="A10" s="154"/>
      <c r="B10" s="155"/>
      <c r="C10" s="244" t="s">
        <v>157</v>
      </c>
      <c r="D10" s="245"/>
      <c r="E10" s="245"/>
      <c r="F10" s="245"/>
      <c r="G10" s="245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120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>
      <c r="A11" s="154"/>
      <c r="B11" s="155"/>
      <c r="C11" s="253" t="s">
        <v>121</v>
      </c>
      <c r="D11" s="254"/>
      <c r="E11" s="254"/>
      <c r="F11" s="254"/>
      <c r="G11" s="254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120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71" t="str">
        <f>C11</f>
        <v>Vyhotovení protokolu o vytyčení stavby se seznamem souřadnic vytyčených bodů a jejich polohopisnými (S-JTSK) a výškopisnými (Bpv) hodnotami.</v>
      </c>
      <c r="BB11" s="147"/>
      <c r="BC11" s="147"/>
      <c r="BD11" s="147"/>
      <c r="BE11" s="147"/>
      <c r="BF11" s="147"/>
      <c r="BG11" s="147"/>
      <c r="BH11" s="147"/>
    </row>
    <row r="12" spans="1:60" outlineLevel="1">
      <c r="A12" s="164">
        <v>2</v>
      </c>
      <c r="B12" s="165" t="s">
        <v>122</v>
      </c>
      <c r="C12" s="174" t="s">
        <v>123</v>
      </c>
      <c r="D12" s="166" t="s">
        <v>115</v>
      </c>
      <c r="E12" s="167">
        <v>1</v>
      </c>
      <c r="F12" s="168"/>
      <c r="G12" s="169">
        <f>ROUND(E12*F12,2)</f>
        <v>0</v>
      </c>
      <c r="H12" s="168"/>
      <c r="I12" s="169">
        <f>ROUND(E12*H12,2)</f>
        <v>0</v>
      </c>
      <c r="J12" s="168"/>
      <c r="K12" s="169">
        <f>ROUND(E12*J12,2)</f>
        <v>0</v>
      </c>
      <c r="L12" s="169">
        <v>21</v>
      </c>
      <c r="M12" s="169">
        <f>G12*(1+L12/100)</f>
        <v>0</v>
      </c>
      <c r="N12" s="169">
        <v>0</v>
      </c>
      <c r="O12" s="169">
        <f>ROUND(E12*N12,2)</f>
        <v>0</v>
      </c>
      <c r="P12" s="169">
        <v>0</v>
      </c>
      <c r="Q12" s="169">
        <f>ROUND(E12*P12,2)</f>
        <v>0</v>
      </c>
      <c r="R12" s="169"/>
      <c r="S12" s="169" t="s">
        <v>116</v>
      </c>
      <c r="T12" s="170" t="s">
        <v>117</v>
      </c>
      <c r="U12" s="156">
        <v>0</v>
      </c>
      <c r="V12" s="156">
        <f>ROUND(E12*U12,2)</f>
        <v>0</v>
      </c>
      <c r="W12" s="156"/>
      <c r="X12" s="156" t="s">
        <v>118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119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>
      <c r="A13" s="154"/>
      <c r="B13" s="155"/>
      <c r="C13" s="244" t="s">
        <v>124</v>
      </c>
      <c r="D13" s="245"/>
      <c r="E13" s="245"/>
      <c r="F13" s="245"/>
      <c r="G13" s="245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47"/>
      <c r="Z13" s="147"/>
      <c r="AA13" s="147"/>
      <c r="AB13" s="147"/>
      <c r="AC13" s="147"/>
      <c r="AD13" s="147"/>
      <c r="AE13" s="147"/>
      <c r="AF13" s="147"/>
      <c r="AG13" s="147" t="s">
        <v>120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71" t="str">
        <f>C13</f>
        <v>Zaměření a vytýčení stávajících inženýrských sítí v místě stavby z hlediska jejich ochrany při provádění stavby.</v>
      </c>
      <c r="BB13" s="147"/>
      <c r="BC13" s="147"/>
      <c r="BD13" s="147"/>
      <c r="BE13" s="147"/>
      <c r="BF13" s="147"/>
      <c r="BG13" s="147"/>
      <c r="BH13" s="147"/>
    </row>
    <row r="14" spans="1:60" outlineLevel="1">
      <c r="A14" s="164">
        <v>3</v>
      </c>
      <c r="B14" s="165" t="s">
        <v>125</v>
      </c>
      <c r="C14" s="174" t="s">
        <v>126</v>
      </c>
      <c r="D14" s="166" t="s">
        <v>115</v>
      </c>
      <c r="E14" s="167">
        <v>1</v>
      </c>
      <c r="F14" s="168"/>
      <c r="G14" s="169">
        <f>ROUND(E14*F14,2)</f>
        <v>0</v>
      </c>
      <c r="H14" s="168"/>
      <c r="I14" s="169">
        <f>ROUND(E14*H14,2)</f>
        <v>0</v>
      </c>
      <c r="J14" s="168"/>
      <c r="K14" s="169">
        <f>ROUND(E14*J14,2)</f>
        <v>0</v>
      </c>
      <c r="L14" s="169">
        <v>21</v>
      </c>
      <c r="M14" s="169">
        <f>G14*(1+L14/100)</f>
        <v>0</v>
      </c>
      <c r="N14" s="169">
        <v>0</v>
      </c>
      <c r="O14" s="169">
        <f>ROUND(E14*N14,2)</f>
        <v>0</v>
      </c>
      <c r="P14" s="169">
        <v>0</v>
      </c>
      <c r="Q14" s="169">
        <f>ROUND(E14*P14,2)</f>
        <v>0</v>
      </c>
      <c r="R14" s="169"/>
      <c r="S14" s="169" t="s">
        <v>116</v>
      </c>
      <c r="T14" s="170" t="s">
        <v>117</v>
      </c>
      <c r="U14" s="156">
        <v>0</v>
      </c>
      <c r="V14" s="156">
        <f>ROUND(E14*U14,2)</f>
        <v>0</v>
      </c>
      <c r="W14" s="156"/>
      <c r="X14" s="156" t="s">
        <v>118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119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>
      <c r="A15" s="154"/>
      <c r="B15" s="155"/>
      <c r="C15" s="244" t="s">
        <v>127</v>
      </c>
      <c r="D15" s="245"/>
      <c r="E15" s="245"/>
      <c r="F15" s="245"/>
      <c r="G15" s="245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47"/>
      <c r="Z15" s="147"/>
      <c r="AA15" s="147"/>
      <c r="AB15" s="147"/>
      <c r="AC15" s="147"/>
      <c r="AD15" s="147"/>
      <c r="AE15" s="147"/>
      <c r="AF15" s="147"/>
      <c r="AG15" s="147" t="s">
        <v>120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71" t="str">
        <f>C15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5" s="147"/>
      <c r="BC15" s="147"/>
      <c r="BD15" s="147"/>
      <c r="BE15" s="147"/>
      <c r="BF15" s="147"/>
      <c r="BG15" s="147"/>
      <c r="BH15" s="147"/>
    </row>
    <row r="16" spans="1:60" outlineLevel="1">
      <c r="A16" s="164">
        <v>4</v>
      </c>
      <c r="B16" s="165" t="s">
        <v>128</v>
      </c>
      <c r="C16" s="174" t="s">
        <v>129</v>
      </c>
      <c r="D16" s="166" t="s">
        <v>115</v>
      </c>
      <c r="E16" s="167">
        <v>1</v>
      </c>
      <c r="F16" s="168"/>
      <c r="G16" s="169">
        <f>ROUND(E16*F16,2)</f>
        <v>0</v>
      </c>
      <c r="H16" s="168"/>
      <c r="I16" s="169">
        <f>ROUND(E16*H16,2)</f>
        <v>0</v>
      </c>
      <c r="J16" s="168"/>
      <c r="K16" s="169">
        <f>ROUND(E16*J16,2)</f>
        <v>0</v>
      </c>
      <c r="L16" s="169">
        <v>21</v>
      </c>
      <c r="M16" s="169">
        <f>G16*(1+L16/100)</f>
        <v>0</v>
      </c>
      <c r="N16" s="169">
        <v>0</v>
      </c>
      <c r="O16" s="169">
        <f>ROUND(E16*N16,2)</f>
        <v>0</v>
      </c>
      <c r="P16" s="169">
        <v>0</v>
      </c>
      <c r="Q16" s="169">
        <f>ROUND(E16*P16,2)</f>
        <v>0</v>
      </c>
      <c r="R16" s="169"/>
      <c r="S16" s="169" t="s">
        <v>116</v>
      </c>
      <c r="T16" s="170" t="s">
        <v>117</v>
      </c>
      <c r="U16" s="156">
        <v>0</v>
      </c>
      <c r="V16" s="156">
        <f>ROUND(E16*U16,2)</f>
        <v>0</v>
      </c>
      <c r="W16" s="156"/>
      <c r="X16" s="156" t="s">
        <v>118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119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33.75" outlineLevel="1">
      <c r="A17" s="154"/>
      <c r="B17" s="155"/>
      <c r="C17" s="244" t="s">
        <v>130</v>
      </c>
      <c r="D17" s="245"/>
      <c r="E17" s="245"/>
      <c r="F17" s="245"/>
      <c r="G17" s="245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47"/>
      <c r="Z17" s="147"/>
      <c r="AA17" s="147"/>
      <c r="AB17" s="147"/>
      <c r="AC17" s="147"/>
      <c r="AD17" s="147"/>
      <c r="AE17" s="147"/>
      <c r="AF17" s="147"/>
      <c r="AG17" s="147" t="s">
        <v>120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71" t="str">
        <f>C17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7" s="147"/>
      <c r="BC17" s="147"/>
      <c r="BD17" s="147"/>
      <c r="BE17" s="147"/>
      <c r="BF17" s="147"/>
      <c r="BG17" s="147"/>
      <c r="BH17" s="147"/>
    </row>
    <row r="18" spans="1:60" outlineLevel="1">
      <c r="A18" s="164">
        <v>5</v>
      </c>
      <c r="B18" s="165" t="s">
        <v>131</v>
      </c>
      <c r="C18" s="174" t="s">
        <v>132</v>
      </c>
      <c r="D18" s="166" t="s">
        <v>115</v>
      </c>
      <c r="E18" s="167">
        <v>1</v>
      </c>
      <c r="F18" s="168"/>
      <c r="G18" s="169">
        <f>ROUND(E18*F18,2)</f>
        <v>0</v>
      </c>
      <c r="H18" s="168"/>
      <c r="I18" s="169">
        <f>ROUND(E18*H18,2)</f>
        <v>0</v>
      </c>
      <c r="J18" s="168"/>
      <c r="K18" s="169">
        <f>ROUND(E18*J18,2)</f>
        <v>0</v>
      </c>
      <c r="L18" s="169">
        <v>21</v>
      </c>
      <c r="M18" s="169">
        <f>G18*(1+L18/100)</f>
        <v>0</v>
      </c>
      <c r="N18" s="169">
        <v>0</v>
      </c>
      <c r="O18" s="169">
        <f>ROUND(E18*N18,2)</f>
        <v>0</v>
      </c>
      <c r="P18" s="169">
        <v>0</v>
      </c>
      <c r="Q18" s="169">
        <f>ROUND(E18*P18,2)</f>
        <v>0</v>
      </c>
      <c r="R18" s="169"/>
      <c r="S18" s="169" t="s">
        <v>116</v>
      </c>
      <c r="T18" s="170" t="s">
        <v>117</v>
      </c>
      <c r="U18" s="156">
        <v>0</v>
      </c>
      <c r="V18" s="156">
        <f>ROUND(E18*U18,2)</f>
        <v>0</v>
      </c>
      <c r="W18" s="156"/>
      <c r="X18" s="156" t="s">
        <v>118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119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>
      <c r="A19" s="154"/>
      <c r="B19" s="155"/>
      <c r="C19" s="244" t="s">
        <v>133</v>
      </c>
      <c r="D19" s="245"/>
      <c r="E19" s="245"/>
      <c r="F19" s="245"/>
      <c r="G19" s="245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47"/>
      <c r="Z19" s="147"/>
      <c r="AA19" s="147"/>
      <c r="AB19" s="147"/>
      <c r="AC19" s="147"/>
      <c r="AD19" s="147"/>
      <c r="AE19" s="147"/>
      <c r="AF19" s="147"/>
      <c r="AG19" s="147" t="s">
        <v>120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71" t="str">
        <f>C19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9" s="147"/>
      <c r="BC19" s="147"/>
      <c r="BD19" s="147"/>
      <c r="BE19" s="147"/>
      <c r="BF19" s="147"/>
      <c r="BG19" s="147"/>
      <c r="BH19" s="147"/>
    </row>
    <row r="20" spans="1:60" outlineLevel="1">
      <c r="A20" s="164">
        <v>6</v>
      </c>
      <c r="B20" s="165" t="s">
        <v>134</v>
      </c>
      <c r="C20" s="174" t="s">
        <v>135</v>
      </c>
      <c r="D20" s="166" t="s">
        <v>115</v>
      </c>
      <c r="E20" s="167">
        <v>1</v>
      </c>
      <c r="F20" s="168"/>
      <c r="G20" s="169">
        <f>ROUND(E20*F20,2)</f>
        <v>0</v>
      </c>
      <c r="H20" s="168"/>
      <c r="I20" s="169">
        <f>ROUND(E20*H20,2)</f>
        <v>0</v>
      </c>
      <c r="J20" s="168"/>
      <c r="K20" s="169">
        <f>ROUND(E20*J20,2)</f>
        <v>0</v>
      </c>
      <c r="L20" s="169">
        <v>21</v>
      </c>
      <c r="M20" s="169">
        <f>G20*(1+L20/100)</f>
        <v>0</v>
      </c>
      <c r="N20" s="169">
        <v>0</v>
      </c>
      <c r="O20" s="169">
        <f>ROUND(E20*N20,2)</f>
        <v>0</v>
      </c>
      <c r="P20" s="169">
        <v>0</v>
      </c>
      <c r="Q20" s="169">
        <f>ROUND(E20*P20,2)</f>
        <v>0</v>
      </c>
      <c r="R20" s="169"/>
      <c r="S20" s="169" t="s">
        <v>116</v>
      </c>
      <c r="T20" s="170" t="s">
        <v>117</v>
      </c>
      <c r="U20" s="156">
        <v>0</v>
      </c>
      <c r="V20" s="156">
        <f>ROUND(E20*U20,2)</f>
        <v>0</v>
      </c>
      <c r="W20" s="156"/>
      <c r="X20" s="156" t="s">
        <v>118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119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>
      <c r="A21" s="154"/>
      <c r="B21" s="155"/>
      <c r="C21" s="244" t="s">
        <v>136</v>
      </c>
      <c r="D21" s="245"/>
      <c r="E21" s="245"/>
      <c r="F21" s="245"/>
      <c r="G21" s="245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47"/>
      <c r="Z21" s="147"/>
      <c r="AA21" s="147"/>
      <c r="AB21" s="147"/>
      <c r="AC21" s="147"/>
      <c r="AD21" s="147"/>
      <c r="AE21" s="147"/>
      <c r="AF21" s="147"/>
      <c r="AG21" s="147" t="s">
        <v>120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71" t="str">
        <f>C21</f>
        <v>Náklady na ztížené provádění stavebních prací v důsledku nepřerušeného dopravního provozu na staveništi nebo v jeho bezprostředním okolí.</v>
      </c>
      <c r="BB21" s="147"/>
      <c r="BC21" s="147"/>
      <c r="BD21" s="147"/>
      <c r="BE21" s="147"/>
      <c r="BF21" s="147"/>
      <c r="BG21" s="147"/>
      <c r="BH21" s="147"/>
    </row>
    <row r="22" spans="1:60">
      <c r="A22" s="158" t="s">
        <v>111</v>
      </c>
      <c r="B22" s="159" t="s">
        <v>84</v>
      </c>
      <c r="C22" s="173" t="s">
        <v>28</v>
      </c>
      <c r="D22" s="160"/>
      <c r="E22" s="161"/>
      <c r="F22" s="162"/>
      <c r="G22" s="162">
        <f>SUMIF(AG23:AG34,"&lt;&gt;NOR",G23:G34)</f>
        <v>0</v>
      </c>
      <c r="H22" s="162"/>
      <c r="I22" s="162">
        <f>SUM(I23:I34)</f>
        <v>0</v>
      </c>
      <c r="J22" s="162"/>
      <c r="K22" s="162">
        <f>SUM(K23:K34)</f>
        <v>0</v>
      </c>
      <c r="L22" s="162"/>
      <c r="M22" s="162">
        <f>SUM(M23:M34)</f>
        <v>0</v>
      </c>
      <c r="N22" s="162"/>
      <c r="O22" s="162">
        <f>SUM(O23:O34)</f>
        <v>0</v>
      </c>
      <c r="P22" s="162"/>
      <c r="Q22" s="162">
        <f>SUM(Q23:Q34)</f>
        <v>0</v>
      </c>
      <c r="R22" s="162"/>
      <c r="S22" s="162"/>
      <c r="T22" s="163"/>
      <c r="U22" s="157"/>
      <c r="V22" s="157">
        <f>SUM(V23:V34)</f>
        <v>0</v>
      </c>
      <c r="W22" s="157"/>
      <c r="X22" s="157"/>
      <c r="AG22" t="s">
        <v>112</v>
      </c>
    </row>
    <row r="23" spans="1:60" outlineLevel="1">
      <c r="A23" s="164">
        <v>7</v>
      </c>
      <c r="B23" s="165" t="s">
        <v>137</v>
      </c>
      <c r="C23" s="174" t="s">
        <v>138</v>
      </c>
      <c r="D23" s="166" t="s">
        <v>115</v>
      </c>
      <c r="E23" s="167">
        <v>1</v>
      </c>
      <c r="F23" s="168"/>
      <c r="G23" s="169">
        <f>ROUND(E23*F23,2)</f>
        <v>0</v>
      </c>
      <c r="H23" s="168"/>
      <c r="I23" s="169">
        <f>ROUND(E23*H23,2)</f>
        <v>0</v>
      </c>
      <c r="J23" s="168"/>
      <c r="K23" s="169">
        <f>ROUND(E23*J23,2)</f>
        <v>0</v>
      </c>
      <c r="L23" s="169">
        <v>21</v>
      </c>
      <c r="M23" s="169">
        <f>G23*(1+L23/100)</f>
        <v>0</v>
      </c>
      <c r="N23" s="169">
        <v>0</v>
      </c>
      <c r="O23" s="169">
        <f>ROUND(E23*N23,2)</f>
        <v>0</v>
      </c>
      <c r="P23" s="169">
        <v>0</v>
      </c>
      <c r="Q23" s="169">
        <f>ROUND(E23*P23,2)</f>
        <v>0</v>
      </c>
      <c r="R23" s="169"/>
      <c r="S23" s="169" t="s">
        <v>116</v>
      </c>
      <c r="T23" s="170" t="s">
        <v>117</v>
      </c>
      <c r="U23" s="156">
        <v>0</v>
      </c>
      <c r="V23" s="156">
        <f>ROUND(E23*U23,2)</f>
        <v>0</v>
      </c>
      <c r="W23" s="156"/>
      <c r="X23" s="156" t="s">
        <v>118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119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1">
      <c r="A24" s="154"/>
      <c r="B24" s="155"/>
      <c r="C24" s="244" t="s">
        <v>139</v>
      </c>
      <c r="D24" s="245"/>
      <c r="E24" s="245"/>
      <c r="F24" s="245"/>
      <c r="G24" s="245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47"/>
      <c r="Z24" s="147"/>
      <c r="AA24" s="147"/>
      <c r="AB24" s="147"/>
      <c r="AC24" s="147"/>
      <c r="AD24" s="147"/>
      <c r="AE24" s="147"/>
      <c r="AF24" s="147"/>
      <c r="AG24" s="147" t="s">
        <v>120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71" t="str">
        <f>C24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24" s="147"/>
      <c r="BC24" s="147"/>
      <c r="BD24" s="147"/>
      <c r="BE24" s="147"/>
      <c r="BF24" s="147"/>
      <c r="BG24" s="147"/>
      <c r="BH24" s="147"/>
    </row>
    <row r="25" spans="1:60" outlineLevel="1">
      <c r="A25" s="164">
        <v>8</v>
      </c>
      <c r="B25" s="165" t="s">
        <v>140</v>
      </c>
      <c r="C25" s="174" t="s">
        <v>141</v>
      </c>
      <c r="D25" s="166" t="s">
        <v>115</v>
      </c>
      <c r="E25" s="167">
        <v>1</v>
      </c>
      <c r="F25" s="168"/>
      <c r="G25" s="169">
        <f>ROUND(E25*F25,2)</f>
        <v>0</v>
      </c>
      <c r="H25" s="168"/>
      <c r="I25" s="169">
        <f>ROUND(E25*H25,2)</f>
        <v>0</v>
      </c>
      <c r="J25" s="168"/>
      <c r="K25" s="169">
        <f>ROUND(E25*J25,2)</f>
        <v>0</v>
      </c>
      <c r="L25" s="169">
        <v>21</v>
      </c>
      <c r="M25" s="169">
        <f>G25*(1+L25/100)</f>
        <v>0</v>
      </c>
      <c r="N25" s="169">
        <v>0</v>
      </c>
      <c r="O25" s="169">
        <f>ROUND(E25*N25,2)</f>
        <v>0</v>
      </c>
      <c r="P25" s="169">
        <v>0</v>
      </c>
      <c r="Q25" s="169">
        <f>ROUND(E25*P25,2)</f>
        <v>0</v>
      </c>
      <c r="R25" s="169"/>
      <c r="S25" s="169" t="s">
        <v>116</v>
      </c>
      <c r="T25" s="170" t="s">
        <v>117</v>
      </c>
      <c r="U25" s="156">
        <v>0</v>
      </c>
      <c r="V25" s="156">
        <f>ROUND(E25*U25,2)</f>
        <v>0</v>
      </c>
      <c r="W25" s="156"/>
      <c r="X25" s="156" t="s">
        <v>118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119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33.75" outlineLevel="1">
      <c r="A26" s="154"/>
      <c r="B26" s="155"/>
      <c r="C26" s="244" t="s">
        <v>142</v>
      </c>
      <c r="D26" s="245"/>
      <c r="E26" s="245"/>
      <c r="F26" s="245"/>
      <c r="G26" s="245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47"/>
      <c r="Z26" s="147"/>
      <c r="AA26" s="147"/>
      <c r="AB26" s="147"/>
      <c r="AC26" s="147"/>
      <c r="AD26" s="147"/>
      <c r="AE26" s="147"/>
      <c r="AF26" s="147"/>
      <c r="AG26" s="147" t="s">
        <v>120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71" t="str">
        <f>C26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26" s="147"/>
      <c r="BC26" s="147"/>
      <c r="BD26" s="147"/>
      <c r="BE26" s="147"/>
      <c r="BF26" s="147"/>
      <c r="BG26" s="147"/>
      <c r="BH26" s="147"/>
    </row>
    <row r="27" spans="1:60" outlineLevel="1">
      <c r="A27" s="164">
        <v>9</v>
      </c>
      <c r="B27" s="165" t="s">
        <v>143</v>
      </c>
      <c r="C27" s="174" t="s">
        <v>144</v>
      </c>
      <c r="D27" s="166" t="s">
        <v>115</v>
      </c>
      <c r="E27" s="167">
        <v>1</v>
      </c>
      <c r="F27" s="168"/>
      <c r="G27" s="169">
        <f>ROUND(E27*F27,2)</f>
        <v>0</v>
      </c>
      <c r="H27" s="168"/>
      <c r="I27" s="169">
        <f>ROUND(E27*H27,2)</f>
        <v>0</v>
      </c>
      <c r="J27" s="168"/>
      <c r="K27" s="169">
        <f>ROUND(E27*J27,2)</f>
        <v>0</v>
      </c>
      <c r="L27" s="169">
        <v>21</v>
      </c>
      <c r="M27" s="169">
        <f>G27*(1+L27/100)</f>
        <v>0</v>
      </c>
      <c r="N27" s="169">
        <v>0</v>
      </c>
      <c r="O27" s="169">
        <f>ROUND(E27*N27,2)</f>
        <v>0</v>
      </c>
      <c r="P27" s="169">
        <v>0</v>
      </c>
      <c r="Q27" s="169">
        <f>ROUND(E27*P27,2)</f>
        <v>0</v>
      </c>
      <c r="R27" s="169"/>
      <c r="S27" s="169" t="s">
        <v>116</v>
      </c>
      <c r="T27" s="170" t="s">
        <v>117</v>
      </c>
      <c r="U27" s="156">
        <v>0</v>
      </c>
      <c r="V27" s="156">
        <f>ROUND(E27*U27,2)</f>
        <v>0</v>
      </c>
      <c r="W27" s="156"/>
      <c r="X27" s="156" t="s">
        <v>118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119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33.75" outlineLevel="1">
      <c r="A28" s="154"/>
      <c r="B28" s="155"/>
      <c r="C28" s="244" t="s">
        <v>145</v>
      </c>
      <c r="D28" s="245"/>
      <c r="E28" s="245"/>
      <c r="F28" s="245"/>
      <c r="G28" s="245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47"/>
      <c r="Z28" s="147"/>
      <c r="AA28" s="147"/>
      <c r="AB28" s="147"/>
      <c r="AC28" s="147"/>
      <c r="AD28" s="147"/>
      <c r="AE28" s="147"/>
      <c r="AF28" s="147"/>
      <c r="AG28" s="147" t="s">
        <v>120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71" t="str">
        <f>C28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8" s="147"/>
      <c r="BC28" s="147"/>
      <c r="BD28" s="147"/>
      <c r="BE28" s="147"/>
      <c r="BF28" s="147"/>
      <c r="BG28" s="147"/>
      <c r="BH28" s="147"/>
    </row>
    <row r="29" spans="1:60" outlineLevel="1">
      <c r="A29" s="164">
        <v>10</v>
      </c>
      <c r="B29" s="165" t="s">
        <v>146</v>
      </c>
      <c r="C29" s="174" t="s">
        <v>147</v>
      </c>
      <c r="D29" s="166" t="s">
        <v>115</v>
      </c>
      <c r="E29" s="167">
        <v>1</v>
      </c>
      <c r="F29" s="168"/>
      <c r="G29" s="169">
        <f>ROUND(E29*F29,2)</f>
        <v>0</v>
      </c>
      <c r="H29" s="168"/>
      <c r="I29" s="169">
        <f>ROUND(E29*H29,2)</f>
        <v>0</v>
      </c>
      <c r="J29" s="168"/>
      <c r="K29" s="169">
        <f>ROUND(E29*J29,2)</f>
        <v>0</v>
      </c>
      <c r="L29" s="169">
        <v>21</v>
      </c>
      <c r="M29" s="169">
        <f>G29*(1+L29/100)</f>
        <v>0</v>
      </c>
      <c r="N29" s="169">
        <v>0</v>
      </c>
      <c r="O29" s="169">
        <f>ROUND(E29*N29,2)</f>
        <v>0</v>
      </c>
      <c r="P29" s="169">
        <v>0</v>
      </c>
      <c r="Q29" s="169">
        <f>ROUND(E29*P29,2)</f>
        <v>0</v>
      </c>
      <c r="R29" s="169"/>
      <c r="S29" s="169" t="s">
        <v>116</v>
      </c>
      <c r="T29" s="170" t="s">
        <v>117</v>
      </c>
      <c r="U29" s="156">
        <v>0</v>
      </c>
      <c r="V29" s="156">
        <f>ROUND(E29*U29,2)</f>
        <v>0</v>
      </c>
      <c r="W29" s="156"/>
      <c r="X29" s="156" t="s">
        <v>118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119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>
      <c r="A30" s="154"/>
      <c r="B30" s="155"/>
      <c r="C30" s="244" t="s">
        <v>148</v>
      </c>
      <c r="D30" s="245"/>
      <c r="E30" s="245"/>
      <c r="F30" s="245"/>
      <c r="G30" s="245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47"/>
      <c r="Z30" s="147"/>
      <c r="AA30" s="147"/>
      <c r="AB30" s="147"/>
      <c r="AC30" s="147"/>
      <c r="AD30" s="147"/>
      <c r="AE30" s="147"/>
      <c r="AF30" s="147"/>
      <c r="AG30" s="147" t="s">
        <v>120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71" t="str">
        <f>C30</f>
        <v>Náklady na vyhotovení dokumentace skutečného provedení stavby a její předání objednateli v požadované formě a požadovaném počtu.</v>
      </c>
      <c r="BB30" s="147"/>
      <c r="BC30" s="147"/>
      <c r="BD30" s="147"/>
      <c r="BE30" s="147"/>
      <c r="BF30" s="147"/>
      <c r="BG30" s="147"/>
      <c r="BH30" s="147"/>
    </row>
    <row r="31" spans="1:60" outlineLevel="1">
      <c r="A31" s="164">
        <v>11</v>
      </c>
      <c r="B31" s="165" t="s">
        <v>149</v>
      </c>
      <c r="C31" s="174" t="s">
        <v>150</v>
      </c>
      <c r="D31" s="166" t="s">
        <v>115</v>
      </c>
      <c r="E31" s="167">
        <v>1</v>
      </c>
      <c r="F31" s="168"/>
      <c r="G31" s="169">
        <f>ROUND(E31*F31,2)</f>
        <v>0</v>
      </c>
      <c r="H31" s="168"/>
      <c r="I31" s="169">
        <f>ROUND(E31*H31,2)</f>
        <v>0</v>
      </c>
      <c r="J31" s="168"/>
      <c r="K31" s="169">
        <f>ROUND(E31*J31,2)</f>
        <v>0</v>
      </c>
      <c r="L31" s="169">
        <v>21</v>
      </c>
      <c r="M31" s="169">
        <f>G31*(1+L31/100)</f>
        <v>0</v>
      </c>
      <c r="N31" s="169">
        <v>0</v>
      </c>
      <c r="O31" s="169">
        <f>ROUND(E31*N31,2)</f>
        <v>0</v>
      </c>
      <c r="P31" s="169">
        <v>0</v>
      </c>
      <c r="Q31" s="169">
        <f>ROUND(E31*P31,2)</f>
        <v>0</v>
      </c>
      <c r="R31" s="169"/>
      <c r="S31" s="169" t="s">
        <v>116</v>
      </c>
      <c r="T31" s="170" t="s">
        <v>117</v>
      </c>
      <c r="U31" s="156">
        <v>0</v>
      </c>
      <c r="V31" s="156">
        <f>ROUND(E31*U31,2)</f>
        <v>0</v>
      </c>
      <c r="W31" s="156"/>
      <c r="X31" s="156" t="s">
        <v>118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119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>
      <c r="A32" s="154"/>
      <c r="B32" s="155"/>
      <c r="C32" s="244" t="s">
        <v>151</v>
      </c>
      <c r="D32" s="245"/>
      <c r="E32" s="245"/>
      <c r="F32" s="245"/>
      <c r="G32" s="245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47"/>
      <c r="Z32" s="147"/>
      <c r="AA32" s="147"/>
      <c r="AB32" s="147"/>
      <c r="AC32" s="147"/>
      <c r="AD32" s="147"/>
      <c r="AE32" s="147"/>
      <c r="AF32" s="147"/>
      <c r="AG32" s="147" t="s">
        <v>120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71" t="str">
        <f>C32</f>
        <v>Náklady na provedení skutečného zaměření stavby v rozsahu nezbytném pro zápis změny do katastru nemovitostí.</v>
      </c>
      <c r="BB32" s="147"/>
      <c r="BC32" s="147"/>
      <c r="BD32" s="147"/>
      <c r="BE32" s="147"/>
      <c r="BF32" s="147"/>
      <c r="BG32" s="147"/>
      <c r="BH32" s="147"/>
    </row>
    <row r="33" spans="1:60" outlineLevel="1">
      <c r="A33" s="164">
        <v>12</v>
      </c>
      <c r="B33" s="165" t="s">
        <v>152</v>
      </c>
      <c r="C33" s="174" t="s">
        <v>153</v>
      </c>
      <c r="D33" s="166" t="s">
        <v>115</v>
      </c>
      <c r="E33" s="167">
        <v>1</v>
      </c>
      <c r="F33" s="168"/>
      <c r="G33" s="169">
        <f>ROUND(E33*F33,2)</f>
        <v>0</v>
      </c>
      <c r="H33" s="168"/>
      <c r="I33" s="169">
        <f>ROUND(E33*H33,2)</f>
        <v>0</v>
      </c>
      <c r="J33" s="168"/>
      <c r="K33" s="169">
        <f>ROUND(E33*J33,2)</f>
        <v>0</v>
      </c>
      <c r="L33" s="169">
        <v>21</v>
      </c>
      <c r="M33" s="169">
        <f>G33*(1+L33/100)</f>
        <v>0</v>
      </c>
      <c r="N33" s="169">
        <v>0</v>
      </c>
      <c r="O33" s="169">
        <f>ROUND(E33*N33,2)</f>
        <v>0</v>
      </c>
      <c r="P33" s="169">
        <v>0</v>
      </c>
      <c r="Q33" s="169">
        <f>ROUND(E33*P33,2)</f>
        <v>0</v>
      </c>
      <c r="R33" s="169"/>
      <c r="S33" s="169" t="s">
        <v>154</v>
      </c>
      <c r="T33" s="170" t="s">
        <v>117</v>
      </c>
      <c r="U33" s="156">
        <v>0</v>
      </c>
      <c r="V33" s="156">
        <f>ROUND(E33*U33,2)</f>
        <v>0</v>
      </c>
      <c r="W33" s="156"/>
      <c r="X33" s="156" t="s">
        <v>118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119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>
      <c r="A34" s="154"/>
      <c r="B34" s="155"/>
      <c r="C34" s="244" t="s">
        <v>155</v>
      </c>
      <c r="D34" s="245"/>
      <c r="E34" s="245"/>
      <c r="F34" s="245"/>
      <c r="G34" s="245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47"/>
      <c r="Z34" s="147"/>
      <c r="AA34" s="147"/>
      <c r="AB34" s="147"/>
      <c r="AC34" s="147"/>
      <c r="AD34" s="147"/>
      <c r="AE34" s="147"/>
      <c r="AF34" s="147"/>
      <c r="AG34" s="147" t="s">
        <v>120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>
      <c r="A35" s="3"/>
      <c r="B35" s="4"/>
      <c r="C35" s="175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AE35">
        <v>15</v>
      </c>
      <c r="AF35">
        <v>21</v>
      </c>
      <c r="AG35" t="s">
        <v>98</v>
      </c>
    </row>
    <row r="36" spans="1:60">
      <c r="A36" s="150"/>
      <c r="B36" s="151" t="s">
        <v>29</v>
      </c>
      <c r="C36" s="176"/>
      <c r="D36" s="152"/>
      <c r="E36" s="153"/>
      <c r="F36" s="153"/>
      <c r="G36" s="172">
        <f>G8+G22</f>
        <v>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AE36">
        <f>SUMIF(L7:L34,AE35,G7:G34)</f>
        <v>0</v>
      </c>
      <c r="AF36">
        <f>SUMIF(L7:L34,AF35,G7:G34)</f>
        <v>0</v>
      </c>
      <c r="AG36" t="s">
        <v>156</v>
      </c>
    </row>
    <row r="37" spans="1:60">
      <c r="C37" s="177"/>
      <c r="D37" s="10"/>
      <c r="AG37" t="s">
        <v>158</v>
      </c>
    </row>
    <row r="38" spans="1:60">
      <c r="D38" s="10"/>
    </row>
    <row r="39" spans="1:60">
      <c r="D39" s="10"/>
    </row>
    <row r="40" spans="1:60">
      <c r="D40" s="10"/>
    </row>
    <row r="41" spans="1:60">
      <c r="D41" s="10"/>
    </row>
    <row r="42" spans="1:60">
      <c r="D42" s="10"/>
    </row>
    <row r="43" spans="1:60">
      <c r="D43" s="10"/>
    </row>
    <row r="44" spans="1:60">
      <c r="D44" s="10"/>
    </row>
    <row r="45" spans="1:60">
      <c r="D45" s="10"/>
    </row>
    <row r="46" spans="1:60">
      <c r="D46" s="10"/>
    </row>
    <row r="47" spans="1:60">
      <c r="D47" s="10"/>
    </row>
    <row r="48" spans="1:60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4F7" sheet="1"/>
  <mergeCells count="17">
    <mergeCell ref="C26:G26"/>
    <mergeCell ref="C28:G28"/>
    <mergeCell ref="C30:G30"/>
    <mergeCell ref="C32:G32"/>
    <mergeCell ref="C34:G34"/>
    <mergeCell ref="C24:G24"/>
    <mergeCell ref="A1:G1"/>
    <mergeCell ref="C2:G2"/>
    <mergeCell ref="C3:G3"/>
    <mergeCell ref="C4:G4"/>
    <mergeCell ref="C10:G10"/>
    <mergeCell ref="C11:G11"/>
    <mergeCell ref="C13:G13"/>
    <mergeCell ref="C15:G15"/>
    <mergeCell ref="C17:G17"/>
    <mergeCell ref="C19:G19"/>
    <mergeCell ref="C21:G21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tabSelected="1" zoomScaleNormal="100" workbookViewId="0">
      <pane ySplit="7" topLeftCell="A119" activePane="bottomLeft" state="frozen"/>
      <selection pane="bottomLeft" activeCell="AA110" sqref="AA110"/>
    </sheetView>
  </sheetViews>
  <sheetFormatPr defaultRowHeight="12.75" outlineLevelRow="1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46" t="s">
        <v>85</v>
      </c>
      <c r="B1" s="246"/>
      <c r="C1" s="246"/>
      <c r="D1" s="246"/>
      <c r="E1" s="246"/>
      <c r="F1" s="246"/>
      <c r="G1" s="246"/>
      <c r="AG1" t="s">
        <v>86</v>
      </c>
    </row>
    <row r="2" spans="1:60" ht="25.15" customHeight="1">
      <c r="A2" s="139" t="s">
        <v>7</v>
      </c>
      <c r="B2" s="49" t="s">
        <v>41</v>
      </c>
      <c r="C2" s="247" t="s">
        <v>42</v>
      </c>
      <c r="D2" s="248"/>
      <c r="E2" s="248"/>
      <c r="F2" s="248"/>
      <c r="G2" s="249"/>
      <c r="AG2" t="s">
        <v>87</v>
      </c>
    </row>
    <row r="3" spans="1:60" ht="25.15" customHeight="1">
      <c r="A3" s="139" t="s">
        <v>8</v>
      </c>
      <c r="B3" s="49" t="s">
        <v>47</v>
      </c>
      <c r="C3" s="247" t="s">
        <v>48</v>
      </c>
      <c r="D3" s="248"/>
      <c r="E3" s="248"/>
      <c r="F3" s="248"/>
      <c r="G3" s="249"/>
      <c r="AC3" s="121" t="s">
        <v>87</v>
      </c>
      <c r="AG3" t="s">
        <v>88</v>
      </c>
    </row>
    <row r="4" spans="1:60" ht="25.15" customHeight="1">
      <c r="A4" s="140" t="s">
        <v>9</v>
      </c>
      <c r="B4" s="141" t="s">
        <v>47</v>
      </c>
      <c r="C4" s="250" t="s">
        <v>48</v>
      </c>
      <c r="D4" s="251"/>
      <c r="E4" s="251"/>
      <c r="F4" s="251"/>
      <c r="G4" s="252"/>
      <c r="AG4" t="s">
        <v>89</v>
      </c>
    </row>
    <row r="5" spans="1:60">
      <c r="D5" s="10"/>
    </row>
    <row r="6" spans="1:60" ht="38.25">
      <c r="A6" s="143" t="s">
        <v>90</v>
      </c>
      <c r="B6" s="145" t="s">
        <v>91</v>
      </c>
      <c r="C6" s="145" t="s">
        <v>92</v>
      </c>
      <c r="D6" s="144" t="s">
        <v>93</v>
      </c>
      <c r="E6" s="143" t="s">
        <v>94</v>
      </c>
      <c r="F6" s="142" t="s">
        <v>95</v>
      </c>
      <c r="G6" s="143" t="s">
        <v>29</v>
      </c>
      <c r="H6" s="146" t="s">
        <v>30</v>
      </c>
      <c r="I6" s="146" t="s">
        <v>96</v>
      </c>
      <c r="J6" s="146" t="s">
        <v>31</v>
      </c>
      <c r="K6" s="146" t="s">
        <v>97</v>
      </c>
      <c r="L6" s="146" t="s">
        <v>98</v>
      </c>
      <c r="M6" s="146" t="s">
        <v>99</v>
      </c>
      <c r="N6" s="146" t="s">
        <v>100</v>
      </c>
      <c r="O6" s="146" t="s">
        <v>101</v>
      </c>
      <c r="P6" s="146" t="s">
        <v>102</v>
      </c>
      <c r="Q6" s="146" t="s">
        <v>103</v>
      </c>
      <c r="R6" s="146" t="s">
        <v>104</v>
      </c>
      <c r="S6" s="146" t="s">
        <v>105</v>
      </c>
      <c r="T6" s="146" t="s">
        <v>106</v>
      </c>
      <c r="U6" s="146" t="s">
        <v>107</v>
      </c>
      <c r="V6" s="146" t="s">
        <v>108</v>
      </c>
      <c r="W6" s="146" t="s">
        <v>109</v>
      </c>
      <c r="X6" s="146" t="s">
        <v>110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>
      <c r="A8" s="158" t="s">
        <v>111</v>
      </c>
      <c r="B8" s="159" t="s">
        <v>65</v>
      </c>
      <c r="C8" s="173" t="s">
        <v>66</v>
      </c>
      <c r="D8" s="160"/>
      <c r="E8" s="161"/>
      <c r="F8" s="162"/>
      <c r="G8" s="162">
        <f>SUMIF(AG9:AG30,"&lt;&gt;NOR",G9:G30)</f>
        <v>0</v>
      </c>
      <c r="H8" s="162"/>
      <c r="I8" s="162">
        <f>SUM(I9:I30)</f>
        <v>0</v>
      </c>
      <c r="J8" s="162"/>
      <c r="K8" s="162">
        <f>SUM(K9:K30)</f>
        <v>0</v>
      </c>
      <c r="L8" s="162"/>
      <c r="M8" s="162">
        <f>SUM(M9:M30)</f>
        <v>0</v>
      </c>
      <c r="N8" s="162"/>
      <c r="O8" s="162">
        <f>SUM(O9:O30)</f>
        <v>0</v>
      </c>
      <c r="P8" s="162"/>
      <c r="Q8" s="162">
        <f>SUM(Q9:Q30)</f>
        <v>0</v>
      </c>
      <c r="R8" s="162"/>
      <c r="S8" s="162"/>
      <c r="T8" s="163"/>
      <c r="U8" s="157"/>
      <c r="V8" s="157">
        <f>SUM(V9:V30)</f>
        <v>409.81</v>
      </c>
      <c r="W8" s="157"/>
      <c r="X8" s="157"/>
      <c r="AG8" t="s">
        <v>112</v>
      </c>
    </row>
    <row r="9" spans="1:60" outlineLevel="1">
      <c r="A9" s="164">
        <v>1</v>
      </c>
      <c r="B9" s="165" t="s">
        <v>159</v>
      </c>
      <c r="C9" s="174" t="s">
        <v>160</v>
      </c>
      <c r="D9" s="166" t="s">
        <v>161</v>
      </c>
      <c r="E9" s="167">
        <v>132</v>
      </c>
      <c r="F9" s="168"/>
      <c r="G9" s="169">
        <f>ROUND(E9*F9,2)</f>
        <v>0</v>
      </c>
      <c r="H9" s="168"/>
      <c r="I9" s="169">
        <f>ROUND(E9*H9,2)</f>
        <v>0</v>
      </c>
      <c r="J9" s="168"/>
      <c r="K9" s="169">
        <f>ROUND(E9*J9,2)</f>
        <v>0</v>
      </c>
      <c r="L9" s="169">
        <v>21</v>
      </c>
      <c r="M9" s="169">
        <f>G9*(1+L9/100)</f>
        <v>0</v>
      </c>
      <c r="N9" s="169">
        <v>0</v>
      </c>
      <c r="O9" s="169">
        <f>ROUND(E9*N9,2)</f>
        <v>0</v>
      </c>
      <c r="P9" s="169">
        <v>0</v>
      </c>
      <c r="Q9" s="169">
        <f>ROUND(E9*P9,2)</f>
        <v>0</v>
      </c>
      <c r="R9" s="169" t="s">
        <v>162</v>
      </c>
      <c r="S9" s="169" t="s">
        <v>116</v>
      </c>
      <c r="T9" s="170" t="s">
        <v>163</v>
      </c>
      <c r="U9" s="156">
        <v>1.34E-2</v>
      </c>
      <c r="V9" s="156">
        <f>ROUND(E9*U9,2)</f>
        <v>1.77</v>
      </c>
      <c r="W9" s="156"/>
      <c r="X9" s="156" t="s">
        <v>164</v>
      </c>
      <c r="Y9" s="147"/>
      <c r="Z9" s="147"/>
      <c r="AA9" s="147"/>
      <c r="AB9" s="147"/>
      <c r="AC9" s="147"/>
      <c r="AD9" s="147"/>
      <c r="AE9" s="147"/>
      <c r="AF9" s="147"/>
      <c r="AG9" s="147" t="s">
        <v>165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>
      <c r="A10" s="154"/>
      <c r="B10" s="155"/>
      <c r="C10" s="256" t="s">
        <v>166</v>
      </c>
      <c r="D10" s="257"/>
      <c r="E10" s="257"/>
      <c r="F10" s="257"/>
      <c r="G10" s="257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167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1" t="str">
        <f>C10</f>
        <v>nebo lesní půdy, s vodorovným přemístěním na hromady v místě upotřebení nebo na dočasné či trvalé skládky se složením</v>
      </c>
      <c r="BB10" s="147"/>
      <c r="BC10" s="147"/>
      <c r="BD10" s="147"/>
      <c r="BE10" s="147"/>
      <c r="BF10" s="147"/>
      <c r="BG10" s="147"/>
      <c r="BH10" s="147"/>
    </row>
    <row r="11" spans="1:60" outlineLevel="1">
      <c r="A11" s="154"/>
      <c r="B11" s="155"/>
      <c r="C11" s="187" t="s">
        <v>168</v>
      </c>
      <c r="D11" s="178"/>
      <c r="E11" s="179">
        <v>132</v>
      </c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169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>
      <c r="A12" s="164">
        <v>2</v>
      </c>
      <c r="B12" s="165" t="s">
        <v>170</v>
      </c>
      <c r="C12" s="174" t="s">
        <v>171</v>
      </c>
      <c r="D12" s="166" t="s">
        <v>161</v>
      </c>
      <c r="E12" s="167">
        <v>1055.73</v>
      </c>
      <c r="F12" s="168"/>
      <c r="G12" s="169">
        <f>ROUND(E12*F12,2)</f>
        <v>0</v>
      </c>
      <c r="H12" s="168"/>
      <c r="I12" s="169">
        <f>ROUND(E12*H12,2)</f>
        <v>0</v>
      </c>
      <c r="J12" s="168"/>
      <c r="K12" s="169">
        <f>ROUND(E12*J12,2)</f>
        <v>0</v>
      </c>
      <c r="L12" s="169">
        <v>21</v>
      </c>
      <c r="M12" s="169">
        <f>G12*(1+L12/100)</f>
        <v>0</v>
      </c>
      <c r="N12" s="169">
        <v>0</v>
      </c>
      <c r="O12" s="169">
        <f>ROUND(E12*N12,2)</f>
        <v>0</v>
      </c>
      <c r="P12" s="169">
        <v>0</v>
      </c>
      <c r="Q12" s="169">
        <f>ROUND(E12*P12,2)</f>
        <v>0</v>
      </c>
      <c r="R12" s="169" t="s">
        <v>162</v>
      </c>
      <c r="S12" s="169" t="s">
        <v>116</v>
      </c>
      <c r="T12" s="170" t="s">
        <v>163</v>
      </c>
      <c r="U12" s="156">
        <v>0.223</v>
      </c>
      <c r="V12" s="156">
        <f>ROUND(E12*U12,2)</f>
        <v>235.43</v>
      </c>
      <c r="W12" s="156"/>
      <c r="X12" s="156" t="s">
        <v>164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165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>
      <c r="A13" s="154"/>
      <c r="B13" s="155"/>
      <c r="C13" s="256" t="s">
        <v>172</v>
      </c>
      <c r="D13" s="257"/>
      <c r="E13" s="257"/>
      <c r="F13" s="257"/>
      <c r="G13" s="257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47"/>
      <c r="Z13" s="147"/>
      <c r="AA13" s="147"/>
      <c r="AB13" s="147"/>
      <c r="AC13" s="147"/>
      <c r="AD13" s="147"/>
      <c r="AE13" s="147"/>
      <c r="AF13" s="147"/>
      <c r="AG13" s="147" t="s">
        <v>167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71" t="str">
        <f>C13</f>
        <v>s přemístěním výkopku v příčných profilech na vzdálenost do 15 m nebo s naložením na dopravní prostředek.</v>
      </c>
      <c r="BB13" s="147"/>
      <c r="BC13" s="147"/>
      <c r="BD13" s="147"/>
      <c r="BE13" s="147"/>
      <c r="BF13" s="147"/>
      <c r="BG13" s="147"/>
      <c r="BH13" s="147"/>
    </row>
    <row r="14" spans="1:60" outlineLevel="1">
      <c r="A14" s="164">
        <v>3</v>
      </c>
      <c r="B14" s="165" t="s">
        <v>173</v>
      </c>
      <c r="C14" s="174" t="s">
        <v>174</v>
      </c>
      <c r="D14" s="166" t="s">
        <v>161</v>
      </c>
      <c r="E14" s="167">
        <v>527.86500000000001</v>
      </c>
      <c r="F14" s="168"/>
      <c r="G14" s="169">
        <f>ROUND(E14*F14,2)</f>
        <v>0</v>
      </c>
      <c r="H14" s="168"/>
      <c r="I14" s="169">
        <f>ROUND(E14*H14,2)</f>
        <v>0</v>
      </c>
      <c r="J14" s="168"/>
      <c r="K14" s="169">
        <f>ROUND(E14*J14,2)</f>
        <v>0</v>
      </c>
      <c r="L14" s="169">
        <v>21</v>
      </c>
      <c r="M14" s="169">
        <f>G14*(1+L14/100)</f>
        <v>0</v>
      </c>
      <c r="N14" s="169">
        <v>0</v>
      </c>
      <c r="O14" s="169">
        <f>ROUND(E14*N14,2)</f>
        <v>0</v>
      </c>
      <c r="P14" s="169">
        <v>0</v>
      </c>
      <c r="Q14" s="169">
        <f>ROUND(E14*P14,2)</f>
        <v>0</v>
      </c>
      <c r="R14" s="169" t="s">
        <v>162</v>
      </c>
      <c r="S14" s="169" t="s">
        <v>116</v>
      </c>
      <c r="T14" s="170" t="s">
        <v>163</v>
      </c>
      <c r="U14" s="156">
        <v>8.7999999999999995E-2</v>
      </c>
      <c r="V14" s="156">
        <f>ROUND(E14*U14,2)</f>
        <v>46.45</v>
      </c>
      <c r="W14" s="156"/>
      <c r="X14" s="156" t="s">
        <v>164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165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>
      <c r="A15" s="154"/>
      <c r="B15" s="155"/>
      <c r="C15" s="256" t="s">
        <v>172</v>
      </c>
      <c r="D15" s="257"/>
      <c r="E15" s="257"/>
      <c r="F15" s="257"/>
      <c r="G15" s="257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47"/>
      <c r="Z15" s="147"/>
      <c r="AA15" s="147"/>
      <c r="AB15" s="147"/>
      <c r="AC15" s="147"/>
      <c r="AD15" s="147"/>
      <c r="AE15" s="147"/>
      <c r="AF15" s="147"/>
      <c r="AG15" s="147" t="s">
        <v>167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71" t="str">
        <f>C15</f>
        <v>s přemístěním výkopku v příčných profilech na vzdálenost do 15 m nebo s naložením na dopravní prostředek.</v>
      </c>
      <c r="BB15" s="147"/>
      <c r="BC15" s="147"/>
      <c r="BD15" s="147"/>
      <c r="BE15" s="147"/>
      <c r="BF15" s="147"/>
      <c r="BG15" s="147"/>
      <c r="BH15" s="147"/>
    </row>
    <row r="16" spans="1:60" outlineLevel="1">
      <c r="A16" s="154"/>
      <c r="B16" s="155"/>
      <c r="C16" s="187" t="s">
        <v>175</v>
      </c>
      <c r="D16" s="178"/>
      <c r="E16" s="179">
        <v>527.86500000000001</v>
      </c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169</v>
      </c>
      <c r="AH16" s="147">
        <v>5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>
      <c r="A17" s="164">
        <v>4</v>
      </c>
      <c r="B17" s="165" t="s">
        <v>176</v>
      </c>
      <c r="C17" s="174" t="s">
        <v>177</v>
      </c>
      <c r="D17" s="166" t="s">
        <v>161</v>
      </c>
      <c r="E17" s="167">
        <v>1081.5</v>
      </c>
      <c r="F17" s="168"/>
      <c r="G17" s="169">
        <f>ROUND(E17*F17,2)</f>
        <v>0</v>
      </c>
      <c r="H17" s="168"/>
      <c r="I17" s="169">
        <f>ROUND(E17*H17,2)</f>
        <v>0</v>
      </c>
      <c r="J17" s="168"/>
      <c r="K17" s="169">
        <f>ROUND(E17*J17,2)</f>
        <v>0</v>
      </c>
      <c r="L17" s="169">
        <v>21</v>
      </c>
      <c r="M17" s="169">
        <f>G17*(1+L17/100)</f>
        <v>0</v>
      </c>
      <c r="N17" s="169">
        <v>0</v>
      </c>
      <c r="O17" s="169">
        <f>ROUND(E17*N17,2)</f>
        <v>0</v>
      </c>
      <c r="P17" s="169">
        <v>0</v>
      </c>
      <c r="Q17" s="169">
        <f>ROUND(E17*P17,2)</f>
        <v>0</v>
      </c>
      <c r="R17" s="169" t="s">
        <v>162</v>
      </c>
      <c r="S17" s="169" t="s">
        <v>116</v>
      </c>
      <c r="T17" s="170" t="s">
        <v>163</v>
      </c>
      <c r="U17" s="156">
        <v>1.0999999999999999E-2</v>
      </c>
      <c r="V17" s="156">
        <f>ROUND(E17*U17,2)</f>
        <v>11.9</v>
      </c>
      <c r="W17" s="156"/>
      <c r="X17" s="156" t="s">
        <v>164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165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>
      <c r="A18" s="154"/>
      <c r="B18" s="155"/>
      <c r="C18" s="256" t="s">
        <v>178</v>
      </c>
      <c r="D18" s="257"/>
      <c r="E18" s="257"/>
      <c r="F18" s="257"/>
      <c r="G18" s="257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47"/>
      <c r="Z18" s="147"/>
      <c r="AA18" s="147"/>
      <c r="AB18" s="147"/>
      <c r="AC18" s="147"/>
      <c r="AD18" s="147"/>
      <c r="AE18" s="147"/>
      <c r="AF18" s="147"/>
      <c r="AG18" s="147" t="s">
        <v>167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>
      <c r="A19" s="154"/>
      <c r="B19" s="155"/>
      <c r="C19" s="187" t="s">
        <v>179</v>
      </c>
      <c r="D19" s="178"/>
      <c r="E19" s="179">
        <v>1009.5</v>
      </c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47"/>
      <c r="Z19" s="147"/>
      <c r="AA19" s="147"/>
      <c r="AB19" s="147"/>
      <c r="AC19" s="147"/>
      <c r="AD19" s="147"/>
      <c r="AE19" s="147"/>
      <c r="AF19" s="147"/>
      <c r="AG19" s="147" t="s">
        <v>169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>
      <c r="A20" s="154"/>
      <c r="B20" s="155"/>
      <c r="C20" s="187" t="s">
        <v>180</v>
      </c>
      <c r="D20" s="178"/>
      <c r="E20" s="179">
        <v>72</v>
      </c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169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>
      <c r="A21" s="164">
        <v>5</v>
      </c>
      <c r="B21" s="165" t="s">
        <v>181</v>
      </c>
      <c r="C21" s="174" t="s">
        <v>182</v>
      </c>
      <c r="D21" s="166" t="s">
        <v>161</v>
      </c>
      <c r="E21" s="167">
        <v>72</v>
      </c>
      <c r="F21" s="168"/>
      <c r="G21" s="169">
        <f>ROUND(E21*F21,2)</f>
        <v>0</v>
      </c>
      <c r="H21" s="168"/>
      <c r="I21" s="169">
        <f>ROUND(E21*H21,2)</f>
        <v>0</v>
      </c>
      <c r="J21" s="168"/>
      <c r="K21" s="169">
        <f>ROUND(E21*J21,2)</f>
        <v>0</v>
      </c>
      <c r="L21" s="169">
        <v>21</v>
      </c>
      <c r="M21" s="169">
        <f>G21*(1+L21/100)</f>
        <v>0</v>
      </c>
      <c r="N21" s="169">
        <v>0</v>
      </c>
      <c r="O21" s="169">
        <f>ROUND(E21*N21,2)</f>
        <v>0</v>
      </c>
      <c r="P21" s="169">
        <v>0</v>
      </c>
      <c r="Q21" s="169">
        <f>ROUND(E21*P21,2)</f>
        <v>0</v>
      </c>
      <c r="R21" s="169" t="s">
        <v>162</v>
      </c>
      <c r="S21" s="169" t="s">
        <v>116</v>
      </c>
      <c r="T21" s="170" t="s">
        <v>163</v>
      </c>
      <c r="U21" s="156">
        <v>0.65200000000000002</v>
      </c>
      <c r="V21" s="156">
        <f>ROUND(E21*U21,2)</f>
        <v>46.94</v>
      </c>
      <c r="W21" s="156"/>
      <c r="X21" s="156" t="s">
        <v>164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165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>
      <c r="A22" s="154"/>
      <c r="B22" s="155"/>
      <c r="C22" s="187" t="s">
        <v>183</v>
      </c>
      <c r="D22" s="178"/>
      <c r="E22" s="179">
        <v>72</v>
      </c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7"/>
      <c r="Z22" s="147"/>
      <c r="AA22" s="147"/>
      <c r="AB22" s="147"/>
      <c r="AC22" s="147"/>
      <c r="AD22" s="147"/>
      <c r="AE22" s="147"/>
      <c r="AF22" s="147"/>
      <c r="AG22" s="147" t="s">
        <v>169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>
      <c r="A23" s="164">
        <v>6</v>
      </c>
      <c r="B23" s="165" t="s">
        <v>184</v>
      </c>
      <c r="C23" s="174" t="s">
        <v>185</v>
      </c>
      <c r="D23" s="166" t="s">
        <v>186</v>
      </c>
      <c r="E23" s="167">
        <v>3740</v>
      </c>
      <c r="F23" s="168"/>
      <c r="G23" s="169">
        <f>ROUND(E23*F23,2)</f>
        <v>0</v>
      </c>
      <c r="H23" s="168"/>
      <c r="I23" s="169">
        <f>ROUND(E23*H23,2)</f>
        <v>0</v>
      </c>
      <c r="J23" s="168"/>
      <c r="K23" s="169">
        <f>ROUND(E23*J23,2)</f>
        <v>0</v>
      </c>
      <c r="L23" s="169">
        <v>21</v>
      </c>
      <c r="M23" s="169">
        <f>G23*(1+L23/100)</f>
        <v>0</v>
      </c>
      <c r="N23" s="169">
        <v>0</v>
      </c>
      <c r="O23" s="169">
        <f>ROUND(E23*N23,2)</f>
        <v>0</v>
      </c>
      <c r="P23" s="169">
        <v>0</v>
      </c>
      <c r="Q23" s="169">
        <f>ROUND(E23*P23,2)</f>
        <v>0</v>
      </c>
      <c r="R23" s="169" t="s">
        <v>162</v>
      </c>
      <c r="S23" s="169" t="s">
        <v>116</v>
      </c>
      <c r="T23" s="170" t="s">
        <v>163</v>
      </c>
      <c r="U23" s="156">
        <v>1.7999999999999999E-2</v>
      </c>
      <c r="V23" s="156">
        <f>ROUND(E23*U23,2)</f>
        <v>67.319999999999993</v>
      </c>
      <c r="W23" s="156"/>
      <c r="X23" s="156" t="s">
        <v>164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165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>
      <c r="A24" s="154"/>
      <c r="B24" s="155"/>
      <c r="C24" s="256" t="s">
        <v>187</v>
      </c>
      <c r="D24" s="257"/>
      <c r="E24" s="257"/>
      <c r="F24" s="257"/>
      <c r="G24" s="257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47"/>
      <c r="Z24" s="147"/>
      <c r="AA24" s="147"/>
      <c r="AB24" s="147"/>
      <c r="AC24" s="147"/>
      <c r="AD24" s="147"/>
      <c r="AE24" s="147"/>
      <c r="AF24" s="147"/>
      <c r="AG24" s="147" t="s">
        <v>167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>
      <c r="A25" s="164">
        <v>7</v>
      </c>
      <c r="B25" s="165" t="s">
        <v>188</v>
      </c>
      <c r="C25" s="174" t="s">
        <v>189</v>
      </c>
      <c r="D25" s="166" t="s">
        <v>190</v>
      </c>
      <c r="E25" s="167">
        <v>1784.4749999999999</v>
      </c>
      <c r="F25" s="168"/>
      <c r="G25" s="169">
        <f>ROUND(E25*F25,2)</f>
        <v>0</v>
      </c>
      <c r="H25" s="168"/>
      <c r="I25" s="169">
        <f>ROUND(E25*H25,2)</f>
        <v>0</v>
      </c>
      <c r="J25" s="168"/>
      <c r="K25" s="169">
        <f>ROUND(E25*J25,2)</f>
        <v>0</v>
      </c>
      <c r="L25" s="169">
        <v>21</v>
      </c>
      <c r="M25" s="169">
        <f>G25*(1+L25/100)</f>
        <v>0</v>
      </c>
      <c r="N25" s="169">
        <v>0</v>
      </c>
      <c r="O25" s="169">
        <f>ROUND(E25*N25,2)</f>
        <v>0</v>
      </c>
      <c r="P25" s="169">
        <v>0</v>
      </c>
      <c r="Q25" s="169">
        <f>ROUND(E25*P25,2)</f>
        <v>0</v>
      </c>
      <c r="R25" s="169" t="s">
        <v>162</v>
      </c>
      <c r="S25" s="169" t="s">
        <v>116</v>
      </c>
      <c r="T25" s="170" t="s">
        <v>163</v>
      </c>
      <c r="U25" s="156">
        <v>0</v>
      </c>
      <c r="V25" s="156">
        <f>ROUND(E25*U25,2)</f>
        <v>0</v>
      </c>
      <c r="W25" s="156"/>
      <c r="X25" s="156" t="s">
        <v>164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165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>
      <c r="A26" s="154"/>
      <c r="B26" s="155"/>
      <c r="C26" s="187" t="s">
        <v>191</v>
      </c>
      <c r="D26" s="178"/>
      <c r="E26" s="179">
        <v>1784.4749999999999</v>
      </c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47"/>
      <c r="Z26" s="147"/>
      <c r="AA26" s="147"/>
      <c r="AB26" s="147"/>
      <c r="AC26" s="147"/>
      <c r="AD26" s="147"/>
      <c r="AE26" s="147"/>
      <c r="AF26" s="147"/>
      <c r="AG26" s="147" t="s">
        <v>169</v>
      </c>
      <c r="AH26" s="147">
        <v>5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>
      <c r="A27" s="180">
        <v>8</v>
      </c>
      <c r="B27" s="181" t="s">
        <v>192</v>
      </c>
      <c r="C27" s="188" t="s">
        <v>193</v>
      </c>
      <c r="D27" s="182" t="s">
        <v>161</v>
      </c>
      <c r="E27" s="183">
        <v>46.23</v>
      </c>
      <c r="F27" s="184"/>
      <c r="G27" s="185">
        <f>ROUND(E27*F27,2)</f>
        <v>0</v>
      </c>
      <c r="H27" s="184"/>
      <c r="I27" s="185">
        <f>ROUND(E27*H27,2)</f>
        <v>0</v>
      </c>
      <c r="J27" s="184"/>
      <c r="K27" s="185">
        <f>ROUND(E27*J27,2)</f>
        <v>0</v>
      </c>
      <c r="L27" s="185">
        <v>21</v>
      </c>
      <c r="M27" s="185">
        <f>G27*(1+L27/100)</f>
        <v>0</v>
      </c>
      <c r="N27" s="185">
        <v>0</v>
      </c>
      <c r="O27" s="185">
        <f>ROUND(E27*N27,2)</f>
        <v>0</v>
      </c>
      <c r="P27" s="185">
        <v>0</v>
      </c>
      <c r="Q27" s="185">
        <f>ROUND(E27*P27,2)</f>
        <v>0</v>
      </c>
      <c r="R27" s="185"/>
      <c r="S27" s="185" t="s">
        <v>154</v>
      </c>
      <c r="T27" s="186" t="s">
        <v>117</v>
      </c>
      <c r="U27" s="156">
        <v>0</v>
      </c>
      <c r="V27" s="156">
        <f>ROUND(E27*U27,2)</f>
        <v>0</v>
      </c>
      <c r="W27" s="156"/>
      <c r="X27" s="156" t="s">
        <v>164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165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>
      <c r="A28" s="164">
        <v>9</v>
      </c>
      <c r="B28" s="165" t="s">
        <v>194</v>
      </c>
      <c r="C28" s="174" t="s">
        <v>195</v>
      </c>
      <c r="D28" s="166" t="s">
        <v>196</v>
      </c>
      <c r="E28" s="167">
        <v>953.7</v>
      </c>
      <c r="F28" s="168"/>
      <c r="G28" s="169">
        <f>ROUND(E28*F28,2)</f>
        <v>0</v>
      </c>
      <c r="H28" s="168"/>
      <c r="I28" s="169">
        <f>ROUND(E28*H28,2)</f>
        <v>0</v>
      </c>
      <c r="J28" s="168"/>
      <c r="K28" s="169">
        <f>ROUND(E28*J28,2)</f>
        <v>0</v>
      </c>
      <c r="L28" s="169">
        <v>21</v>
      </c>
      <c r="M28" s="169">
        <f>G28*(1+L28/100)</f>
        <v>0</v>
      </c>
      <c r="N28" s="169">
        <v>0</v>
      </c>
      <c r="O28" s="169">
        <f>ROUND(E28*N28,2)</f>
        <v>0</v>
      </c>
      <c r="P28" s="169">
        <v>0</v>
      </c>
      <c r="Q28" s="169">
        <f>ROUND(E28*P28,2)</f>
        <v>0</v>
      </c>
      <c r="R28" s="169"/>
      <c r="S28" s="169" t="s">
        <v>154</v>
      </c>
      <c r="T28" s="170" t="s">
        <v>117</v>
      </c>
      <c r="U28" s="156">
        <v>0</v>
      </c>
      <c r="V28" s="156">
        <f>ROUND(E28*U28,2)</f>
        <v>0</v>
      </c>
      <c r="W28" s="156"/>
      <c r="X28" s="156" t="s">
        <v>164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165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>
      <c r="A29" s="154"/>
      <c r="B29" s="155"/>
      <c r="C29" s="187" t="s">
        <v>197</v>
      </c>
      <c r="D29" s="178"/>
      <c r="E29" s="179">
        <v>953.7</v>
      </c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47"/>
      <c r="Z29" s="147"/>
      <c r="AA29" s="147"/>
      <c r="AB29" s="147"/>
      <c r="AC29" s="147"/>
      <c r="AD29" s="147"/>
      <c r="AE29" s="147"/>
      <c r="AF29" s="147"/>
      <c r="AG29" s="147" t="s">
        <v>169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>
      <c r="A30" s="180">
        <v>10</v>
      </c>
      <c r="B30" s="181" t="s">
        <v>198</v>
      </c>
      <c r="C30" s="188" t="s">
        <v>199</v>
      </c>
      <c r="D30" s="182" t="s">
        <v>200</v>
      </c>
      <c r="E30" s="183">
        <v>17</v>
      </c>
      <c r="F30" s="184"/>
      <c r="G30" s="185">
        <f>ROUND(E30*F30,2)</f>
        <v>0</v>
      </c>
      <c r="H30" s="184"/>
      <c r="I30" s="185">
        <f>ROUND(E30*H30,2)</f>
        <v>0</v>
      </c>
      <c r="J30" s="184"/>
      <c r="K30" s="185">
        <f>ROUND(E30*J30,2)</f>
        <v>0</v>
      </c>
      <c r="L30" s="185">
        <v>21</v>
      </c>
      <c r="M30" s="185">
        <f>G30*(1+L30/100)</f>
        <v>0</v>
      </c>
      <c r="N30" s="185">
        <v>0</v>
      </c>
      <c r="O30" s="185">
        <f>ROUND(E30*N30,2)</f>
        <v>0</v>
      </c>
      <c r="P30" s="185">
        <v>0</v>
      </c>
      <c r="Q30" s="185">
        <f>ROUND(E30*P30,2)</f>
        <v>0</v>
      </c>
      <c r="R30" s="185"/>
      <c r="S30" s="185" t="s">
        <v>154</v>
      </c>
      <c r="T30" s="186" t="s">
        <v>117</v>
      </c>
      <c r="U30" s="156">
        <v>0</v>
      </c>
      <c r="V30" s="156">
        <f>ROUND(E30*U30,2)</f>
        <v>0</v>
      </c>
      <c r="W30" s="156"/>
      <c r="X30" s="156" t="s">
        <v>164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165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>
      <c r="A31" s="158" t="s">
        <v>111</v>
      </c>
      <c r="B31" s="159" t="s">
        <v>67</v>
      </c>
      <c r="C31" s="173" t="s">
        <v>68</v>
      </c>
      <c r="D31" s="160"/>
      <c r="E31" s="161"/>
      <c r="F31" s="162"/>
      <c r="G31" s="162">
        <f>SUMIF(AG32:AG54,"&lt;&gt;NOR",G32:G54)</f>
        <v>0</v>
      </c>
      <c r="H31" s="162"/>
      <c r="I31" s="162">
        <f>SUM(I32:I54)</f>
        <v>0</v>
      </c>
      <c r="J31" s="162"/>
      <c r="K31" s="162">
        <f>SUM(K32:K54)</f>
        <v>0</v>
      </c>
      <c r="L31" s="162"/>
      <c r="M31" s="162">
        <f>SUM(M32:M54)</f>
        <v>0</v>
      </c>
      <c r="N31" s="162"/>
      <c r="O31" s="162">
        <f>SUM(O32:O54)</f>
        <v>0.03</v>
      </c>
      <c r="P31" s="162"/>
      <c r="Q31" s="162">
        <f>SUM(Q32:Q54)</f>
        <v>0</v>
      </c>
      <c r="R31" s="162"/>
      <c r="S31" s="162"/>
      <c r="T31" s="163"/>
      <c r="U31" s="157"/>
      <c r="V31" s="157">
        <f>SUM(V32:V54)</f>
        <v>178.61</v>
      </c>
      <c r="W31" s="157"/>
      <c r="X31" s="157"/>
      <c r="AG31" t="s">
        <v>112</v>
      </c>
    </row>
    <row r="32" spans="1:60" outlineLevel="1">
      <c r="A32" s="164">
        <v>11</v>
      </c>
      <c r="B32" s="165" t="s">
        <v>201</v>
      </c>
      <c r="C32" s="174" t="s">
        <v>202</v>
      </c>
      <c r="D32" s="166" t="s">
        <v>161</v>
      </c>
      <c r="E32" s="167">
        <v>60</v>
      </c>
      <c r="F32" s="168"/>
      <c r="G32" s="169">
        <f>ROUND(E32*F32,2)</f>
        <v>0</v>
      </c>
      <c r="H32" s="168"/>
      <c r="I32" s="169">
        <f>ROUND(E32*H32,2)</f>
        <v>0</v>
      </c>
      <c r="J32" s="168"/>
      <c r="K32" s="169">
        <f>ROUND(E32*J32,2)</f>
        <v>0</v>
      </c>
      <c r="L32" s="169">
        <v>21</v>
      </c>
      <c r="M32" s="169">
        <f>G32*(1+L32/100)</f>
        <v>0</v>
      </c>
      <c r="N32" s="169">
        <v>0</v>
      </c>
      <c r="O32" s="169">
        <f>ROUND(E32*N32,2)</f>
        <v>0</v>
      </c>
      <c r="P32" s="169">
        <v>0</v>
      </c>
      <c r="Q32" s="169">
        <f>ROUND(E32*P32,2)</f>
        <v>0</v>
      </c>
      <c r="R32" s="169" t="s">
        <v>162</v>
      </c>
      <c r="S32" s="169" t="s">
        <v>116</v>
      </c>
      <c r="T32" s="170" t="s">
        <v>163</v>
      </c>
      <c r="U32" s="156">
        <v>1.0999999999999999E-2</v>
      </c>
      <c r="V32" s="156">
        <f>ROUND(E32*U32,2)</f>
        <v>0.66</v>
      </c>
      <c r="W32" s="156"/>
      <c r="X32" s="156" t="s">
        <v>164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165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>
      <c r="A33" s="154"/>
      <c r="B33" s="155"/>
      <c r="C33" s="256" t="s">
        <v>178</v>
      </c>
      <c r="D33" s="257"/>
      <c r="E33" s="257"/>
      <c r="F33" s="257"/>
      <c r="G33" s="257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47"/>
      <c r="Z33" s="147"/>
      <c r="AA33" s="147"/>
      <c r="AB33" s="147"/>
      <c r="AC33" s="147"/>
      <c r="AD33" s="147"/>
      <c r="AE33" s="147"/>
      <c r="AF33" s="147"/>
      <c r="AG33" s="147" t="s">
        <v>167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>
      <c r="A34" s="154"/>
      <c r="B34" s="155"/>
      <c r="C34" s="253" t="s">
        <v>203</v>
      </c>
      <c r="D34" s="254"/>
      <c r="E34" s="254"/>
      <c r="F34" s="254"/>
      <c r="G34" s="254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47"/>
      <c r="Z34" s="147"/>
      <c r="AA34" s="147"/>
      <c r="AB34" s="147"/>
      <c r="AC34" s="147"/>
      <c r="AD34" s="147"/>
      <c r="AE34" s="147"/>
      <c r="AF34" s="147"/>
      <c r="AG34" s="147" t="s">
        <v>120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>
      <c r="A35" s="154"/>
      <c r="B35" s="155"/>
      <c r="C35" s="187" t="s">
        <v>204</v>
      </c>
      <c r="D35" s="178"/>
      <c r="E35" s="179">
        <v>60</v>
      </c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47"/>
      <c r="Z35" s="147"/>
      <c r="AA35" s="147"/>
      <c r="AB35" s="147"/>
      <c r="AC35" s="147"/>
      <c r="AD35" s="147"/>
      <c r="AE35" s="147"/>
      <c r="AF35" s="147"/>
      <c r="AG35" s="147" t="s">
        <v>169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2.5" outlineLevel="1">
      <c r="A36" s="180">
        <v>12</v>
      </c>
      <c r="B36" s="181" t="s">
        <v>181</v>
      </c>
      <c r="C36" s="188" t="s">
        <v>182</v>
      </c>
      <c r="D36" s="182" t="s">
        <v>161</v>
      </c>
      <c r="E36" s="183">
        <v>60</v>
      </c>
      <c r="F36" s="184"/>
      <c r="G36" s="185">
        <f>ROUND(E36*F36,2)</f>
        <v>0</v>
      </c>
      <c r="H36" s="184"/>
      <c r="I36" s="185">
        <f>ROUND(E36*H36,2)</f>
        <v>0</v>
      </c>
      <c r="J36" s="184"/>
      <c r="K36" s="185">
        <f>ROUND(E36*J36,2)</f>
        <v>0</v>
      </c>
      <c r="L36" s="185">
        <v>21</v>
      </c>
      <c r="M36" s="185">
        <f>G36*(1+L36/100)</f>
        <v>0</v>
      </c>
      <c r="N36" s="185">
        <v>0</v>
      </c>
      <c r="O36" s="185">
        <f>ROUND(E36*N36,2)</f>
        <v>0</v>
      </c>
      <c r="P36" s="185">
        <v>0</v>
      </c>
      <c r="Q36" s="185">
        <f>ROUND(E36*P36,2)</f>
        <v>0</v>
      </c>
      <c r="R36" s="185" t="s">
        <v>162</v>
      </c>
      <c r="S36" s="185" t="s">
        <v>116</v>
      </c>
      <c r="T36" s="186" t="s">
        <v>163</v>
      </c>
      <c r="U36" s="156">
        <v>0.65200000000000002</v>
      </c>
      <c r="V36" s="156">
        <f>ROUND(E36*U36,2)</f>
        <v>39.119999999999997</v>
      </c>
      <c r="W36" s="156"/>
      <c r="X36" s="156" t="s">
        <v>164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165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>
      <c r="A37" s="164">
        <v>13</v>
      </c>
      <c r="B37" s="165" t="s">
        <v>205</v>
      </c>
      <c r="C37" s="174" t="s">
        <v>206</v>
      </c>
      <c r="D37" s="166" t="s">
        <v>186</v>
      </c>
      <c r="E37" s="167">
        <v>400</v>
      </c>
      <c r="F37" s="168"/>
      <c r="G37" s="169">
        <f>ROUND(E37*F37,2)</f>
        <v>0</v>
      </c>
      <c r="H37" s="168"/>
      <c r="I37" s="169">
        <f>ROUND(E37*H37,2)</f>
        <v>0</v>
      </c>
      <c r="J37" s="168"/>
      <c r="K37" s="169">
        <f>ROUND(E37*J37,2)</f>
        <v>0</v>
      </c>
      <c r="L37" s="169">
        <v>21</v>
      </c>
      <c r="M37" s="169">
        <f>G37*(1+L37/100)</f>
        <v>0</v>
      </c>
      <c r="N37" s="169">
        <v>0</v>
      </c>
      <c r="O37" s="169">
        <f>ROUND(E37*N37,2)</f>
        <v>0</v>
      </c>
      <c r="P37" s="169">
        <v>0</v>
      </c>
      <c r="Q37" s="169">
        <f>ROUND(E37*P37,2)</f>
        <v>0</v>
      </c>
      <c r="R37" s="169" t="s">
        <v>207</v>
      </c>
      <c r="S37" s="169" t="s">
        <v>116</v>
      </c>
      <c r="T37" s="170" t="s">
        <v>163</v>
      </c>
      <c r="U37" s="156">
        <v>0.06</v>
      </c>
      <c r="V37" s="156">
        <f>ROUND(E37*U37,2)</f>
        <v>24</v>
      </c>
      <c r="W37" s="156"/>
      <c r="X37" s="156" t="s">
        <v>164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165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>
      <c r="A38" s="154"/>
      <c r="B38" s="155"/>
      <c r="C38" s="256" t="s">
        <v>208</v>
      </c>
      <c r="D38" s="257"/>
      <c r="E38" s="257"/>
      <c r="F38" s="257"/>
      <c r="G38" s="257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7"/>
      <c r="Z38" s="147"/>
      <c r="AA38" s="147"/>
      <c r="AB38" s="147"/>
      <c r="AC38" s="147"/>
      <c r="AD38" s="147"/>
      <c r="AE38" s="147"/>
      <c r="AF38" s="147"/>
      <c r="AG38" s="147" t="s">
        <v>167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2.5" outlineLevel="1">
      <c r="A39" s="164">
        <v>14</v>
      </c>
      <c r="B39" s="165" t="s">
        <v>209</v>
      </c>
      <c r="C39" s="174" t="s">
        <v>210</v>
      </c>
      <c r="D39" s="166" t="s">
        <v>186</v>
      </c>
      <c r="E39" s="167">
        <v>400</v>
      </c>
      <c r="F39" s="168"/>
      <c r="G39" s="169">
        <f>ROUND(E39*F39,2)</f>
        <v>0</v>
      </c>
      <c r="H39" s="168"/>
      <c r="I39" s="169">
        <f>ROUND(E39*H39,2)</f>
        <v>0</v>
      </c>
      <c r="J39" s="168"/>
      <c r="K39" s="169">
        <f>ROUND(E39*J39,2)</f>
        <v>0</v>
      </c>
      <c r="L39" s="169">
        <v>21</v>
      </c>
      <c r="M39" s="169">
        <f>G39*(1+L39/100)</f>
        <v>0</v>
      </c>
      <c r="N39" s="169">
        <v>0</v>
      </c>
      <c r="O39" s="169">
        <f>ROUND(E39*N39,2)</f>
        <v>0</v>
      </c>
      <c r="P39" s="169">
        <v>0</v>
      </c>
      <c r="Q39" s="169">
        <f>ROUND(E39*P39,2)</f>
        <v>0</v>
      </c>
      <c r="R39" s="169" t="s">
        <v>162</v>
      </c>
      <c r="S39" s="169" t="s">
        <v>116</v>
      </c>
      <c r="T39" s="170" t="s">
        <v>163</v>
      </c>
      <c r="U39" s="156">
        <v>0.17699999999999999</v>
      </c>
      <c r="V39" s="156">
        <f>ROUND(E39*U39,2)</f>
        <v>70.8</v>
      </c>
      <c r="W39" s="156"/>
      <c r="X39" s="156" t="s">
        <v>164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165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1">
      <c r="A40" s="154"/>
      <c r="B40" s="155"/>
      <c r="C40" s="256" t="s">
        <v>211</v>
      </c>
      <c r="D40" s="257"/>
      <c r="E40" s="257"/>
      <c r="F40" s="257"/>
      <c r="G40" s="257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47"/>
      <c r="Z40" s="147"/>
      <c r="AA40" s="147"/>
      <c r="AB40" s="147"/>
      <c r="AC40" s="147"/>
      <c r="AD40" s="147"/>
      <c r="AE40" s="147"/>
      <c r="AF40" s="147"/>
      <c r="AG40" s="147" t="s">
        <v>167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71" t="str">
        <f>C40</f>
        <v>s případným nutným přemístěním hromad nebo dočasných skládek na místo potřeby ze vzdálenosti do 30 m, v rovině nebo ve svahu do 1 : 5,</v>
      </c>
      <c r="BB40" s="147"/>
      <c r="BC40" s="147"/>
      <c r="BD40" s="147"/>
      <c r="BE40" s="147"/>
      <c r="BF40" s="147"/>
      <c r="BG40" s="147"/>
      <c r="BH40" s="147"/>
    </row>
    <row r="41" spans="1:60" ht="22.5" outlineLevel="1">
      <c r="A41" s="164">
        <v>15</v>
      </c>
      <c r="B41" s="165" t="s">
        <v>212</v>
      </c>
      <c r="C41" s="174" t="s">
        <v>213</v>
      </c>
      <c r="D41" s="166" t="s">
        <v>186</v>
      </c>
      <c r="E41" s="167">
        <v>400</v>
      </c>
      <c r="F41" s="168"/>
      <c r="G41" s="169">
        <f>ROUND(E41*F41,2)</f>
        <v>0</v>
      </c>
      <c r="H41" s="168"/>
      <c r="I41" s="169">
        <f>ROUND(E41*H41,2)</f>
        <v>0</v>
      </c>
      <c r="J41" s="168"/>
      <c r="K41" s="169">
        <f>ROUND(E41*J41,2)</f>
        <v>0</v>
      </c>
      <c r="L41" s="169">
        <v>21</v>
      </c>
      <c r="M41" s="169">
        <f>G41*(1+L41/100)</f>
        <v>0</v>
      </c>
      <c r="N41" s="169">
        <v>0</v>
      </c>
      <c r="O41" s="169">
        <f>ROUND(E41*N41,2)</f>
        <v>0</v>
      </c>
      <c r="P41" s="169">
        <v>0</v>
      </c>
      <c r="Q41" s="169">
        <f>ROUND(E41*P41,2)</f>
        <v>0</v>
      </c>
      <c r="R41" s="169" t="s">
        <v>207</v>
      </c>
      <c r="S41" s="169" t="s">
        <v>116</v>
      </c>
      <c r="T41" s="170" t="s">
        <v>163</v>
      </c>
      <c r="U41" s="156">
        <v>0.09</v>
      </c>
      <c r="V41" s="156">
        <f>ROUND(E41*U41,2)</f>
        <v>36</v>
      </c>
      <c r="W41" s="156"/>
      <c r="X41" s="156" t="s">
        <v>164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165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>
      <c r="A42" s="154"/>
      <c r="B42" s="155"/>
      <c r="C42" s="256" t="s">
        <v>214</v>
      </c>
      <c r="D42" s="257"/>
      <c r="E42" s="257"/>
      <c r="F42" s="257"/>
      <c r="G42" s="257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47"/>
      <c r="Z42" s="147"/>
      <c r="AA42" s="147"/>
      <c r="AB42" s="147"/>
      <c r="AC42" s="147"/>
      <c r="AD42" s="147"/>
      <c r="AE42" s="147"/>
      <c r="AF42" s="147"/>
      <c r="AG42" s="147" t="s">
        <v>167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>
      <c r="A43" s="180">
        <v>16</v>
      </c>
      <c r="B43" s="181" t="s">
        <v>215</v>
      </c>
      <c r="C43" s="188" t="s">
        <v>216</v>
      </c>
      <c r="D43" s="182" t="s">
        <v>186</v>
      </c>
      <c r="E43" s="183">
        <v>400</v>
      </c>
      <c r="F43" s="184"/>
      <c r="G43" s="185">
        <f>ROUND(E43*F43,2)</f>
        <v>0</v>
      </c>
      <c r="H43" s="184"/>
      <c r="I43" s="185">
        <f>ROUND(E43*H43,2)</f>
        <v>0</v>
      </c>
      <c r="J43" s="184"/>
      <c r="K43" s="185">
        <f>ROUND(E43*J43,2)</f>
        <v>0</v>
      </c>
      <c r="L43" s="185">
        <v>21</v>
      </c>
      <c r="M43" s="185">
        <f>G43*(1+L43/100)</f>
        <v>0</v>
      </c>
      <c r="N43" s="185">
        <v>0</v>
      </c>
      <c r="O43" s="185">
        <f>ROUND(E43*N43,2)</f>
        <v>0</v>
      </c>
      <c r="P43" s="185">
        <v>0</v>
      </c>
      <c r="Q43" s="185">
        <f>ROUND(E43*P43,2)</f>
        <v>0</v>
      </c>
      <c r="R43" s="185" t="s">
        <v>207</v>
      </c>
      <c r="S43" s="185" t="s">
        <v>116</v>
      </c>
      <c r="T43" s="186" t="s">
        <v>163</v>
      </c>
      <c r="U43" s="156">
        <v>1E-3</v>
      </c>
      <c r="V43" s="156">
        <f>ROUND(E43*U43,2)</f>
        <v>0.4</v>
      </c>
      <c r="W43" s="156"/>
      <c r="X43" s="156" t="s">
        <v>164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165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>
      <c r="A44" s="180">
        <v>17</v>
      </c>
      <c r="B44" s="181" t="s">
        <v>217</v>
      </c>
      <c r="C44" s="188" t="s">
        <v>218</v>
      </c>
      <c r="D44" s="182" t="s">
        <v>186</v>
      </c>
      <c r="E44" s="183">
        <v>400</v>
      </c>
      <c r="F44" s="184"/>
      <c r="G44" s="185">
        <f>ROUND(E44*F44,2)</f>
        <v>0</v>
      </c>
      <c r="H44" s="184"/>
      <c r="I44" s="185">
        <f>ROUND(E44*H44,2)</f>
        <v>0</v>
      </c>
      <c r="J44" s="184"/>
      <c r="K44" s="185">
        <f>ROUND(E44*J44,2)</f>
        <v>0</v>
      </c>
      <c r="L44" s="185">
        <v>21</v>
      </c>
      <c r="M44" s="185">
        <f>G44*(1+L44/100)</f>
        <v>0</v>
      </c>
      <c r="N44" s="185">
        <v>0</v>
      </c>
      <c r="O44" s="185">
        <f>ROUND(E44*N44,2)</f>
        <v>0</v>
      </c>
      <c r="P44" s="185">
        <v>0</v>
      </c>
      <c r="Q44" s="185">
        <f>ROUND(E44*P44,2)</f>
        <v>0</v>
      </c>
      <c r="R44" s="185" t="s">
        <v>207</v>
      </c>
      <c r="S44" s="185" t="s">
        <v>116</v>
      </c>
      <c r="T44" s="186" t="s">
        <v>163</v>
      </c>
      <c r="U44" s="156">
        <v>1E-3</v>
      </c>
      <c r="V44" s="156">
        <f>ROUND(E44*U44,2)</f>
        <v>0.4</v>
      </c>
      <c r="W44" s="156"/>
      <c r="X44" s="156" t="s">
        <v>164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165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>
      <c r="A45" s="180">
        <v>18</v>
      </c>
      <c r="B45" s="181" t="s">
        <v>219</v>
      </c>
      <c r="C45" s="188" t="s">
        <v>220</v>
      </c>
      <c r="D45" s="182" t="s">
        <v>186</v>
      </c>
      <c r="E45" s="183">
        <v>400</v>
      </c>
      <c r="F45" s="184"/>
      <c r="G45" s="185">
        <f>ROUND(E45*F45,2)</f>
        <v>0</v>
      </c>
      <c r="H45" s="184"/>
      <c r="I45" s="185">
        <f>ROUND(E45*H45,2)</f>
        <v>0</v>
      </c>
      <c r="J45" s="184"/>
      <c r="K45" s="185">
        <f>ROUND(E45*J45,2)</f>
        <v>0</v>
      </c>
      <c r="L45" s="185">
        <v>21</v>
      </c>
      <c r="M45" s="185">
        <f>G45*(1+L45/100)</f>
        <v>0</v>
      </c>
      <c r="N45" s="185">
        <v>0</v>
      </c>
      <c r="O45" s="185">
        <f>ROUND(E45*N45,2)</f>
        <v>0</v>
      </c>
      <c r="P45" s="185">
        <v>0</v>
      </c>
      <c r="Q45" s="185">
        <f>ROUND(E45*P45,2)</f>
        <v>0</v>
      </c>
      <c r="R45" s="185" t="s">
        <v>207</v>
      </c>
      <c r="S45" s="185" t="s">
        <v>116</v>
      </c>
      <c r="T45" s="186" t="s">
        <v>163</v>
      </c>
      <c r="U45" s="156">
        <v>1.4999999999999999E-2</v>
      </c>
      <c r="V45" s="156">
        <f>ROUND(E45*U45,2)</f>
        <v>6</v>
      </c>
      <c r="W45" s="156"/>
      <c r="X45" s="156" t="s">
        <v>164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165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>
      <c r="A46" s="164">
        <v>19</v>
      </c>
      <c r="B46" s="165" t="s">
        <v>221</v>
      </c>
      <c r="C46" s="174" t="s">
        <v>222</v>
      </c>
      <c r="D46" s="166" t="s">
        <v>186</v>
      </c>
      <c r="E46" s="167">
        <v>800</v>
      </c>
      <c r="F46" s="168"/>
      <c r="G46" s="169">
        <f>ROUND(E46*F46,2)</f>
        <v>0</v>
      </c>
      <c r="H46" s="168"/>
      <c r="I46" s="169">
        <f>ROUND(E46*H46,2)</f>
        <v>0</v>
      </c>
      <c r="J46" s="168"/>
      <c r="K46" s="169">
        <f>ROUND(E46*J46,2)</f>
        <v>0</v>
      </c>
      <c r="L46" s="169">
        <v>21</v>
      </c>
      <c r="M46" s="169">
        <f>G46*(1+L46/100)</f>
        <v>0</v>
      </c>
      <c r="N46" s="169">
        <v>0</v>
      </c>
      <c r="O46" s="169">
        <f>ROUND(E46*N46,2)</f>
        <v>0</v>
      </c>
      <c r="P46" s="169">
        <v>0</v>
      </c>
      <c r="Q46" s="169">
        <f>ROUND(E46*P46,2)</f>
        <v>0</v>
      </c>
      <c r="R46" s="169" t="s">
        <v>207</v>
      </c>
      <c r="S46" s="169" t="s">
        <v>116</v>
      </c>
      <c r="T46" s="170" t="s">
        <v>163</v>
      </c>
      <c r="U46" s="156">
        <v>1E-3</v>
      </c>
      <c r="V46" s="156">
        <f>ROUND(E46*U46,2)</f>
        <v>0.8</v>
      </c>
      <c r="W46" s="156"/>
      <c r="X46" s="156" t="s">
        <v>164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165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>
      <c r="A47" s="154"/>
      <c r="B47" s="155"/>
      <c r="C47" s="187" t="s">
        <v>223</v>
      </c>
      <c r="D47" s="178"/>
      <c r="E47" s="179">
        <v>800</v>
      </c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47"/>
      <c r="Z47" s="147"/>
      <c r="AA47" s="147"/>
      <c r="AB47" s="147"/>
      <c r="AC47" s="147"/>
      <c r="AD47" s="147"/>
      <c r="AE47" s="147"/>
      <c r="AF47" s="147"/>
      <c r="AG47" s="147" t="s">
        <v>169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>
      <c r="A48" s="164">
        <v>20</v>
      </c>
      <c r="B48" s="165" t="s">
        <v>224</v>
      </c>
      <c r="C48" s="174" t="s">
        <v>225</v>
      </c>
      <c r="D48" s="166" t="s">
        <v>190</v>
      </c>
      <c r="E48" s="167">
        <v>0.02</v>
      </c>
      <c r="F48" s="168"/>
      <c r="G48" s="169">
        <f>ROUND(E48*F48,2)</f>
        <v>0</v>
      </c>
      <c r="H48" s="168"/>
      <c r="I48" s="169">
        <f>ROUND(E48*H48,2)</f>
        <v>0</v>
      </c>
      <c r="J48" s="168"/>
      <c r="K48" s="169">
        <f>ROUND(E48*J48,2)</f>
        <v>0</v>
      </c>
      <c r="L48" s="169">
        <v>21</v>
      </c>
      <c r="M48" s="169">
        <f>G48*(1+L48/100)</f>
        <v>0</v>
      </c>
      <c r="N48" s="169">
        <v>0</v>
      </c>
      <c r="O48" s="169">
        <f>ROUND(E48*N48,2)</f>
        <v>0</v>
      </c>
      <c r="P48" s="169">
        <v>0</v>
      </c>
      <c r="Q48" s="169">
        <f>ROUND(E48*P48,2)</f>
        <v>0</v>
      </c>
      <c r="R48" s="169" t="s">
        <v>207</v>
      </c>
      <c r="S48" s="169" t="s">
        <v>116</v>
      </c>
      <c r="T48" s="170" t="s">
        <v>163</v>
      </c>
      <c r="U48" s="156">
        <v>21.428999999999998</v>
      </c>
      <c r="V48" s="156">
        <f>ROUND(E48*U48,2)</f>
        <v>0.43</v>
      </c>
      <c r="W48" s="156"/>
      <c r="X48" s="156" t="s">
        <v>164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165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>
      <c r="A49" s="154"/>
      <c r="B49" s="155"/>
      <c r="C49" s="256" t="s">
        <v>226</v>
      </c>
      <c r="D49" s="257"/>
      <c r="E49" s="257"/>
      <c r="F49" s="257"/>
      <c r="G49" s="257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47"/>
      <c r="Z49" s="147"/>
      <c r="AA49" s="147"/>
      <c r="AB49" s="147"/>
      <c r="AC49" s="147"/>
      <c r="AD49" s="147"/>
      <c r="AE49" s="147"/>
      <c r="AF49" s="147"/>
      <c r="AG49" s="147" t="s">
        <v>167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>
      <c r="A50" s="154"/>
      <c r="B50" s="155"/>
      <c r="C50" s="187" t="s">
        <v>227</v>
      </c>
      <c r="D50" s="178"/>
      <c r="E50" s="179">
        <v>0.02</v>
      </c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47"/>
      <c r="Z50" s="147"/>
      <c r="AA50" s="147"/>
      <c r="AB50" s="147"/>
      <c r="AC50" s="147"/>
      <c r="AD50" s="147"/>
      <c r="AE50" s="147"/>
      <c r="AF50" s="147"/>
      <c r="AG50" s="147" t="s">
        <v>169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>
      <c r="A51" s="164">
        <v>21</v>
      </c>
      <c r="B51" s="165" t="s">
        <v>228</v>
      </c>
      <c r="C51" s="174" t="s">
        <v>229</v>
      </c>
      <c r="D51" s="166" t="s">
        <v>230</v>
      </c>
      <c r="E51" s="167">
        <v>14</v>
      </c>
      <c r="F51" s="168"/>
      <c r="G51" s="169">
        <f>ROUND(E51*F51,2)</f>
        <v>0</v>
      </c>
      <c r="H51" s="168"/>
      <c r="I51" s="169">
        <f>ROUND(E51*H51,2)</f>
        <v>0</v>
      </c>
      <c r="J51" s="168"/>
      <c r="K51" s="169">
        <f>ROUND(E51*J51,2)</f>
        <v>0</v>
      </c>
      <c r="L51" s="169">
        <v>21</v>
      </c>
      <c r="M51" s="169">
        <f>G51*(1+L51/100)</f>
        <v>0</v>
      </c>
      <c r="N51" s="169">
        <v>1E-3</v>
      </c>
      <c r="O51" s="169">
        <f>ROUND(E51*N51,2)</f>
        <v>0.01</v>
      </c>
      <c r="P51" s="169">
        <v>0</v>
      </c>
      <c r="Q51" s="169">
        <f>ROUND(E51*P51,2)</f>
        <v>0</v>
      </c>
      <c r="R51" s="169" t="s">
        <v>231</v>
      </c>
      <c r="S51" s="169" t="s">
        <v>116</v>
      </c>
      <c r="T51" s="170" t="s">
        <v>163</v>
      </c>
      <c r="U51" s="156">
        <v>0</v>
      </c>
      <c r="V51" s="156">
        <f>ROUND(E51*U51,2)</f>
        <v>0</v>
      </c>
      <c r="W51" s="156"/>
      <c r="X51" s="156" t="s">
        <v>232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233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>
      <c r="A52" s="154"/>
      <c r="B52" s="155"/>
      <c r="C52" s="187" t="s">
        <v>234</v>
      </c>
      <c r="D52" s="178"/>
      <c r="E52" s="179">
        <v>14</v>
      </c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47"/>
      <c r="Z52" s="147"/>
      <c r="AA52" s="147"/>
      <c r="AB52" s="147"/>
      <c r="AC52" s="147"/>
      <c r="AD52" s="147"/>
      <c r="AE52" s="147"/>
      <c r="AF52" s="147"/>
      <c r="AG52" s="147" t="s">
        <v>169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>
      <c r="A53" s="164">
        <v>22</v>
      </c>
      <c r="B53" s="165" t="s">
        <v>235</v>
      </c>
      <c r="C53" s="174" t="s">
        <v>236</v>
      </c>
      <c r="D53" s="166" t="s">
        <v>237</v>
      </c>
      <c r="E53" s="167">
        <v>20</v>
      </c>
      <c r="F53" s="168"/>
      <c r="G53" s="169">
        <f>ROUND(E53*F53,2)</f>
        <v>0</v>
      </c>
      <c r="H53" s="168"/>
      <c r="I53" s="169">
        <f>ROUND(E53*H53,2)</f>
        <v>0</v>
      </c>
      <c r="J53" s="168"/>
      <c r="K53" s="169">
        <f>ROUND(E53*J53,2)</f>
        <v>0</v>
      </c>
      <c r="L53" s="169">
        <v>21</v>
      </c>
      <c r="M53" s="169">
        <f>G53*(1+L53/100)</f>
        <v>0</v>
      </c>
      <c r="N53" s="169">
        <v>1E-3</v>
      </c>
      <c r="O53" s="169">
        <f>ROUND(E53*N53,2)</f>
        <v>0.02</v>
      </c>
      <c r="P53" s="169">
        <v>0</v>
      </c>
      <c r="Q53" s="169">
        <f>ROUND(E53*P53,2)</f>
        <v>0</v>
      </c>
      <c r="R53" s="169" t="s">
        <v>231</v>
      </c>
      <c r="S53" s="169" t="s">
        <v>116</v>
      </c>
      <c r="T53" s="170" t="s">
        <v>163</v>
      </c>
      <c r="U53" s="156">
        <v>0</v>
      </c>
      <c r="V53" s="156">
        <f>ROUND(E53*U53,2)</f>
        <v>0</v>
      </c>
      <c r="W53" s="156"/>
      <c r="X53" s="156" t="s">
        <v>232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233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>
      <c r="A54" s="154"/>
      <c r="B54" s="155"/>
      <c r="C54" s="187" t="s">
        <v>238</v>
      </c>
      <c r="D54" s="178"/>
      <c r="E54" s="179">
        <v>20</v>
      </c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47"/>
      <c r="Z54" s="147"/>
      <c r="AA54" s="147"/>
      <c r="AB54" s="147"/>
      <c r="AC54" s="147"/>
      <c r="AD54" s="147"/>
      <c r="AE54" s="147"/>
      <c r="AF54" s="147"/>
      <c r="AG54" s="147" t="s">
        <v>169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>
      <c r="A55" s="158" t="s">
        <v>111</v>
      </c>
      <c r="B55" s="159" t="s">
        <v>71</v>
      </c>
      <c r="C55" s="173" t="s">
        <v>72</v>
      </c>
      <c r="D55" s="160"/>
      <c r="E55" s="161"/>
      <c r="F55" s="162"/>
      <c r="G55" s="162">
        <f>SUMIF(AG56:AG85,"&lt;&gt;NOR",G56:G85)</f>
        <v>0</v>
      </c>
      <c r="H55" s="162"/>
      <c r="I55" s="162">
        <f>SUM(I56:I85)</f>
        <v>0</v>
      </c>
      <c r="J55" s="162"/>
      <c r="K55" s="162">
        <f>SUM(K56:K85)</f>
        <v>0</v>
      </c>
      <c r="L55" s="162"/>
      <c r="M55" s="162">
        <f>SUM(M56:M85)</f>
        <v>0</v>
      </c>
      <c r="N55" s="162"/>
      <c r="O55" s="162">
        <f>SUM(O56:O85)</f>
        <v>2400.0499999999997</v>
      </c>
      <c r="P55" s="162"/>
      <c r="Q55" s="162">
        <f>SUM(Q56:Q85)</f>
        <v>0</v>
      </c>
      <c r="R55" s="162"/>
      <c r="S55" s="162"/>
      <c r="T55" s="163"/>
      <c r="U55" s="157"/>
      <c r="V55" s="157">
        <f>SUM(V56:V85)</f>
        <v>815.74999999999989</v>
      </c>
      <c r="W55" s="157"/>
      <c r="X55" s="157"/>
      <c r="AG55" t="s">
        <v>112</v>
      </c>
    </row>
    <row r="56" spans="1:60" ht="22.5" outlineLevel="1">
      <c r="A56" s="164">
        <v>23</v>
      </c>
      <c r="B56" s="165" t="s">
        <v>239</v>
      </c>
      <c r="C56" s="174" t="s">
        <v>240</v>
      </c>
      <c r="D56" s="166" t="s">
        <v>186</v>
      </c>
      <c r="E56" s="167">
        <v>2983.6</v>
      </c>
      <c r="F56" s="168"/>
      <c r="G56" s="169">
        <f>ROUND(E56*F56,2)</f>
        <v>0</v>
      </c>
      <c r="H56" s="168"/>
      <c r="I56" s="169">
        <f>ROUND(E56*H56,2)</f>
        <v>0</v>
      </c>
      <c r="J56" s="168"/>
      <c r="K56" s="169">
        <f>ROUND(E56*J56,2)</f>
        <v>0</v>
      </c>
      <c r="L56" s="169">
        <v>21</v>
      </c>
      <c r="M56" s="169">
        <f>G56*(1+L56/100)</f>
        <v>0</v>
      </c>
      <c r="N56" s="169">
        <v>0.29010999999999998</v>
      </c>
      <c r="O56" s="169">
        <f>ROUND(E56*N56,2)</f>
        <v>865.57</v>
      </c>
      <c r="P56" s="169">
        <v>0</v>
      </c>
      <c r="Q56" s="169">
        <f>ROUND(E56*P56,2)</f>
        <v>0</v>
      </c>
      <c r="R56" s="169" t="s">
        <v>241</v>
      </c>
      <c r="S56" s="169" t="s">
        <v>116</v>
      </c>
      <c r="T56" s="170" t="s">
        <v>163</v>
      </c>
      <c r="U56" s="156">
        <v>0.09</v>
      </c>
      <c r="V56" s="156">
        <f>ROUND(E56*U56,2)</f>
        <v>268.52</v>
      </c>
      <c r="W56" s="156"/>
      <c r="X56" s="156" t="s">
        <v>164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165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>
      <c r="A57" s="154"/>
      <c r="B57" s="155"/>
      <c r="C57" s="256" t="s">
        <v>242</v>
      </c>
      <c r="D57" s="257"/>
      <c r="E57" s="257"/>
      <c r="F57" s="257"/>
      <c r="G57" s="257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47"/>
      <c r="Z57" s="147"/>
      <c r="AA57" s="147"/>
      <c r="AB57" s="147"/>
      <c r="AC57" s="147"/>
      <c r="AD57" s="147"/>
      <c r="AE57" s="147"/>
      <c r="AF57" s="147"/>
      <c r="AG57" s="147" t="s">
        <v>167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>
      <c r="A58" s="180">
        <v>24</v>
      </c>
      <c r="B58" s="181" t="s">
        <v>243</v>
      </c>
      <c r="C58" s="188" t="s">
        <v>244</v>
      </c>
      <c r="D58" s="182" t="s">
        <v>186</v>
      </c>
      <c r="E58" s="183">
        <v>560</v>
      </c>
      <c r="F58" s="184"/>
      <c r="G58" s="185">
        <f>ROUND(E58*F58,2)</f>
        <v>0</v>
      </c>
      <c r="H58" s="184"/>
      <c r="I58" s="185">
        <f>ROUND(E58*H58,2)</f>
        <v>0</v>
      </c>
      <c r="J58" s="184"/>
      <c r="K58" s="185">
        <f>ROUND(E58*J58,2)</f>
        <v>0</v>
      </c>
      <c r="L58" s="185">
        <v>21</v>
      </c>
      <c r="M58" s="185">
        <f>G58*(1+L58/100)</f>
        <v>0</v>
      </c>
      <c r="N58" s="185">
        <v>0</v>
      </c>
      <c r="O58" s="185">
        <f>ROUND(E58*N58,2)</f>
        <v>0</v>
      </c>
      <c r="P58" s="185">
        <v>0</v>
      </c>
      <c r="Q58" s="185">
        <f>ROUND(E58*P58,2)</f>
        <v>0</v>
      </c>
      <c r="R58" s="185" t="s">
        <v>241</v>
      </c>
      <c r="S58" s="185" t="s">
        <v>116</v>
      </c>
      <c r="T58" s="186" t="s">
        <v>163</v>
      </c>
      <c r="U58" s="156">
        <v>9.0999999999999998E-2</v>
      </c>
      <c r="V58" s="156">
        <f>ROUND(E58*U58,2)</f>
        <v>50.96</v>
      </c>
      <c r="W58" s="156"/>
      <c r="X58" s="156" t="s">
        <v>164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165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>
      <c r="A59" s="164">
        <v>25</v>
      </c>
      <c r="B59" s="165" t="s">
        <v>245</v>
      </c>
      <c r="C59" s="174" t="s">
        <v>246</v>
      </c>
      <c r="D59" s="166" t="s">
        <v>186</v>
      </c>
      <c r="E59" s="167">
        <v>2983.6</v>
      </c>
      <c r="F59" s="168"/>
      <c r="G59" s="169">
        <f>ROUND(E59*F59,2)</f>
        <v>0</v>
      </c>
      <c r="H59" s="168"/>
      <c r="I59" s="169">
        <f>ROUND(E59*H59,2)</f>
        <v>0</v>
      </c>
      <c r="J59" s="168"/>
      <c r="K59" s="169">
        <f>ROUND(E59*J59,2)</f>
        <v>0</v>
      </c>
      <c r="L59" s="169">
        <v>21</v>
      </c>
      <c r="M59" s="169">
        <f>G59*(1+L59/100)</f>
        <v>0</v>
      </c>
      <c r="N59" s="169">
        <v>6.5199999999999998E-3</v>
      </c>
      <c r="O59" s="169">
        <f>ROUND(E59*N59,2)</f>
        <v>19.45</v>
      </c>
      <c r="P59" s="169">
        <v>0</v>
      </c>
      <c r="Q59" s="169">
        <f>ROUND(E59*P59,2)</f>
        <v>0</v>
      </c>
      <c r="R59" s="169" t="s">
        <v>241</v>
      </c>
      <c r="S59" s="169" t="s">
        <v>116</v>
      </c>
      <c r="T59" s="170" t="s">
        <v>163</v>
      </c>
      <c r="U59" s="156">
        <v>4.0000000000000001E-3</v>
      </c>
      <c r="V59" s="156">
        <f>ROUND(E59*U59,2)</f>
        <v>11.93</v>
      </c>
      <c r="W59" s="156"/>
      <c r="X59" s="156" t="s">
        <v>164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165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>
      <c r="A60" s="154"/>
      <c r="B60" s="155"/>
      <c r="C60" s="256" t="s">
        <v>247</v>
      </c>
      <c r="D60" s="257"/>
      <c r="E60" s="257"/>
      <c r="F60" s="257"/>
      <c r="G60" s="257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47"/>
      <c r="Z60" s="147"/>
      <c r="AA60" s="147"/>
      <c r="AB60" s="147"/>
      <c r="AC60" s="147"/>
      <c r="AD60" s="147"/>
      <c r="AE60" s="147"/>
      <c r="AF60" s="147"/>
      <c r="AG60" s="147" t="s">
        <v>167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22.5" outlineLevel="1">
      <c r="A61" s="180">
        <v>26</v>
      </c>
      <c r="B61" s="181" t="s">
        <v>248</v>
      </c>
      <c r="C61" s="188" t="s">
        <v>249</v>
      </c>
      <c r="D61" s="182" t="s">
        <v>186</v>
      </c>
      <c r="E61" s="183">
        <v>2983.6</v>
      </c>
      <c r="F61" s="184"/>
      <c r="G61" s="185">
        <f>ROUND(E61*F61,2)</f>
        <v>0</v>
      </c>
      <c r="H61" s="184"/>
      <c r="I61" s="185">
        <f>ROUND(E61*H61,2)</f>
        <v>0</v>
      </c>
      <c r="J61" s="184"/>
      <c r="K61" s="185">
        <f>ROUND(E61*J61,2)</f>
        <v>0</v>
      </c>
      <c r="L61" s="185">
        <v>21</v>
      </c>
      <c r="M61" s="185">
        <f>G61*(1+L61/100)</f>
        <v>0</v>
      </c>
      <c r="N61" s="185">
        <v>6.0999999999999997E-4</v>
      </c>
      <c r="O61" s="185">
        <f>ROUND(E61*N61,2)</f>
        <v>1.82</v>
      </c>
      <c r="P61" s="185">
        <v>0</v>
      </c>
      <c r="Q61" s="185">
        <f>ROUND(E61*P61,2)</f>
        <v>0</v>
      </c>
      <c r="R61" s="185" t="s">
        <v>241</v>
      </c>
      <c r="S61" s="185" t="s">
        <v>116</v>
      </c>
      <c r="T61" s="186" t="s">
        <v>163</v>
      </c>
      <c r="U61" s="156">
        <v>2E-3</v>
      </c>
      <c r="V61" s="156">
        <f>ROUND(E61*U61,2)</f>
        <v>5.97</v>
      </c>
      <c r="W61" s="156"/>
      <c r="X61" s="156" t="s">
        <v>164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165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2.5" outlineLevel="1">
      <c r="A62" s="180">
        <v>27</v>
      </c>
      <c r="B62" s="181" t="s">
        <v>250</v>
      </c>
      <c r="C62" s="188" t="s">
        <v>251</v>
      </c>
      <c r="D62" s="182" t="s">
        <v>186</v>
      </c>
      <c r="E62" s="183">
        <v>2983.6</v>
      </c>
      <c r="F62" s="184"/>
      <c r="G62" s="185">
        <f>ROUND(E62*F62,2)</f>
        <v>0</v>
      </c>
      <c r="H62" s="184"/>
      <c r="I62" s="185">
        <f>ROUND(E62*H62,2)</f>
        <v>0</v>
      </c>
      <c r="J62" s="184"/>
      <c r="K62" s="185">
        <f>ROUND(E62*J62,2)</f>
        <v>0</v>
      </c>
      <c r="L62" s="185">
        <v>21</v>
      </c>
      <c r="M62" s="185">
        <f>G62*(1+L62/100)</f>
        <v>0</v>
      </c>
      <c r="N62" s="185">
        <v>0.10373</v>
      </c>
      <c r="O62" s="185">
        <f>ROUND(E62*N62,2)</f>
        <v>309.49</v>
      </c>
      <c r="P62" s="185">
        <v>0</v>
      </c>
      <c r="Q62" s="185">
        <f>ROUND(E62*P62,2)</f>
        <v>0</v>
      </c>
      <c r="R62" s="185" t="s">
        <v>241</v>
      </c>
      <c r="S62" s="185" t="s">
        <v>116</v>
      </c>
      <c r="T62" s="186" t="s">
        <v>163</v>
      </c>
      <c r="U62" s="156">
        <v>6.4000000000000001E-2</v>
      </c>
      <c r="V62" s="156">
        <f>ROUND(E62*U62,2)</f>
        <v>190.95</v>
      </c>
      <c r="W62" s="156"/>
      <c r="X62" s="156" t="s">
        <v>164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165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>
      <c r="A63" s="164">
        <v>28</v>
      </c>
      <c r="B63" s="165" t="s">
        <v>252</v>
      </c>
      <c r="C63" s="174" t="s">
        <v>253</v>
      </c>
      <c r="D63" s="166" t="s">
        <v>186</v>
      </c>
      <c r="E63" s="167">
        <v>545.1</v>
      </c>
      <c r="F63" s="168"/>
      <c r="G63" s="169">
        <f>ROUND(E63*F63,2)</f>
        <v>0</v>
      </c>
      <c r="H63" s="168"/>
      <c r="I63" s="169">
        <f>ROUND(E63*H63,2)</f>
        <v>0</v>
      </c>
      <c r="J63" s="168"/>
      <c r="K63" s="169">
        <f>ROUND(E63*J63,2)</f>
        <v>0</v>
      </c>
      <c r="L63" s="169">
        <v>21</v>
      </c>
      <c r="M63" s="169">
        <f>G63*(1+L63/100)</f>
        <v>0</v>
      </c>
      <c r="N63" s="169">
        <v>7.3899999999999993E-2</v>
      </c>
      <c r="O63" s="169">
        <f>ROUND(E63*N63,2)</f>
        <v>40.28</v>
      </c>
      <c r="P63" s="169">
        <v>0</v>
      </c>
      <c r="Q63" s="169">
        <f>ROUND(E63*P63,2)</f>
        <v>0</v>
      </c>
      <c r="R63" s="169" t="s">
        <v>241</v>
      </c>
      <c r="S63" s="169" t="s">
        <v>116</v>
      </c>
      <c r="T63" s="170" t="s">
        <v>163</v>
      </c>
      <c r="U63" s="156">
        <v>0.45200000000000001</v>
      </c>
      <c r="V63" s="156">
        <f>ROUND(E63*U63,2)</f>
        <v>246.39</v>
      </c>
      <c r="W63" s="156"/>
      <c r="X63" s="156" t="s">
        <v>164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165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2.5" outlineLevel="1">
      <c r="A64" s="154"/>
      <c r="B64" s="155"/>
      <c r="C64" s="256" t="s">
        <v>254</v>
      </c>
      <c r="D64" s="257"/>
      <c r="E64" s="257"/>
      <c r="F64" s="257"/>
      <c r="G64" s="257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47"/>
      <c r="Z64" s="147"/>
      <c r="AA64" s="147"/>
      <c r="AB64" s="147"/>
      <c r="AC64" s="147"/>
      <c r="AD64" s="147"/>
      <c r="AE64" s="147"/>
      <c r="AF64" s="147"/>
      <c r="AG64" s="147" t="s">
        <v>167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71" t="str">
        <f>C64</f>
        <v>s provedením lože z kameniva drceného, s vyplněním spár, s dvojitým hutněním a se smetením přebytečného materiálu na krajnici. S dodáním hmot pro lože a výplň spár.</v>
      </c>
      <c r="BB64" s="147"/>
      <c r="BC64" s="147"/>
      <c r="BD64" s="147"/>
      <c r="BE64" s="147"/>
      <c r="BF64" s="147"/>
      <c r="BG64" s="147"/>
      <c r="BH64" s="147"/>
    </row>
    <row r="65" spans="1:60" outlineLevel="1">
      <c r="A65" s="154"/>
      <c r="B65" s="155"/>
      <c r="C65" s="187" t="s">
        <v>255</v>
      </c>
      <c r="D65" s="178"/>
      <c r="E65" s="179">
        <v>530.6</v>
      </c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47"/>
      <c r="Z65" s="147"/>
      <c r="AA65" s="147"/>
      <c r="AB65" s="147"/>
      <c r="AC65" s="147"/>
      <c r="AD65" s="147"/>
      <c r="AE65" s="147"/>
      <c r="AF65" s="147"/>
      <c r="AG65" s="147" t="s">
        <v>169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>
      <c r="A66" s="154"/>
      <c r="B66" s="155"/>
      <c r="C66" s="187" t="s">
        <v>256</v>
      </c>
      <c r="D66" s="178"/>
      <c r="E66" s="179">
        <v>3.6</v>
      </c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47"/>
      <c r="Z66" s="147"/>
      <c r="AA66" s="147"/>
      <c r="AB66" s="147"/>
      <c r="AC66" s="147"/>
      <c r="AD66" s="147"/>
      <c r="AE66" s="147"/>
      <c r="AF66" s="147"/>
      <c r="AG66" s="147" t="s">
        <v>169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>
      <c r="A67" s="154"/>
      <c r="B67" s="155"/>
      <c r="C67" s="187" t="s">
        <v>257</v>
      </c>
      <c r="D67" s="178"/>
      <c r="E67" s="179">
        <v>10.9</v>
      </c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47"/>
      <c r="Z67" s="147"/>
      <c r="AA67" s="147"/>
      <c r="AB67" s="147"/>
      <c r="AC67" s="147"/>
      <c r="AD67" s="147"/>
      <c r="AE67" s="147"/>
      <c r="AF67" s="147"/>
      <c r="AG67" s="147" t="s">
        <v>169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>
      <c r="A68" s="164">
        <v>29</v>
      </c>
      <c r="B68" s="165" t="s">
        <v>258</v>
      </c>
      <c r="C68" s="174" t="s">
        <v>259</v>
      </c>
      <c r="D68" s="166" t="s">
        <v>186</v>
      </c>
      <c r="E68" s="167">
        <v>14.5</v>
      </c>
      <c r="F68" s="168"/>
      <c r="G68" s="169">
        <f>ROUND(E68*F68,2)</f>
        <v>0</v>
      </c>
      <c r="H68" s="168"/>
      <c r="I68" s="169">
        <f>ROUND(E68*H68,2)</f>
        <v>0</v>
      </c>
      <c r="J68" s="168"/>
      <c r="K68" s="169">
        <f>ROUND(E68*J68,2)</f>
        <v>0</v>
      </c>
      <c r="L68" s="169">
        <v>21</v>
      </c>
      <c r="M68" s="169">
        <f>G68*(1+L68/100)</f>
        <v>0</v>
      </c>
      <c r="N68" s="169">
        <v>0</v>
      </c>
      <c r="O68" s="169">
        <f>ROUND(E68*N68,2)</f>
        <v>0</v>
      </c>
      <c r="P68" s="169">
        <v>0</v>
      </c>
      <c r="Q68" s="169">
        <f>ROUND(E68*P68,2)</f>
        <v>0</v>
      </c>
      <c r="R68" s="169" t="s">
        <v>241</v>
      </c>
      <c r="S68" s="169" t="s">
        <v>116</v>
      </c>
      <c r="T68" s="170" t="s">
        <v>163</v>
      </c>
      <c r="U68" s="156">
        <v>5.5E-2</v>
      </c>
      <c r="V68" s="156">
        <f>ROUND(E68*U68,2)</f>
        <v>0.8</v>
      </c>
      <c r="W68" s="156"/>
      <c r="X68" s="156" t="s">
        <v>164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165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2.5" outlineLevel="1">
      <c r="A69" s="154"/>
      <c r="B69" s="155"/>
      <c r="C69" s="256" t="s">
        <v>254</v>
      </c>
      <c r="D69" s="257"/>
      <c r="E69" s="257"/>
      <c r="F69" s="257"/>
      <c r="G69" s="257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47"/>
      <c r="Z69" s="147"/>
      <c r="AA69" s="147"/>
      <c r="AB69" s="147"/>
      <c r="AC69" s="147"/>
      <c r="AD69" s="147"/>
      <c r="AE69" s="147"/>
      <c r="AF69" s="147"/>
      <c r="AG69" s="147" t="s">
        <v>167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71" t="str">
        <f>C69</f>
        <v>s provedením lože z kameniva drceného, s vyplněním spár, s dvojitým hutněním a se smetením přebytečného materiálu na krajnici. S dodáním hmot pro lože a výplň spár.</v>
      </c>
      <c r="BB69" s="147"/>
      <c r="BC69" s="147"/>
      <c r="BD69" s="147"/>
      <c r="BE69" s="147"/>
      <c r="BF69" s="147"/>
      <c r="BG69" s="147"/>
      <c r="BH69" s="147"/>
    </row>
    <row r="70" spans="1:60" outlineLevel="1">
      <c r="A70" s="154"/>
      <c r="B70" s="155"/>
      <c r="C70" s="187" t="s">
        <v>260</v>
      </c>
      <c r="D70" s="178"/>
      <c r="E70" s="179">
        <v>14.5</v>
      </c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47"/>
      <c r="Z70" s="147"/>
      <c r="AA70" s="147"/>
      <c r="AB70" s="147"/>
      <c r="AC70" s="147"/>
      <c r="AD70" s="147"/>
      <c r="AE70" s="147"/>
      <c r="AF70" s="147"/>
      <c r="AG70" s="147" t="s">
        <v>169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>
      <c r="A71" s="164">
        <v>30</v>
      </c>
      <c r="B71" s="165" t="s">
        <v>261</v>
      </c>
      <c r="C71" s="174" t="s">
        <v>262</v>
      </c>
      <c r="D71" s="166" t="s">
        <v>186</v>
      </c>
      <c r="E71" s="167">
        <v>10.9</v>
      </c>
      <c r="F71" s="168"/>
      <c r="G71" s="169">
        <f>ROUND(E71*F71,2)</f>
        <v>0</v>
      </c>
      <c r="H71" s="168"/>
      <c r="I71" s="169">
        <f>ROUND(E71*H71,2)</f>
        <v>0</v>
      </c>
      <c r="J71" s="168"/>
      <c r="K71" s="169">
        <f>ROUND(E71*J71,2)</f>
        <v>0</v>
      </c>
      <c r="L71" s="169">
        <v>21</v>
      </c>
      <c r="M71" s="169">
        <f>G71*(1+L71/100)</f>
        <v>0</v>
      </c>
      <c r="N71" s="169">
        <v>0</v>
      </c>
      <c r="O71" s="169">
        <f>ROUND(E71*N71,2)</f>
        <v>0</v>
      </c>
      <c r="P71" s="169">
        <v>0</v>
      </c>
      <c r="Q71" s="169">
        <f>ROUND(E71*P71,2)</f>
        <v>0</v>
      </c>
      <c r="R71" s="169" t="s">
        <v>241</v>
      </c>
      <c r="S71" s="169" t="s">
        <v>116</v>
      </c>
      <c r="T71" s="170" t="s">
        <v>163</v>
      </c>
      <c r="U71" s="156">
        <v>0.08</v>
      </c>
      <c r="V71" s="156">
        <f>ROUND(E71*U71,2)</f>
        <v>0.87</v>
      </c>
      <c r="W71" s="156"/>
      <c r="X71" s="156" t="s">
        <v>164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165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2.5" outlineLevel="1">
      <c r="A72" s="154"/>
      <c r="B72" s="155"/>
      <c r="C72" s="256" t="s">
        <v>254</v>
      </c>
      <c r="D72" s="257"/>
      <c r="E72" s="257"/>
      <c r="F72" s="257"/>
      <c r="G72" s="257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47"/>
      <c r="Z72" s="147"/>
      <c r="AA72" s="147"/>
      <c r="AB72" s="147"/>
      <c r="AC72" s="147"/>
      <c r="AD72" s="147"/>
      <c r="AE72" s="147"/>
      <c r="AF72" s="147"/>
      <c r="AG72" s="147" t="s">
        <v>167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71" t="str">
        <f>C72</f>
        <v>s provedením lože z kameniva drceného, s vyplněním spár, s dvojitým hutněním a se smetením přebytečného materiálu na krajnici. S dodáním hmot pro lože a výplň spár.</v>
      </c>
      <c r="BB72" s="147"/>
      <c r="BC72" s="147"/>
      <c r="BD72" s="147"/>
      <c r="BE72" s="147"/>
      <c r="BF72" s="147"/>
      <c r="BG72" s="147"/>
      <c r="BH72" s="147"/>
    </row>
    <row r="73" spans="1:60" outlineLevel="1">
      <c r="A73" s="154"/>
      <c r="B73" s="155"/>
      <c r="C73" s="187" t="s">
        <v>263</v>
      </c>
      <c r="D73" s="178"/>
      <c r="E73" s="179">
        <v>10.9</v>
      </c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47"/>
      <c r="Z73" s="147"/>
      <c r="AA73" s="147"/>
      <c r="AB73" s="147"/>
      <c r="AC73" s="147"/>
      <c r="AD73" s="147"/>
      <c r="AE73" s="147"/>
      <c r="AF73" s="147"/>
      <c r="AG73" s="147" t="s">
        <v>169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>
      <c r="A74" s="180">
        <v>31</v>
      </c>
      <c r="B74" s="181" t="s">
        <v>264</v>
      </c>
      <c r="C74" s="188" t="s">
        <v>265</v>
      </c>
      <c r="D74" s="182" t="s">
        <v>266</v>
      </c>
      <c r="E74" s="183">
        <v>96</v>
      </c>
      <c r="F74" s="184"/>
      <c r="G74" s="185">
        <f>ROUND(E74*F74,2)</f>
        <v>0</v>
      </c>
      <c r="H74" s="184"/>
      <c r="I74" s="185">
        <f>ROUND(E74*H74,2)</f>
        <v>0</v>
      </c>
      <c r="J74" s="184"/>
      <c r="K74" s="185">
        <f>ROUND(E74*J74,2)</f>
        <v>0</v>
      </c>
      <c r="L74" s="185">
        <v>21</v>
      </c>
      <c r="M74" s="185">
        <f>G74*(1+L74/100)</f>
        <v>0</v>
      </c>
      <c r="N74" s="185">
        <v>3.3E-4</v>
      </c>
      <c r="O74" s="185">
        <f>ROUND(E74*N74,2)</f>
        <v>0.03</v>
      </c>
      <c r="P74" s="185">
        <v>0</v>
      </c>
      <c r="Q74" s="185">
        <f>ROUND(E74*P74,2)</f>
        <v>0</v>
      </c>
      <c r="R74" s="185" t="s">
        <v>241</v>
      </c>
      <c r="S74" s="185" t="s">
        <v>116</v>
      </c>
      <c r="T74" s="186" t="s">
        <v>163</v>
      </c>
      <c r="U74" s="156">
        <v>0.41</v>
      </c>
      <c r="V74" s="156">
        <f>ROUND(E74*U74,2)</f>
        <v>39.36</v>
      </c>
      <c r="W74" s="156"/>
      <c r="X74" s="156" t="s">
        <v>164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165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2.5" outlineLevel="1">
      <c r="A75" s="180">
        <v>32</v>
      </c>
      <c r="B75" s="181" t="s">
        <v>267</v>
      </c>
      <c r="C75" s="188" t="s">
        <v>268</v>
      </c>
      <c r="D75" s="182" t="s">
        <v>161</v>
      </c>
      <c r="E75" s="183">
        <v>579.14</v>
      </c>
      <c r="F75" s="184"/>
      <c r="G75" s="185">
        <f>ROUND(E75*F75,2)</f>
        <v>0</v>
      </c>
      <c r="H75" s="184"/>
      <c r="I75" s="185">
        <f>ROUND(E75*H75,2)</f>
        <v>0</v>
      </c>
      <c r="J75" s="184"/>
      <c r="K75" s="185">
        <f>ROUND(E75*J75,2)</f>
        <v>0</v>
      </c>
      <c r="L75" s="185">
        <v>21</v>
      </c>
      <c r="M75" s="185">
        <f>G75*(1+L75/100)</f>
        <v>0</v>
      </c>
      <c r="N75" s="185">
        <v>1.6</v>
      </c>
      <c r="O75" s="185">
        <f>ROUND(E75*N75,2)</f>
        <v>926.62</v>
      </c>
      <c r="P75" s="185">
        <v>0</v>
      </c>
      <c r="Q75" s="185">
        <f>ROUND(E75*P75,2)</f>
        <v>0</v>
      </c>
      <c r="R75" s="185"/>
      <c r="S75" s="185" t="s">
        <v>154</v>
      </c>
      <c r="T75" s="186" t="s">
        <v>117</v>
      </c>
      <c r="U75" s="156">
        <v>0</v>
      </c>
      <c r="V75" s="156">
        <f>ROUND(E75*U75,2)</f>
        <v>0</v>
      </c>
      <c r="W75" s="156"/>
      <c r="X75" s="156" t="s">
        <v>164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165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22.5" outlineLevel="1">
      <c r="A76" s="180">
        <v>33</v>
      </c>
      <c r="B76" s="181" t="s">
        <v>269</v>
      </c>
      <c r="C76" s="188" t="s">
        <v>270</v>
      </c>
      <c r="D76" s="182" t="s">
        <v>161</v>
      </c>
      <c r="E76" s="183">
        <v>105.88</v>
      </c>
      <c r="F76" s="184"/>
      <c r="G76" s="185">
        <f>ROUND(E76*F76,2)</f>
        <v>0</v>
      </c>
      <c r="H76" s="184"/>
      <c r="I76" s="185">
        <f>ROUND(E76*H76,2)</f>
        <v>0</v>
      </c>
      <c r="J76" s="184"/>
      <c r="K76" s="185">
        <f>ROUND(E76*J76,2)</f>
        <v>0</v>
      </c>
      <c r="L76" s="185">
        <v>21</v>
      </c>
      <c r="M76" s="185">
        <f>G76*(1+L76/100)</f>
        <v>0</v>
      </c>
      <c r="N76" s="185">
        <v>1.6</v>
      </c>
      <c r="O76" s="185">
        <f>ROUND(E76*N76,2)</f>
        <v>169.41</v>
      </c>
      <c r="P76" s="185">
        <v>0</v>
      </c>
      <c r="Q76" s="185">
        <f>ROUND(E76*P76,2)</f>
        <v>0</v>
      </c>
      <c r="R76" s="185"/>
      <c r="S76" s="185" t="s">
        <v>154</v>
      </c>
      <c r="T76" s="186" t="s">
        <v>117</v>
      </c>
      <c r="U76" s="156">
        <v>0</v>
      </c>
      <c r="V76" s="156">
        <f>ROUND(E76*U76,2)</f>
        <v>0</v>
      </c>
      <c r="W76" s="156"/>
      <c r="X76" s="156" t="s">
        <v>164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165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>
      <c r="A77" s="164">
        <v>34</v>
      </c>
      <c r="B77" s="165" t="s">
        <v>271</v>
      </c>
      <c r="C77" s="174" t="s">
        <v>272</v>
      </c>
      <c r="D77" s="166" t="s">
        <v>186</v>
      </c>
      <c r="E77" s="167">
        <v>535.90599999999995</v>
      </c>
      <c r="F77" s="168"/>
      <c r="G77" s="169">
        <f>ROUND(E77*F77,2)</f>
        <v>0</v>
      </c>
      <c r="H77" s="168"/>
      <c r="I77" s="169">
        <f>ROUND(E77*H77,2)</f>
        <v>0</v>
      </c>
      <c r="J77" s="168"/>
      <c r="K77" s="169">
        <f>ROUND(E77*J77,2)</f>
        <v>0</v>
      </c>
      <c r="L77" s="169">
        <v>21</v>
      </c>
      <c r="M77" s="169">
        <f>G77*(1+L77/100)</f>
        <v>0</v>
      </c>
      <c r="N77" s="169">
        <v>0.122</v>
      </c>
      <c r="O77" s="169">
        <f>ROUND(E77*N77,2)</f>
        <v>65.38</v>
      </c>
      <c r="P77" s="169">
        <v>0</v>
      </c>
      <c r="Q77" s="169">
        <f>ROUND(E77*P77,2)</f>
        <v>0</v>
      </c>
      <c r="R77" s="169"/>
      <c r="S77" s="169" t="s">
        <v>154</v>
      </c>
      <c r="T77" s="170" t="s">
        <v>117</v>
      </c>
      <c r="U77" s="156">
        <v>0</v>
      </c>
      <c r="V77" s="156">
        <f>ROUND(E77*U77,2)</f>
        <v>0</v>
      </c>
      <c r="W77" s="156"/>
      <c r="X77" s="156" t="s">
        <v>164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165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>
      <c r="A78" s="154"/>
      <c r="B78" s="155"/>
      <c r="C78" s="187" t="s">
        <v>273</v>
      </c>
      <c r="D78" s="178"/>
      <c r="E78" s="179">
        <v>535.90599999999995</v>
      </c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47"/>
      <c r="Z78" s="147"/>
      <c r="AA78" s="147"/>
      <c r="AB78" s="147"/>
      <c r="AC78" s="147"/>
      <c r="AD78" s="147"/>
      <c r="AE78" s="147"/>
      <c r="AF78" s="147"/>
      <c r="AG78" s="147" t="s">
        <v>169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>
      <c r="A79" s="164">
        <v>35</v>
      </c>
      <c r="B79" s="165" t="s">
        <v>274</v>
      </c>
      <c r="C79" s="174" t="s">
        <v>275</v>
      </c>
      <c r="D79" s="166" t="s">
        <v>186</v>
      </c>
      <c r="E79" s="167">
        <v>3.7080000000000002</v>
      </c>
      <c r="F79" s="168"/>
      <c r="G79" s="169">
        <f>ROUND(E79*F79,2)</f>
        <v>0</v>
      </c>
      <c r="H79" s="168"/>
      <c r="I79" s="169">
        <f>ROUND(E79*H79,2)</f>
        <v>0</v>
      </c>
      <c r="J79" s="168"/>
      <c r="K79" s="169">
        <f>ROUND(E79*J79,2)</f>
        <v>0</v>
      </c>
      <c r="L79" s="169">
        <v>21</v>
      </c>
      <c r="M79" s="169">
        <f>G79*(1+L79/100)</f>
        <v>0</v>
      </c>
      <c r="N79" s="169">
        <v>0.122</v>
      </c>
      <c r="O79" s="169">
        <f>ROUND(E79*N79,2)</f>
        <v>0.45</v>
      </c>
      <c r="P79" s="169">
        <v>0</v>
      </c>
      <c r="Q79" s="169">
        <f>ROUND(E79*P79,2)</f>
        <v>0</v>
      </c>
      <c r="R79" s="169"/>
      <c r="S79" s="169" t="s">
        <v>154</v>
      </c>
      <c r="T79" s="170" t="s">
        <v>117</v>
      </c>
      <c r="U79" s="156">
        <v>0</v>
      </c>
      <c r="V79" s="156">
        <f>ROUND(E79*U79,2)</f>
        <v>0</v>
      </c>
      <c r="W79" s="156"/>
      <c r="X79" s="156" t="s">
        <v>164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165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>
      <c r="A80" s="154"/>
      <c r="B80" s="155"/>
      <c r="C80" s="187" t="s">
        <v>276</v>
      </c>
      <c r="D80" s="178"/>
      <c r="E80" s="179">
        <v>3.7080000000000002</v>
      </c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47"/>
      <c r="Z80" s="147"/>
      <c r="AA80" s="147"/>
      <c r="AB80" s="147"/>
      <c r="AC80" s="147"/>
      <c r="AD80" s="147"/>
      <c r="AE80" s="147"/>
      <c r="AF80" s="147"/>
      <c r="AG80" s="147" t="s">
        <v>169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>
      <c r="A81" s="164">
        <v>36</v>
      </c>
      <c r="B81" s="165" t="s">
        <v>277</v>
      </c>
      <c r="C81" s="174" t="s">
        <v>278</v>
      </c>
      <c r="D81" s="166" t="s">
        <v>186</v>
      </c>
      <c r="E81" s="167">
        <v>11.227</v>
      </c>
      <c r="F81" s="168"/>
      <c r="G81" s="169">
        <f>ROUND(E81*F81,2)</f>
        <v>0</v>
      </c>
      <c r="H81" s="168"/>
      <c r="I81" s="169">
        <f>ROUND(E81*H81,2)</f>
        <v>0</v>
      </c>
      <c r="J81" s="168"/>
      <c r="K81" s="169">
        <f>ROUND(E81*J81,2)</f>
        <v>0</v>
      </c>
      <c r="L81" s="169">
        <v>21</v>
      </c>
      <c r="M81" s="169">
        <f>G81*(1+L81/100)</f>
        <v>0</v>
      </c>
      <c r="N81" s="169">
        <v>0.122</v>
      </c>
      <c r="O81" s="169">
        <f>ROUND(E81*N81,2)</f>
        <v>1.37</v>
      </c>
      <c r="P81" s="169">
        <v>0</v>
      </c>
      <c r="Q81" s="169">
        <f>ROUND(E81*P81,2)</f>
        <v>0</v>
      </c>
      <c r="R81" s="169"/>
      <c r="S81" s="169" t="s">
        <v>154</v>
      </c>
      <c r="T81" s="170" t="s">
        <v>117</v>
      </c>
      <c r="U81" s="156">
        <v>0</v>
      </c>
      <c r="V81" s="156">
        <f>ROUND(E81*U81,2)</f>
        <v>0</v>
      </c>
      <c r="W81" s="156"/>
      <c r="X81" s="156" t="s">
        <v>164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165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>
      <c r="A82" s="154"/>
      <c r="B82" s="155"/>
      <c r="C82" s="187" t="s">
        <v>279</v>
      </c>
      <c r="D82" s="178"/>
      <c r="E82" s="179">
        <v>11.227</v>
      </c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47"/>
      <c r="Z82" s="147"/>
      <c r="AA82" s="147"/>
      <c r="AB82" s="147"/>
      <c r="AC82" s="147"/>
      <c r="AD82" s="147"/>
      <c r="AE82" s="147"/>
      <c r="AF82" s="147"/>
      <c r="AG82" s="147" t="s">
        <v>169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>
      <c r="A83" s="180">
        <v>37</v>
      </c>
      <c r="B83" s="181" t="s">
        <v>280</v>
      </c>
      <c r="C83" s="188" t="s">
        <v>281</v>
      </c>
      <c r="D83" s="182" t="s">
        <v>266</v>
      </c>
      <c r="E83" s="183">
        <v>388.5</v>
      </c>
      <c r="F83" s="184"/>
      <c r="G83" s="185">
        <f>ROUND(E83*F83,2)</f>
        <v>0</v>
      </c>
      <c r="H83" s="184"/>
      <c r="I83" s="185">
        <f>ROUND(E83*H83,2)</f>
        <v>0</v>
      </c>
      <c r="J83" s="184"/>
      <c r="K83" s="185">
        <f>ROUND(E83*J83,2)</f>
        <v>0</v>
      </c>
      <c r="L83" s="185">
        <v>21</v>
      </c>
      <c r="M83" s="185">
        <f>G83*(1+L83/100)</f>
        <v>0</v>
      </c>
      <c r="N83" s="185">
        <v>0</v>
      </c>
      <c r="O83" s="185">
        <f>ROUND(E83*N83,2)</f>
        <v>0</v>
      </c>
      <c r="P83" s="185">
        <v>0</v>
      </c>
      <c r="Q83" s="185">
        <f>ROUND(E83*P83,2)</f>
        <v>0</v>
      </c>
      <c r="R83" s="185"/>
      <c r="S83" s="185" t="s">
        <v>154</v>
      </c>
      <c r="T83" s="186" t="s">
        <v>117</v>
      </c>
      <c r="U83" s="156">
        <v>0</v>
      </c>
      <c r="V83" s="156">
        <f>ROUND(E83*U83,2)</f>
        <v>0</v>
      </c>
      <c r="W83" s="156"/>
      <c r="X83" s="156" t="s">
        <v>164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165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2.5" outlineLevel="1">
      <c r="A84" s="164">
        <v>38</v>
      </c>
      <c r="B84" s="165" t="s">
        <v>282</v>
      </c>
      <c r="C84" s="174" t="s">
        <v>283</v>
      </c>
      <c r="D84" s="166" t="s">
        <v>186</v>
      </c>
      <c r="E84" s="167">
        <v>616</v>
      </c>
      <c r="F84" s="168"/>
      <c r="G84" s="169">
        <f>ROUND(E84*F84,2)</f>
        <v>0</v>
      </c>
      <c r="H84" s="168"/>
      <c r="I84" s="169">
        <f>ROUND(E84*H84,2)</f>
        <v>0</v>
      </c>
      <c r="J84" s="168"/>
      <c r="K84" s="169">
        <f>ROUND(E84*J84,2)</f>
        <v>0</v>
      </c>
      <c r="L84" s="169">
        <v>21</v>
      </c>
      <c r="M84" s="169">
        <f>G84*(1+L84/100)</f>
        <v>0</v>
      </c>
      <c r="N84" s="169">
        <v>2.9999999999999997E-4</v>
      </c>
      <c r="O84" s="169">
        <f>ROUND(E84*N84,2)</f>
        <v>0.18</v>
      </c>
      <c r="P84" s="169">
        <v>0</v>
      </c>
      <c r="Q84" s="169">
        <f>ROUND(E84*P84,2)</f>
        <v>0</v>
      </c>
      <c r="R84" s="169" t="s">
        <v>231</v>
      </c>
      <c r="S84" s="169" t="s">
        <v>116</v>
      </c>
      <c r="T84" s="170" t="s">
        <v>163</v>
      </c>
      <c r="U84" s="156">
        <v>0</v>
      </c>
      <c r="V84" s="156">
        <f>ROUND(E84*U84,2)</f>
        <v>0</v>
      </c>
      <c r="W84" s="156"/>
      <c r="X84" s="156" t="s">
        <v>232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233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>
      <c r="A85" s="154"/>
      <c r="B85" s="155"/>
      <c r="C85" s="187" t="s">
        <v>284</v>
      </c>
      <c r="D85" s="178"/>
      <c r="E85" s="179">
        <v>616</v>
      </c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47"/>
      <c r="Z85" s="147"/>
      <c r="AA85" s="147"/>
      <c r="AB85" s="147"/>
      <c r="AC85" s="147"/>
      <c r="AD85" s="147"/>
      <c r="AE85" s="147"/>
      <c r="AF85" s="147"/>
      <c r="AG85" s="147" t="s">
        <v>169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>
      <c r="A86" s="158" t="s">
        <v>111</v>
      </c>
      <c r="B86" s="159" t="s">
        <v>73</v>
      </c>
      <c r="C86" s="173" t="s">
        <v>74</v>
      </c>
      <c r="D86" s="160"/>
      <c r="E86" s="161"/>
      <c r="F86" s="162"/>
      <c r="G86" s="162">
        <f>SUMIF(AG87:AG97,"&lt;&gt;NOR",G87:G97)</f>
        <v>0</v>
      </c>
      <c r="H86" s="162"/>
      <c r="I86" s="162">
        <f>SUM(I87:I97)</f>
        <v>0</v>
      </c>
      <c r="J86" s="162"/>
      <c r="K86" s="162">
        <f>SUM(K87:K97)</f>
        <v>0</v>
      </c>
      <c r="L86" s="162"/>
      <c r="M86" s="162">
        <f>SUM(M87:M97)</f>
        <v>0</v>
      </c>
      <c r="N86" s="162"/>
      <c r="O86" s="162">
        <f>SUM(O87:O97)</f>
        <v>56.760000000000005</v>
      </c>
      <c r="P86" s="162"/>
      <c r="Q86" s="162">
        <f>SUM(Q87:Q97)</f>
        <v>0</v>
      </c>
      <c r="R86" s="162"/>
      <c r="S86" s="162"/>
      <c r="T86" s="163"/>
      <c r="U86" s="157"/>
      <c r="V86" s="157">
        <f>SUM(V87:V97)</f>
        <v>20.22</v>
      </c>
      <c r="W86" s="157"/>
      <c r="X86" s="157"/>
      <c r="AG86" t="s">
        <v>112</v>
      </c>
    </row>
    <row r="87" spans="1:60" ht="22.5" outlineLevel="1">
      <c r="A87" s="180">
        <v>39</v>
      </c>
      <c r="B87" s="181" t="s">
        <v>285</v>
      </c>
      <c r="C87" s="188" t="s">
        <v>286</v>
      </c>
      <c r="D87" s="182" t="s">
        <v>266</v>
      </c>
      <c r="E87" s="183">
        <v>191</v>
      </c>
      <c r="F87" s="184"/>
      <c r="G87" s="185">
        <f>ROUND(E87*F87,2)</f>
        <v>0</v>
      </c>
      <c r="H87" s="184"/>
      <c r="I87" s="185">
        <f>ROUND(E87*H87,2)</f>
        <v>0</v>
      </c>
      <c r="J87" s="184"/>
      <c r="K87" s="185">
        <f>ROUND(E87*J87,2)</f>
        <v>0</v>
      </c>
      <c r="L87" s="185">
        <v>21</v>
      </c>
      <c r="M87" s="185">
        <f>G87*(1+L87/100)</f>
        <v>0</v>
      </c>
      <c r="N87" s="185">
        <v>0</v>
      </c>
      <c r="O87" s="185">
        <f>ROUND(E87*N87,2)</f>
        <v>0</v>
      </c>
      <c r="P87" s="185">
        <v>0</v>
      </c>
      <c r="Q87" s="185">
        <f>ROUND(E87*P87,2)</f>
        <v>0</v>
      </c>
      <c r="R87" s="185" t="s">
        <v>287</v>
      </c>
      <c r="S87" s="185" t="s">
        <v>116</v>
      </c>
      <c r="T87" s="186" t="s">
        <v>163</v>
      </c>
      <c r="U87" s="156">
        <v>5.5E-2</v>
      </c>
      <c r="V87" s="156">
        <f>ROUND(E87*U87,2)</f>
        <v>10.51</v>
      </c>
      <c r="W87" s="156"/>
      <c r="X87" s="156" t="s">
        <v>164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165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>
      <c r="A88" s="164">
        <v>40</v>
      </c>
      <c r="B88" s="165" t="s">
        <v>288</v>
      </c>
      <c r="C88" s="174" t="s">
        <v>289</v>
      </c>
      <c r="D88" s="166" t="s">
        <v>161</v>
      </c>
      <c r="E88" s="167">
        <v>5.73</v>
      </c>
      <c r="F88" s="168"/>
      <c r="G88" s="169">
        <f>ROUND(E88*F88,2)</f>
        <v>0</v>
      </c>
      <c r="H88" s="168"/>
      <c r="I88" s="169">
        <f>ROUND(E88*H88,2)</f>
        <v>0</v>
      </c>
      <c r="J88" s="168"/>
      <c r="K88" s="169">
        <f>ROUND(E88*J88,2)</f>
        <v>0</v>
      </c>
      <c r="L88" s="169">
        <v>21</v>
      </c>
      <c r="M88" s="169">
        <f>G88*(1+L88/100)</f>
        <v>0</v>
      </c>
      <c r="N88" s="169">
        <v>1.8907700000000001</v>
      </c>
      <c r="O88" s="169">
        <f>ROUND(E88*N88,2)</f>
        <v>10.83</v>
      </c>
      <c r="P88" s="169">
        <v>0</v>
      </c>
      <c r="Q88" s="169">
        <f>ROUND(E88*P88,2)</f>
        <v>0</v>
      </c>
      <c r="R88" s="169" t="s">
        <v>287</v>
      </c>
      <c r="S88" s="169" t="s">
        <v>116</v>
      </c>
      <c r="T88" s="170" t="s">
        <v>163</v>
      </c>
      <c r="U88" s="156">
        <v>1.6950000000000001</v>
      </c>
      <c r="V88" s="156">
        <f>ROUND(E88*U88,2)</f>
        <v>9.7100000000000009</v>
      </c>
      <c r="W88" s="156"/>
      <c r="X88" s="156" t="s">
        <v>164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165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>
      <c r="A89" s="154"/>
      <c r="B89" s="155"/>
      <c r="C89" s="256" t="s">
        <v>290</v>
      </c>
      <c r="D89" s="257"/>
      <c r="E89" s="257"/>
      <c r="F89" s="257"/>
      <c r="G89" s="257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47"/>
      <c r="Z89" s="147"/>
      <c r="AA89" s="147"/>
      <c r="AB89" s="147"/>
      <c r="AC89" s="147"/>
      <c r="AD89" s="147"/>
      <c r="AE89" s="147"/>
      <c r="AF89" s="147"/>
      <c r="AG89" s="147" t="s">
        <v>167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>
      <c r="A90" s="154"/>
      <c r="B90" s="155"/>
      <c r="C90" s="187" t="s">
        <v>291</v>
      </c>
      <c r="D90" s="178"/>
      <c r="E90" s="179">
        <v>5.73</v>
      </c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47"/>
      <c r="Z90" s="147"/>
      <c r="AA90" s="147"/>
      <c r="AB90" s="147"/>
      <c r="AC90" s="147"/>
      <c r="AD90" s="147"/>
      <c r="AE90" s="147"/>
      <c r="AF90" s="147"/>
      <c r="AG90" s="147" t="s">
        <v>169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>
      <c r="A91" s="164">
        <v>41</v>
      </c>
      <c r="B91" s="165" t="s">
        <v>292</v>
      </c>
      <c r="C91" s="174" t="s">
        <v>293</v>
      </c>
      <c r="D91" s="166" t="s">
        <v>161</v>
      </c>
      <c r="E91" s="167">
        <v>28.65</v>
      </c>
      <c r="F91" s="168"/>
      <c r="G91" s="169">
        <f>ROUND(E91*F91,2)</f>
        <v>0</v>
      </c>
      <c r="H91" s="168"/>
      <c r="I91" s="169">
        <f>ROUND(E91*H91,2)</f>
        <v>0</v>
      </c>
      <c r="J91" s="168"/>
      <c r="K91" s="169">
        <f>ROUND(E91*J91,2)</f>
        <v>0</v>
      </c>
      <c r="L91" s="169">
        <v>21</v>
      </c>
      <c r="M91" s="169">
        <f>G91*(1+L91/100)</f>
        <v>0</v>
      </c>
      <c r="N91" s="169">
        <v>1.6</v>
      </c>
      <c r="O91" s="169">
        <f>ROUND(E91*N91,2)</f>
        <v>45.84</v>
      </c>
      <c r="P91" s="169">
        <v>0</v>
      </c>
      <c r="Q91" s="169">
        <f>ROUND(E91*P91,2)</f>
        <v>0</v>
      </c>
      <c r="R91" s="169"/>
      <c r="S91" s="169" t="s">
        <v>154</v>
      </c>
      <c r="T91" s="170" t="s">
        <v>117</v>
      </c>
      <c r="U91" s="156">
        <v>0</v>
      </c>
      <c r="V91" s="156">
        <f>ROUND(E91*U91,2)</f>
        <v>0</v>
      </c>
      <c r="W91" s="156"/>
      <c r="X91" s="156" t="s">
        <v>164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165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>
      <c r="A92" s="154"/>
      <c r="B92" s="155"/>
      <c r="C92" s="187" t="s">
        <v>294</v>
      </c>
      <c r="D92" s="178"/>
      <c r="E92" s="179">
        <v>28.65</v>
      </c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47"/>
      <c r="Z92" s="147"/>
      <c r="AA92" s="147"/>
      <c r="AB92" s="147"/>
      <c r="AC92" s="147"/>
      <c r="AD92" s="147"/>
      <c r="AE92" s="147"/>
      <c r="AF92" s="147"/>
      <c r="AG92" s="147" t="s">
        <v>169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>
      <c r="A93" s="180">
        <v>42</v>
      </c>
      <c r="B93" s="181" t="s">
        <v>295</v>
      </c>
      <c r="C93" s="188" t="s">
        <v>296</v>
      </c>
      <c r="D93" s="182" t="s">
        <v>266</v>
      </c>
      <c r="E93" s="183">
        <v>148</v>
      </c>
      <c r="F93" s="184"/>
      <c r="G93" s="185">
        <f>ROUND(E93*F93,2)</f>
        <v>0</v>
      </c>
      <c r="H93" s="184"/>
      <c r="I93" s="185">
        <f>ROUND(E93*H93,2)</f>
        <v>0</v>
      </c>
      <c r="J93" s="184"/>
      <c r="K93" s="185">
        <f>ROUND(E93*J93,2)</f>
        <v>0</v>
      </c>
      <c r="L93" s="185">
        <v>21</v>
      </c>
      <c r="M93" s="185">
        <f>G93*(1+L93/100)</f>
        <v>0</v>
      </c>
      <c r="N93" s="185">
        <v>0</v>
      </c>
      <c r="O93" s="185">
        <f>ROUND(E93*N93,2)</f>
        <v>0</v>
      </c>
      <c r="P93" s="185">
        <v>0</v>
      </c>
      <c r="Q93" s="185">
        <f>ROUND(E93*P93,2)</f>
        <v>0</v>
      </c>
      <c r="R93" s="185"/>
      <c r="S93" s="185" t="s">
        <v>154</v>
      </c>
      <c r="T93" s="186" t="s">
        <v>117</v>
      </c>
      <c r="U93" s="156">
        <v>0</v>
      </c>
      <c r="V93" s="156">
        <f>ROUND(E93*U93,2)</f>
        <v>0</v>
      </c>
      <c r="W93" s="156"/>
      <c r="X93" s="156" t="s">
        <v>164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165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>
      <c r="A94" s="180">
        <v>43</v>
      </c>
      <c r="B94" s="181" t="s">
        <v>297</v>
      </c>
      <c r="C94" s="188" t="s">
        <v>298</v>
      </c>
      <c r="D94" s="182" t="s">
        <v>266</v>
      </c>
      <c r="E94" s="183">
        <v>4</v>
      </c>
      <c r="F94" s="184"/>
      <c r="G94" s="185">
        <f>ROUND(E94*F94,2)</f>
        <v>0</v>
      </c>
      <c r="H94" s="184"/>
      <c r="I94" s="185">
        <f>ROUND(E94*H94,2)</f>
        <v>0</v>
      </c>
      <c r="J94" s="184"/>
      <c r="K94" s="185">
        <f>ROUND(E94*J94,2)</f>
        <v>0</v>
      </c>
      <c r="L94" s="185">
        <v>21</v>
      </c>
      <c r="M94" s="185">
        <f>G94*(1+L94/100)</f>
        <v>0</v>
      </c>
      <c r="N94" s="185">
        <v>0</v>
      </c>
      <c r="O94" s="185">
        <f>ROUND(E94*N94,2)</f>
        <v>0</v>
      </c>
      <c r="P94" s="185">
        <v>0</v>
      </c>
      <c r="Q94" s="185">
        <f>ROUND(E94*P94,2)</f>
        <v>0</v>
      </c>
      <c r="R94" s="185"/>
      <c r="S94" s="185" t="s">
        <v>154</v>
      </c>
      <c r="T94" s="186" t="s">
        <v>117</v>
      </c>
      <c r="U94" s="156">
        <v>0</v>
      </c>
      <c r="V94" s="156">
        <f>ROUND(E94*U94,2)</f>
        <v>0</v>
      </c>
      <c r="W94" s="156"/>
      <c r="X94" s="156" t="s">
        <v>164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165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>
      <c r="A95" s="180">
        <v>44</v>
      </c>
      <c r="B95" s="181" t="s">
        <v>299</v>
      </c>
      <c r="C95" s="188" t="s">
        <v>300</v>
      </c>
      <c r="D95" s="182" t="s">
        <v>266</v>
      </c>
      <c r="E95" s="183">
        <v>152</v>
      </c>
      <c r="F95" s="184"/>
      <c r="G95" s="185">
        <f>ROUND(E95*F95,2)</f>
        <v>0</v>
      </c>
      <c r="H95" s="184"/>
      <c r="I95" s="185">
        <f>ROUND(E95*H95,2)</f>
        <v>0</v>
      </c>
      <c r="J95" s="184"/>
      <c r="K95" s="185">
        <f>ROUND(E95*J95,2)</f>
        <v>0</v>
      </c>
      <c r="L95" s="185">
        <v>21</v>
      </c>
      <c r="M95" s="185">
        <f>G95*(1+L95/100)</f>
        <v>0</v>
      </c>
      <c r="N95" s="185">
        <v>0</v>
      </c>
      <c r="O95" s="185">
        <f>ROUND(E95*N95,2)</f>
        <v>0</v>
      </c>
      <c r="P95" s="185">
        <v>0</v>
      </c>
      <c r="Q95" s="185">
        <f>ROUND(E95*P95,2)</f>
        <v>0</v>
      </c>
      <c r="R95" s="185"/>
      <c r="S95" s="185" t="s">
        <v>154</v>
      </c>
      <c r="T95" s="186" t="s">
        <v>117</v>
      </c>
      <c r="U95" s="156">
        <v>0</v>
      </c>
      <c r="V95" s="156">
        <f>ROUND(E95*U95,2)</f>
        <v>0</v>
      </c>
      <c r="W95" s="156"/>
      <c r="X95" s="156" t="s">
        <v>164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165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>
      <c r="A96" s="164">
        <v>45</v>
      </c>
      <c r="B96" s="165" t="s">
        <v>301</v>
      </c>
      <c r="C96" s="174" t="s">
        <v>302</v>
      </c>
      <c r="D96" s="166" t="s">
        <v>266</v>
      </c>
      <c r="E96" s="167">
        <v>196.73</v>
      </c>
      <c r="F96" s="168"/>
      <c r="G96" s="169">
        <f>ROUND(E96*F96,2)</f>
        <v>0</v>
      </c>
      <c r="H96" s="168"/>
      <c r="I96" s="169">
        <f>ROUND(E96*H96,2)</f>
        <v>0</v>
      </c>
      <c r="J96" s="168"/>
      <c r="K96" s="169">
        <f>ROUND(E96*J96,2)</f>
        <v>0</v>
      </c>
      <c r="L96" s="169">
        <v>21</v>
      </c>
      <c r="M96" s="169">
        <f>G96*(1+L96/100)</f>
        <v>0</v>
      </c>
      <c r="N96" s="169">
        <v>4.8000000000000001E-4</v>
      </c>
      <c r="O96" s="169">
        <f>ROUND(E96*N96,2)</f>
        <v>0.09</v>
      </c>
      <c r="P96" s="169">
        <v>0</v>
      </c>
      <c r="Q96" s="169">
        <f>ROUND(E96*P96,2)</f>
        <v>0</v>
      </c>
      <c r="R96" s="169" t="s">
        <v>231</v>
      </c>
      <c r="S96" s="169" t="s">
        <v>116</v>
      </c>
      <c r="T96" s="170" t="s">
        <v>163</v>
      </c>
      <c r="U96" s="156">
        <v>0</v>
      </c>
      <c r="V96" s="156">
        <f>ROUND(E96*U96,2)</f>
        <v>0</v>
      </c>
      <c r="W96" s="156"/>
      <c r="X96" s="156" t="s">
        <v>232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233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>
      <c r="A97" s="154"/>
      <c r="B97" s="155"/>
      <c r="C97" s="187" t="s">
        <v>303</v>
      </c>
      <c r="D97" s="178"/>
      <c r="E97" s="179">
        <v>196.73</v>
      </c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47"/>
      <c r="Z97" s="147"/>
      <c r="AA97" s="147"/>
      <c r="AB97" s="147"/>
      <c r="AC97" s="147"/>
      <c r="AD97" s="147"/>
      <c r="AE97" s="147"/>
      <c r="AF97" s="147"/>
      <c r="AG97" s="147" t="s">
        <v>169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>
      <c r="A98" s="158" t="s">
        <v>111</v>
      </c>
      <c r="B98" s="159" t="s">
        <v>75</v>
      </c>
      <c r="C98" s="173" t="s">
        <v>76</v>
      </c>
      <c r="D98" s="160"/>
      <c r="E98" s="161"/>
      <c r="F98" s="162"/>
      <c r="G98" s="162">
        <f>SUMIF(AG99:AG152,"&lt;&gt;NOR",G99:G152)</f>
        <v>0</v>
      </c>
      <c r="H98" s="162"/>
      <c r="I98" s="162">
        <f>SUM(I99:I152)</f>
        <v>0</v>
      </c>
      <c r="J98" s="162"/>
      <c r="K98" s="162">
        <f>SUM(K99:K152)</f>
        <v>0</v>
      </c>
      <c r="L98" s="162"/>
      <c r="M98" s="162">
        <f>SUM(M99:M152)</f>
        <v>0</v>
      </c>
      <c r="N98" s="162"/>
      <c r="O98" s="162">
        <f>SUM(O99:O152)</f>
        <v>302.11</v>
      </c>
      <c r="P98" s="162"/>
      <c r="Q98" s="162">
        <f>SUM(Q99:Q152)</f>
        <v>0</v>
      </c>
      <c r="R98" s="162"/>
      <c r="S98" s="162"/>
      <c r="T98" s="163"/>
      <c r="U98" s="157"/>
      <c r="V98" s="157">
        <f>SUM(V99:V152)</f>
        <v>403.03</v>
      </c>
      <c r="W98" s="157"/>
      <c r="X98" s="157"/>
      <c r="AG98" t="s">
        <v>112</v>
      </c>
    </row>
    <row r="99" spans="1:60" outlineLevel="1">
      <c r="A99" s="164">
        <v>46</v>
      </c>
      <c r="B99" s="165" t="s">
        <v>304</v>
      </c>
      <c r="C99" s="174" t="s">
        <v>305</v>
      </c>
      <c r="D99" s="166" t="s">
        <v>306</v>
      </c>
      <c r="E99" s="167">
        <v>2</v>
      </c>
      <c r="F99" s="168"/>
      <c r="G99" s="169">
        <f>ROUND(E99*F99,2)</f>
        <v>0</v>
      </c>
      <c r="H99" s="168"/>
      <c r="I99" s="169">
        <f>ROUND(E99*H99,2)</f>
        <v>0</v>
      </c>
      <c r="J99" s="168"/>
      <c r="K99" s="169">
        <f>ROUND(E99*J99,2)</f>
        <v>0</v>
      </c>
      <c r="L99" s="169">
        <v>21</v>
      </c>
      <c r="M99" s="169">
        <f>G99*(1+L99/100)</f>
        <v>0</v>
      </c>
      <c r="N99" s="169">
        <v>0.17499999999999999</v>
      </c>
      <c r="O99" s="169">
        <f>ROUND(E99*N99,2)</f>
        <v>0.35</v>
      </c>
      <c r="P99" s="169">
        <v>0</v>
      </c>
      <c r="Q99" s="169">
        <f>ROUND(E99*P99,2)</f>
        <v>0</v>
      </c>
      <c r="R99" s="169" t="s">
        <v>241</v>
      </c>
      <c r="S99" s="169" t="s">
        <v>116</v>
      </c>
      <c r="T99" s="170" t="s">
        <v>163</v>
      </c>
      <c r="U99" s="156">
        <v>0.83</v>
      </c>
      <c r="V99" s="156">
        <f>ROUND(E99*U99,2)</f>
        <v>1.66</v>
      </c>
      <c r="W99" s="156"/>
      <c r="X99" s="156" t="s">
        <v>164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165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22.5" outlineLevel="1">
      <c r="A100" s="154"/>
      <c r="B100" s="155"/>
      <c r="C100" s="256" t="s">
        <v>307</v>
      </c>
      <c r="D100" s="257"/>
      <c r="E100" s="257"/>
      <c r="F100" s="257"/>
      <c r="G100" s="257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167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71" t="str">
        <f>C100</f>
        <v>s vykopáním nebo vyvrtáním jamek, s odhozem výkopku do 3 m, se zabetonováním, nebo uklínováním patek kamenem. Včetně spojovacího materiálu.</v>
      </c>
      <c r="BB100" s="147"/>
      <c r="BC100" s="147"/>
      <c r="BD100" s="147"/>
      <c r="BE100" s="147"/>
      <c r="BF100" s="147"/>
      <c r="BG100" s="147"/>
      <c r="BH100" s="147"/>
    </row>
    <row r="101" spans="1:60" outlineLevel="1">
      <c r="A101" s="164">
        <v>47</v>
      </c>
      <c r="B101" s="165" t="s">
        <v>308</v>
      </c>
      <c r="C101" s="174" t="s">
        <v>309</v>
      </c>
      <c r="D101" s="166" t="s">
        <v>266</v>
      </c>
      <c r="E101" s="167">
        <v>455</v>
      </c>
      <c r="F101" s="168"/>
      <c r="G101" s="169">
        <f>ROUND(E101*F101,2)</f>
        <v>0</v>
      </c>
      <c r="H101" s="168"/>
      <c r="I101" s="169">
        <f>ROUND(E101*H101,2)</f>
        <v>0</v>
      </c>
      <c r="J101" s="168"/>
      <c r="K101" s="169">
        <f>ROUND(E101*J101,2)</f>
        <v>0</v>
      </c>
      <c r="L101" s="169">
        <v>21</v>
      </c>
      <c r="M101" s="169">
        <f>G101*(1+L101/100)</f>
        <v>0</v>
      </c>
      <c r="N101" s="169">
        <v>3.6999999999999999E-4</v>
      </c>
      <c r="O101" s="169">
        <f>ROUND(E101*N101,2)</f>
        <v>0.17</v>
      </c>
      <c r="P101" s="169">
        <v>0</v>
      </c>
      <c r="Q101" s="169">
        <f>ROUND(E101*P101,2)</f>
        <v>0</v>
      </c>
      <c r="R101" s="169" t="s">
        <v>241</v>
      </c>
      <c r="S101" s="169" t="s">
        <v>116</v>
      </c>
      <c r="T101" s="170" t="s">
        <v>163</v>
      </c>
      <c r="U101" s="156">
        <v>4.8000000000000001E-2</v>
      </c>
      <c r="V101" s="156">
        <f>ROUND(E101*U101,2)</f>
        <v>21.84</v>
      </c>
      <c r="W101" s="156"/>
      <c r="X101" s="156" t="s">
        <v>164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165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>
      <c r="A102" s="154"/>
      <c r="B102" s="155"/>
      <c r="C102" s="187" t="s">
        <v>310</v>
      </c>
      <c r="D102" s="178"/>
      <c r="E102" s="179">
        <v>455</v>
      </c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47"/>
      <c r="Z102" s="147"/>
      <c r="AA102" s="147"/>
      <c r="AB102" s="147"/>
      <c r="AC102" s="147"/>
      <c r="AD102" s="147"/>
      <c r="AE102" s="147"/>
      <c r="AF102" s="147"/>
      <c r="AG102" s="147" t="s">
        <v>169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>
      <c r="A103" s="164">
        <v>48</v>
      </c>
      <c r="B103" s="165" t="s">
        <v>311</v>
      </c>
      <c r="C103" s="174" t="s">
        <v>312</v>
      </c>
      <c r="D103" s="166" t="s">
        <v>266</v>
      </c>
      <c r="E103" s="167">
        <v>792</v>
      </c>
      <c r="F103" s="168"/>
      <c r="G103" s="169">
        <f>ROUND(E103*F103,2)</f>
        <v>0</v>
      </c>
      <c r="H103" s="168"/>
      <c r="I103" s="169">
        <f>ROUND(E103*H103,2)</f>
        <v>0</v>
      </c>
      <c r="J103" s="168"/>
      <c r="K103" s="169">
        <f>ROUND(E103*J103,2)</f>
        <v>0</v>
      </c>
      <c r="L103" s="169">
        <v>21</v>
      </c>
      <c r="M103" s="169">
        <f>G103*(1+L103/100)</f>
        <v>0</v>
      </c>
      <c r="N103" s="169">
        <v>7.3999999999999999E-4</v>
      </c>
      <c r="O103" s="169">
        <f>ROUND(E103*N103,2)</f>
        <v>0.59</v>
      </c>
      <c r="P103" s="169">
        <v>0</v>
      </c>
      <c r="Q103" s="169">
        <f>ROUND(E103*P103,2)</f>
        <v>0</v>
      </c>
      <c r="R103" s="169" t="s">
        <v>241</v>
      </c>
      <c r="S103" s="169" t="s">
        <v>116</v>
      </c>
      <c r="T103" s="170" t="s">
        <v>163</v>
      </c>
      <c r="U103" s="156">
        <v>0.08</v>
      </c>
      <c r="V103" s="156">
        <f>ROUND(E103*U103,2)</f>
        <v>63.36</v>
      </c>
      <c r="W103" s="156"/>
      <c r="X103" s="156" t="s">
        <v>164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165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>
      <c r="A104" s="154"/>
      <c r="B104" s="155"/>
      <c r="C104" s="187" t="s">
        <v>313</v>
      </c>
      <c r="D104" s="178"/>
      <c r="E104" s="179">
        <v>792</v>
      </c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47"/>
      <c r="Z104" s="147"/>
      <c r="AA104" s="147"/>
      <c r="AB104" s="147"/>
      <c r="AC104" s="147"/>
      <c r="AD104" s="147"/>
      <c r="AE104" s="147"/>
      <c r="AF104" s="147"/>
      <c r="AG104" s="147" t="s">
        <v>169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22.5" outlineLevel="1">
      <c r="A105" s="180">
        <v>49</v>
      </c>
      <c r="B105" s="181" t="s">
        <v>314</v>
      </c>
      <c r="C105" s="188" t="s">
        <v>315</v>
      </c>
      <c r="D105" s="182" t="s">
        <v>266</v>
      </c>
      <c r="E105" s="183">
        <v>455</v>
      </c>
      <c r="F105" s="184"/>
      <c r="G105" s="185">
        <f>ROUND(E105*F105,2)</f>
        <v>0</v>
      </c>
      <c r="H105" s="184"/>
      <c r="I105" s="185">
        <f>ROUND(E105*H105,2)</f>
        <v>0</v>
      </c>
      <c r="J105" s="184"/>
      <c r="K105" s="185">
        <f>ROUND(E105*J105,2)</f>
        <v>0</v>
      </c>
      <c r="L105" s="185">
        <v>21</v>
      </c>
      <c r="M105" s="185">
        <f>G105*(1+L105/100)</f>
        <v>0</v>
      </c>
      <c r="N105" s="185">
        <v>4.0000000000000003E-5</v>
      </c>
      <c r="O105" s="185">
        <f>ROUND(E105*N105,2)</f>
        <v>0.02</v>
      </c>
      <c r="P105" s="185">
        <v>0</v>
      </c>
      <c r="Q105" s="185">
        <f>ROUND(E105*P105,2)</f>
        <v>0</v>
      </c>
      <c r="R105" s="185" t="s">
        <v>241</v>
      </c>
      <c r="S105" s="185" t="s">
        <v>116</v>
      </c>
      <c r="T105" s="186" t="s">
        <v>163</v>
      </c>
      <c r="U105" s="156">
        <v>8.9999999999999993E-3</v>
      </c>
      <c r="V105" s="156">
        <f>ROUND(E105*U105,2)</f>
        <v>4.0999999999999996</v>
      </c>
      <c r="W105" s="156"/>
      <c r="X105" s="156" t="s">
        <v>164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165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22.5" outlineLevel="1">
      <c r="A106" s="180">
        <v>50</v>
      </c>
      <c r="B106" s="181" t="s">
        <v>316</v>
      </c>
      <c r="C106" s="188" t="s">
        <v>317</v>
      </c>
      <c r="D106" s="182" t="s">
        <v>266</v>
      </c>
      <c r="E106" s="183">
        <v>792</v>
      </c>
      <c r="F106" s="184"/>
      <c r="G106" s="185">
        <f>ROUND(E106*F106,2)</f>
        <v>0</v>
      </c>
      <c r="H106" s="184"/>
      <c r="I106" s="185">
        <f>ROUND(E106*H106,2)</f>
        <v>0</v>
      </c>
      <c r="J106" s="184"/>
      <c r="K106" s="185">
        <f>ROUND(E106*J106,2)</f>
        <v>0</v>
      </c>
      <c r="L106" s="185">
        <v>21</v>
      </c>
      <c r="M106" s="185">
        <f>G106*(1+L106/100)</f>
        <v>0</v>
      </c>
      <c r="N106" s="185">
        <v>8.0000000000000007E-5</v>
      </c>
      <c r="O106" s="185">
        <f>ROUND(E106*N106,2)</f>
        <v>0.06</v>
      </c>
      <c r="P106" s="185">
        <v>0</v>
      </c>
      <c r="Q106" s="185">
        <f>ROUND(E106*P106,2)</f>
        <v>0</v>
      </c>
      <c r="R106" s="185" t="s">
        <v>241</v>
      </c>
      <c r="S106" s="185" t="s">
        <v>116</v>
      </c>
      <c r="T106" s="186" t="s">
        <v>163</v>
      </c>
      <c r="U106" s="156">
        <v>1.7999999999999999E-2</v>
      </c>
      <c r="V106" s="156">
        <f>ROUND(E106*U106,2)</f>
        <v>14.26</v>
      </c>
      <c r="W106" s="156"/>
      <c r="X106" s="156" t="s">
        <v>164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165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>
      <c r="A107" s="164">
        <v>51</v>
      </c>
      <c r="B107" s="165" t="s">
        <v>318</v>
      </c>
      <c r="C107" s="174" t="s">
        <v>319</v>
      </c>
      <c r="D107" s="166" t="s">
        <v>266</v>
      </c>
      <c r="E107" s="167">
        <v>1247</v>
      </c>
      <c r="F107" s="168"/>
      <c r="G107" s="169">
        <f>ROUND(E107*F107,2)</f>
        <v>0</v>
      </c>
      <c r="H107" s="168"/>
      <c r="I107" s="169">
        <f>ROUND(E107*H107,2)</f>
        <v>0</v>
      </c>
      <c r="J107" s="168"/>
      <c r="K107" s="169">
        <f>ROUND(E107*J107,2)</f>
        <v>0</v>
      </c>
      <c r="L107" s="169">
        <v>21</v>
      </c>
      <c r="M107" s="169">
        <f>G107*(1+L107/100)</f>
        <v>0</v>
      </c>
      <c r="N107" s="169">
        <v>0</v>
      </c>
      <c r="O107" s="169">
        <f>ROUND(E107*N107,2)</f>
        <v>0</v>
      </c>
      <c r="P107" s="169">
        <v>0</v>
      </c>
      <c r="Q107" s="169">
        <f>ROUND(E107*P107,2)</f>
        <v>0</v>
      </c>
      <c r="R107" s="169" t="s">
        <v>241</v>
      </c>
      <c r="S107" s="169" t="s">
        <v>116</v>
      </c>
      <c r="T107" s="170" t="s">
        <v>163</v>
      </c>
      <c r="U107" s="156">
        <v>1.2E-2</v>
      </c>
      <c r="V107" s="156">
        <f>ROUND(E107*U107,2)</f>
        <v>14.96</v>
      </c>
      <c r="W107" s="156"/>
      <c r="X107" s="156" t="s">
        <v>164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165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>
      <c r="A108" s="154"/>
      <c r="B108" s="155"/>
      <c r="C108" s="256" t="s">
        <v>320</v>
      </c>
      <c r="D108" s="257"/>
      <c r="E108" s="257"/>
      <c r="F108" s="257"/>
      <c r="G108" s="257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47"/>
      <c r="Z108" s="147"/>
      <c r="AA108" s="147"/>
      <c r="AB108" s="147"/>
      <c r="AC108" s="147"/>
      <c r="AD108" s="147"/>
      <c r="AE108" s="147"/>
      <c r="AF108" s="147"/>
      <c r="AG108" s="147" t="s">
        <v>167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>
      <c r="A109" s="154"/>
      <c r="B109" s="155"/>
      <c r="C109" s="187" t="s">
        <v>321</v>
      </c>
      <c r="D109" s="178"/>
      <c r="E109" s="179">
        <v>1247</v>
      </c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169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22.5" outlineLevel="1">
      <c r="A110" s="164">
        <v>52</v>
      </c>
      <c r="B110" s="165" t="s">
        <v>322</v>
      </c>
      <c r="C110" s="174" t="s">
        <v>323</v>
      </c>
      <c r="D110" s="166" t="s">
        <v>266</v>
      </c>
      <c r="E110" s="167">
        <v>388.5</v>
      </c>
      <c r="F110" s="168"/>
      <c r="G110" s="169">
        <f>ROUND(E110*F110,2)</f>
        <v>0</v>
      </c>
      <c r="H110" s="168"/>
      <c r="I110" s="169">
        <f>ROUND(E110*H110,2)</f>
        <v>0</v>
      </c>
      <c r="J110" s="168"/>
      <c r="K110" s="169">
        <f>ROUND(E110*J110,2)</f>
        <v>0</v>
      </c>
      <c r="L110" s="169">
        <v>21</v>
      </c>
      <c r="M110" s="169">
        <f>G110*(1+L110/100)</f>
        <v>0</v>
      </c>
      <c r="N110" s="169">
        <v>7.9710000000000003E-2</v>
      </c>
      <c r="O110" s="169">
        <f>ROUND(E110*N110,2)</f>
        <v>30.97</v>
      </c>
      <c r="P110" s="169">
        <v>0</v>
      </c>
      <c r="Q110" s="169">
        <f>ROUND(E110*P110,2)</f>
        <v>0</v>
      </c>
      <c r="R110" s="169" t="s">
        <v>241</v>
      </c>
      <c r="S110" s="169" t="s">
        <v>116</v>
      </c>
      <c r="T110" s="170" t="s">
        <v>163</v>
      </c>
      <c r="U110" s="156">
        <v>8.5000000000000006E-2</v>
      </c>
      <c r="V110" s="156">
        <f>ROUND(E110*U110,2)</f>
        <v>33.020000000000003</v>
      </c>
      <c r="W110" s="156"/>
      <c r="X110" s="156" t="s">
        <v>164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165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>
      <c r="A111" s="154"/>
      <c r="B111" s="155"/>
      <c r="C111" s="256" t="s">
        <v>324</v>
      </c>
      <c r="D111" s="257"/>
      <c r="E111" s="257"/>
      <c r="F111" s="257"/>
      <c r="G111" s="257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  <c r="Y111" s="147"/>
      <c r="Z111" s="147"/>
      <c r="AA111" s="147"/>
      <c r="AB111" s="147"/>
      <c r="AC111" s="147"/>
      <c r="AD111" s="147"/>
      <c r="AE111" s="147"/>
      <c r="AF111" s="147"/>
      <c r="AG111" s="147" t="s">
        <v>167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ht="22.5" outlineLevel="1">
      <c r="A112" s="164">
        <v>53</v>
      </c>
      <c r="B112" s="165" t="s">
        <v>325</v>
      </c>
      <c r="C112" s="174" t="s">
        <v>326</v>
      </c>
      <c r="D112" s="166" t="s">
        <v>266</v>
      </c>
      <c r="E112" s="167">
        <v>388.5</v>
      </c>
      <c r="F112" s="168"/>
      <c r="G112" s="169">
        <f>ROUND(E112*F112,2)</f>
        <v>0</v>
      </c>
      <c r="H112" s="168"/>
      <c r="I112" s="169">
        <f>ROUND(E112*H112,2)</f>
        <v>0</v>
      </c>
      <c r="J112" s="168"/>
      <c r="K112" s="169">
        <f>ROUND(E112*J112,2)</f>
        <v>0</v>
      </c>
      <c r="L112" s="169">
        <v>21</v>
      </c>
      <c r="M112" s="169">
        <f>G112*(1+L112/100)</f>
        <v>0</v>
      </c>
      <c r="N112" s="169">
        <v>9.9709999999999993E-2</v>
      </c>
      <c r="O112" s="169">
        <f>ROUND(E112*N112,2)</f>
        <v>38.74</v>
      </c>
      <c r="P112" s="169">
        <v>0</v>
      </c>
      <c r="Q112" s="169">
        <f>ROUND(E112*P112,2)</f>
        <v>0</v>
      </c>
      <c r="R112" s="169" t="s">
        <v>241</v>
      </c>
      <c r="S112" s="169" t="s">
        <v>116</v>
      </c>
      <c r="T112" s="170" t="s">
        <v>163</v>
      </c>
      <c r="U112" s="156">
        <v>0.11899999999999999</v>
      </c>
      <c r="V112" s="156">
        <f>ROUND(E112*U112,2)</f>
        <v>46.23</v>
      </c>
      <c r="W112" s="156"/>
      <c r="X112" s="156" t="s">
        <v>164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165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>
      <c r="A113" s="154"/>
      <c r="B113" s="155"/>
      <c r="C113" s="256" t="s">
        <v>324</v>
      </c>
      <c r="D113" s="257"/>
      <c r="E113" s="257"/>
      <c r="F113" s="257"/>
      <c r="G113" s="257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47"/>
      <c r="Z113" s="147"/>
      <c r="AA113" s="147"/>
      <c r="AB113" s="147"/>
      <c r="AC113" s="147"/>
      <c r="AD113" s="147"/>
      <c r="AE113" s="147"/>
      <c r="AF113" s="147"/>
      <c r="AG113" s="147" t="s">
        <v>167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22.5" outlineLevel="1">
      <c r="A114" s="164">
        <v>54</v>
      </c>
      <c r="B114" s="165" t="s">
        <v>327</v>
      </c>
      <c r="C114" s="174" t="s">
        <v>328</v>
      </c>
      <c r="D114" s="166" t="s">
        <v>266</v>
      </c>
      <c r="E114" s="167">
        <v>16</v>
      </c>
      <c r="F114" s="168"/>
      <c r="G114" s="169">
        <f>ROUND(E114*F114,2)</f>
        <v>0</v>
      </c>
      <c r="H114" s="168"/>
      <c r="I114" s="169">
        <f>ROUND(E114*H114,2)</f>
        <v>0</v>
      </c>
      <c r="J114" s="168"/>
      <c r="K114" s="169">
        <f>ROUND(E114*J114,2)</f>
        <v>0</v>
      </c>
      <c r="L114" s="169">
        <v>21</v>
      </c>
      <c r="M114" s="169">
        <f>G114*(1+L114/100)</f>
        <v>0</v>
      </c>
      <c r="N114" s="169">
        <v>0.185</v>
      </c>
      <c r="O114" s="169">
        <f>ROUND(E114*N114,2)</f>
        <v>2.96</v>
      </c>
      <c r="P114" s="169">
        <v>0</v>
      </c>
      <c r="Q114" s="169">
        <f>ROUND(E114*P114,2)</f>
        <v>0</v>
      </c>
      <c r="R114" s="169" t="s">
        <v>241</v>
      </c>
      <c r="S114" s="169" t="s">
        <v>116</v>
      </c>
      <c r="T114" s="170" t="s">
        <v>163</v>
      </c>
      <c r="U114" s="156">
        <v>0.33704000000000001</v>
      </c>
      <c r="V114" s="156">
        <f>ROUND(E114*U114,2)</f>
        <v>5.39</v>
      </c>
      <c r="W114" s="156"/>
      <c r="X114" s="156" t="s">
        <v>164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165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>
      <c r="A115" s="154"/>
      <c r="B115" s="155"/>
      <c r="C115" s="256" t="s">
        <v>329</v>
      </c>
      <c r="D115" s="257"/>
      <c r="E115" s="257"/>
      <c r="F115" s="257"/>
      <c r="G115" s="257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47"/>
      <c r="Z115" s="147"/>
      <c r="AA115" s="147"/>
      <c r="AB115" s="147"/>
      <c r="AC115" s="147"/>
      <c r="AD115" s="147"/>
      <c r="AE115" s="147"/>
      <c r="AF115" s="147"/>
      <c r="AG115" s="147" t="s">
        <v>167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>
      <c r="A116" s="154"/>
      <c r="B116" s="155"/>
      <c r="C116" s="253" t="s">
        <v>330</v>
      </c>
      <c r="D116" s="254"/>
      <c r="E116" s="254"/>
      <c r="F116" s="254"/>
      <c r="G116" s="254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47"/>
      <c r="Z116" s="147"/>
      <c r="AA116" s="147"/>
      <c r="AB116" s="147"/>
      <c r="AC116" s="147"/>
      <c r="AD116" s="147"/>
      <c r="AE116" s="147"/>
      <c r="AF116" s="147"/>
      <c r="AG116" s="147" t="s">
        <v>120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>
      <c r="A117" s="154"/>
      <c r="B117" s="155"/>
      <c r="C117" s="187" t="s">
        <v>331</v>
      </c>
      <c r="D117" s="178"/>
      <c r="E117" s="179">
        <v>16</v>
      </c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169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ht="22.5" outlineLevel="1">
      <c r="A118" s="164">
        <v>55</v>
      </c>
      <c r="B118" s="165" t="s">
        <v>332</v>
      </c>
      <c r="C118" s="174" t="s">
        <v>333</v>
      </c>
      <c r="D118" s="166" t="s">
        <v>266</v>
      </c>
      <c r="E118" s="167">
        <v>549.20000000000005</v>
      </c>
      <c r="F118" s="168"/>
      <c r="G118" s="169">
        <f>ROUND(E118*F118,2)</f>
        <v>0</v>
      </c>
      <c r="H118" s="168"/>
      <c r="I118" s="169">
        <f>ROUND(E118*H118,2)</f>
        <v>0</v>
      </c>
      <c r="J118" s="168"/>
      <c r="K118" s="169">
        <f>ROUND(E118*J118,2)</f>
        <v>0</v>
      </c>
      <c r="L118" s="169">
        <v>21</v>
      </c>
      <c r="M118" s="169">
        <f>G118*(1+L118/100)</f>
        <v>0</v>
      </c>
      <c r="N118" s="169">
        <v>0.14874000000000001</v>
      </c>
      <c r="O118" s="169">
        <f>ROUND(E118*N118,2)</f>
        <v>81.69</v>
      </c>
      <c r="P118" s="169">
        <v>0</v>
      </c>
      <c r="Q118" s="169">
        <f>ROUND(E118*P118,2)</f>
        <v>0</v>
      </c>
      <c r="R118" s="169" t="s">
        <v>241</v>
      </c>
      <c r="S118" s="169" t="s">
        <v>116</v>
      </c>
      <c r="T118" s="170" t="s">
        <v>163</v>
      </c>
      <c r="U118" s="156">
        <v>0.27200000000000002</v>
      </c>
      <c r="V118" s="156">
        <f>ROUND(E118*U118,2)</f>
        <v>149.38</v>
      </c>
      <c r="W118" s="156"/>
      <c r="X118" s="156" t="s">
        <v>164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165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>
      <c r="A119" s="154"/>
      <c r="B119" s="155"/>
      <c r="C119" s="256" t="s">
        <v>329</v>
      </c>
      <c r="D119" s="257"/>
      <c r="E119" s="257"/>
      <c r="F119" s="257"/>
      <c r="G119" s="257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  <c r="Y119" s="147"/>
      <c r="Z119" s="147"/>
      <c r="AA119" s="147"/>
      <c r="AB119" s="147"/>
      <c r="AC119" s="147"/>
      <c r="AD119" s="147"/>
      <c r="AE119" s="147"/>
      <c r="AF119" s="147"/>
      <c r="AG119" s="147" t="s">
        <v>167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>
      <c r="A120" s="154"/>
      <c r="B120" s="155"/>
      <c r="C120" s="187" t="s">
        <v>334</v>
      </c>
      <c r="D120" s="178"/>
      <c r="E120" s="179">
        <v>538.20000000000005</v>
      </c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6"/>
      <c r="U120" s="156"/>
      <c r="V120" s="156"/>
      <c r="W120" s="156"/>
      <c r="X120" s="156"/>
      <c r="Y120" s="147"/>
      <c r="Z120" s="147"/>
      <c r="AA120" s="147"/>
      <c r="AB120" s="147"/>
      <c r="AC120" s="147"/>
      <c r="AD120" s="147"/>
      <c r="AE120" s="147"/>
      <c r="AF120" s="147"/>
      <c r="AG120" s="147" t="s">
        <v>169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>
      <c r="A121" s="154"/>
      <c r="B121" s="155"/>
      <c r="C121" s="187" t="s">
        <v>335</v>
      </c>
      <c r="D121" s="178"/>
      <c r="E121" s="179">
        <v>11</v>
      </c>
      <c r="F121" s="156"/>
      <c r="G121" s="156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47"/>
      <c r="Z121" s="147"/>
      <c r="AA121" s="147"/>
      <c r="AB121" s="147"/>
      <c r="AC121" s="147"/>
      <c r="AD121" s="147"/>
      <c r="AE121" s="147"/>
      <c r="AF121" s="147"/>
      <c r="AG121" s="147" t="s">
        <v>169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>
      <c r="A122" s="164">
        <v>56</v>
      </c>
      <c r="B122" s="165" t="s">
        <v>336</v>
      </c>
      <c r="C122" s="174" t="s">
        <v>337</v>
      </c>
      <c r="D122" s="166" t="s">
        <v>161</v>
      </c>
      <c r="E122" s="167">
        <v>32.655999999999999</v>
      </c>
      <c r="F122" s="168"/>
      <c r="G122" s="169">
        <f>ROUND(E122*F122,2)</f>
        <v>0</v>
      </c>
      <c r="H122" s="168"/>
      <c r="I122" s="169">
        <f>ROUND(E122*H122,2)</f>
        <v>0</v>
      </c>
      <c r="J122" s="168"/>
      <c r="K122" s="169">
        <f>ROUND(E122*J122,2)</f>
        <v>0</v>
      </c>
      <c r="L122" s="169">
        <v>21</v>
      </c>
      <c r="M122" s="169">
        <f>G122*(1+L122/100)</f>
        <v>0</v>
      </c>
      <c r="N122" s="169">
        <v>2.5249999999999999</v>
      </c>
      <c r="O122" s="169">
        <f>ROUND(E122*N122,2)</f>
        <v>82.46</v>
      </c>
      <c r="P122" s="169">
        <v>0</v>
      </c>
      <c r="Q122" s="169">
        <f>ROUND(E122*P122,2)</f>
        <v>0</v>
      </c>
      <c r="R122" s="169" t="s">
        <v>241</v>
      </c>
      <c r="S122" s="169" t="s">
        <v>116</v>
      </c>
      <c r="T122" s="170" t="s">
        <v>163</v>
      </c>
      <c r="U122" s="156">
        <v>1.4419999999999999</v>
      </c>
      <c r="V122" s="156">
        <f>ROUND(E122*U122,2)</f>
        <v>47.09</v>
      </c>
      <c r="W122" s="156"/>
      <c r="X122" s="156" t="s">
        <v>164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165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>
      <c r="A123" s="154"/>
      <c r="B123" s="155"/>
      <c r="C123" s="256" t="s">
        <v>338</v>
      </c>
      <c r="D123" s="257"/>
      <c r="E123" s="257"/>
      <c r="F123" s="257"/>
      <c r="G123" s="257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47"/>
      <c r="Z123" s="147"/>
      <c r="AA123" s="147"/>
      <c r="AB123" s="147"/>
      <c r="AC123" s="147"/>
      <c r="AD123" s="147"/>
      <c r="AE123" s="147"/>
      <c r="AF123" s="147"/>
      <c r="AG123" s="147" t="s">
        <v>167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>
      <c r="A124" s="154"/>
      <c r="B124" s="155"/>
      <c r="C124" s="187" t="s">
        <v>339</v>
      </c>
      <c r="D124" s="178"/>
      <c r="E124" s="179">
        <v>15.54</v>
      </c>
      <c r="F124" s="156"/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47"/>
      <c r="Z124" s="147"/>
      <c r="AA124" s="147"/>
      <c r="AB124" s="147"/>
      <c r="AC124" s="147"/>
      <c r="AD124" s="147"/>
      <c r="AE124" s="147"/>
      <c r="AF124" s="147"/>
      <c r="AG124" s="147" t="s">
        <v>169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>
      <c r="A125" s="154"/>
      <c r="B125" s="155"/>
      <c r="C125" s="187" t="s">
        <v>340</v>
      </c>
      <c r="D125" s="178"/>
      <c r="E125" s="179">
        <v>0.64</v>
      </c>
      <c r="F125" s="156"/>
      <c r="G125" s="156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47"/>
      <c r="Z125" s="147"/>
      <c r="AA125" s="147"/>
      <c r="AB125" s="147"/>
      <c r="AC125" s="147"/>
      <c r="AD125" s="147"/>
      <c r="AE125" s="147"/>
      <c r="AF125" s="147"/>
      <c r="AG125" s="147" t="s">
        <v>169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>
      <c r="A126" s="154"/>
      <c r="B126" s="155"/>
      <c r="C126" s="187" t="s">
        <v>341</v>
      </c>
      <c r="D126" s="178"/>
      <c r="E126" s="179">
        <v>16.475999999999999</v>
      </c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Y126" s="147"/>
      <c r="Z126" s="147"/>
      <c r="AA126" s="147"/>
      <c r="AB126" s="147"/>
      <c r="AC126" s="147"/>
      <c r="AD126" s="147"/>
      <c r="AE126" s="147"/>
      <c r="AF126" s="147"/>
      <c r="AG126" s="147" t="s">
        <v>169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ht="22.5" outlineLevel="1">
      <c r="A127" s="164">
        <v>57</v>
      </c>
      <c r="B127" s="165" t="s">
        <v>342</v>
      </c>
      <c r="C127" s="174" t="s">
        <v>343</v>
      </c>
      <c r="D127" s="166" t="s">
        <v>266</v>
      </c>
      <c r="E127" s="167">
        <v>7</v>
      </c>
      <c r="F127" s="168"/>
      <c r="G127" s="169">
        <f>ROUND(E127*F127,2)</f>
        <v>0</v>
      </c>
      <c r="H127" s="168"/>
      <c r="I127" s="169">
        <f>ROUND(E127*H127,2)</f>
        <v>0</v>
      </c>
      <c r="J127" s="168"/>
      <c r="K127" s="169">
        <f>ROUND(E127*J127,2)</f>
        <v>0</v>
      </c>
      <c r="L127" s="169">
        <v>21</v>
      </c>
      <c r="M127" s="169">
        <f>G127*(1+L127/100)</f>
        <v>0</v>
      </c>
      <c r="N127" s="169">
        <v>0.18207000000000001</v>
      </c>
      <c r="O127" s="169">
        <f>ROUND(E127*N127,2)</f>
        <v>1.27</v>
      </c>
      <c r="P127" s="169">
        <v>0</v>
      </c>
      <c r="Q127" s="169">
        <f>ROUND(E127*P127,2)</f>
        <v>0</v>
      </c>
      <c r="R127" s="169" t="s">
        <v>241</v>
      </c>
      <c r="S127" s="169" t="s">
        <v>116</v>
      </c>
      <c r="T127" s="170" t="s">
        <v>163</v>
      </c>
      <c r="U127" s="156">
        <v>0.248</v>
      </c>
      <c r="V127" s="156">
        <f>ROUND(E127*U127,2)</f>
        <v>1.74</v>
      </c>
      <c r="W127" s="156"/>
      <c r="X127" s="156" t="s">
        <v>164</v>
      </c>
      <c r="Y127" s="147"/>
      <c r="Z127" s="147"/>
      <c r="AA127" s="147"/>
      <c r="AB127" s="147"/>
      <c r="AC127" s="147"/>
      <c r="AD127" s="147"/>
      <c r="AE127" s="147"/>
      <c r="AF127" s="147"/>
      <c r="AG127" s="147" t="s">
        <v>165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>
      <c r="A128" s="154"/>
      <c r="B128" s="155"/>
      <c r="C128" s="256" t="s">
        <v>344</v>
      </c>
      <c r="D128" s="257"/>
      <c r="E128" s="257"/>
      <c r="F128" s="257"/>
      <c r="G128" s="257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6"/>
      <c r="U128" s="156"/>
      <c r="V128" s="156"/>
      <c r="W128" s="156"/>
      <c r="X128" s="156"/>
      <c r="Y128" s="147"/>
      <c r="Z128" s="147"/>
      <c r="AA128" s="147"/>
      <c r="AB128" s="147"/>
      <c r="AC128" s="147"/>
      <c r="AD128" s="147"/>
      <c r="AE128" s="147"/>
      <c r="AF128" s="147"/>
      <c r="AG128" s="147" t="s">
        <v>167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>
      <c r="A129" s="154"/>
      <c r="B129" s="155"/>
      <c r="C129" s="253" t="s">
        <v>345</v>
      </c>
      <c r="D129" s="254"/>
      <c r="E129" s="254"/>
      <c r="F129" s="254"/>
      <c r="G129" s="254"/>
      <c r="H129" s="156"/>
      <c r="I129" s="156"/>
      <c r="J129" s="156"/>
      <c r="K129" s="156"/>
      <c r="L129" s="156"/>
      <c r="M129" s="156"/>
      <c r="N129" s="156"/>
      <c r="O129" s="156"/>
      <c r="P129" s="156"/>
      <c r="Q129" s="156"/>
      <c r="R129" s="156"/>
      <c r="S129" s="156"/>
      <c r="T129" s="156"/>
      <c r="U129" s="156"/>
      <c r="V129" s="156"/>
      <c r="W129" s="156"/>
      <c r="X129" s="156"/>
      <c r="Y129" s="147"/>
      <c r="Z129" s="147"/>
      <c r="AA129" s="147"/>
      <c r="AB129" s="147"/>
      <c r="AC129" s="147"/>
      <c r="AD129" s="147"/>
      <c r="AE129" s="147"/>
      <c r="AF129" s="147"/>
      <c r="AG129" s="147" t="s">
        <v>120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>
      <c r="A130" s="164">
        <v>58</v>
      </c>
      <c r="B130" s="165" t="s">
        <v>346</v>
      </c>
      <c r="C130" s="174" t="s">
        <v>347</v>
      </c>
      <c r="D130" s="166" t="s">
        <v>190</v>
      </c>
      <c r="E130" s="167">
        <v>15.695399999999999</v>
      </c>
      <c r="F130" s="168"/>
      <c r="G130" s="169">
        <f>ROUND(E130*F130,2)</f>
        <v>0</v>
      </c>
      <c r="H130" s="168"/>
      <c r="I130" s="169">
        <f>ROUND(E130*H130,2)</f>
        <v>0</v>
      </c>
      <c r="J130" s="168"/>
      <c r="K130" s="169">
        <f>ROUND(E130*J130,2)</f>
        <v>0</v>
      </c>
      <c r="L130" s="169">
        <v>21</v>
      </c>
      <c r="M130" s="169">
        <f>G130*(1+L130/100)</f>
        <v>0</v>
      </c>
      <c r="N130" s="169">
        <v>1</v>
      </c>
      <c r="O130" s="169">
        <f>ROUND(E130*N130,2)</f>
        <v>15.7</v>
      </c>
      <c r="P130" s="169">
        <v>0</v>
      </c>
      <c r="Q130" s="169">
        <f>ROUND(E130*P130,2)</f>
        <v>0</v>
      </c>
      <c r="R130" s="169"/>
      <c r="S130" s="169" t="s">
        <v>154</v>
      </c>
      <c r="T130" s="170" t="s">
        <v>117</v>
      </c>
      <c r="U130" s="156">
        <v>0</v>
      </c>
      <c r="V130" s="156">
        <f>ROUND(E130*U130,2)</f>
        <v>0</v>
      </c>
      <c r="W130" s="156"/>
      <c r="X130" s="156" t="s">
        <v>164</v>
      </c>
      <c r="Y130" s="147"/>
      <c r="Z130" s="147"/>
      <c r="AA130" s="147"/>
      <c r="AB130" s="147"/>
      <c r="AC130" s="147"/>
      <c r="AD130" s="147"/>
      <c r="AE130" s="147"/>
      <c r="AF130" s="147"/>
      <c r="AG130" s="147" t="s">
        <v>165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>
      <c r="A131" s="154"/>
      <c r="B131" s="155"/>
      <c r="C131" s="187" t="s">
        <v>348</v>
      </c>
      <c r="D131" s="178"/>
      <c r="E131" s="179">
        <v>15.695399999999999</v>
      </c>
      <c r="F131" s="156"/>
      <c r="G131" s="156"/>
      <c r="H131" s="156"/>
      <c r="I131" s="156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U131" s="156"/>
      <c r="V131" s="156"/>
      <c r="W131" s="156"/>
      <c r="X131" s="156"/>
      <c r="Y131" s="147"/>
      <c r="Z131" s="147"/>
      <c r="AA131" s="147"/>
      <c r="AB131" s="147"/>
      <c r="AC131" s="147"/>
      <c r="AD131" s="147"/>
      <c r="AE131" s="147"/>
      <c r="AF131" s="147"/>
      <c r="AG131" s="147" t="s">
        <v>169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>
      <c r="A132" s="164">
        <v>59</v>
      </c>
      <c r="B132" s="165" t="s">
        <v>349</v>
      </c>
      <c r="C132" s="174" t="s">
        <v>350</v>
      </c>
      <c r="D132" s="166" t="s">
        <v>266</v>
      </c>
      <c r="E132" s="167">
        <v>347.137</v>
      </c>
      <c r="F132" s="168"/>
      <c r="G132" s="169">
        <f>ROUND(E132*F132,2)</f>
        <v>0</v>
      </c>
      <c r="H132" s="168"/>
      <c r="I132" s="169">
        <f>ROUND(E132*H132,2)</f>
        <v>0</v>
      </c>
      <c r="J132" s="168"/>
      <c r="K132" s="169">
        <f>ROUND(E132*J132,2)</f>
        <v>0</v>
      </c>
      <c r="L132" s="169">
        <v>21</v>
      </c>
      <c r="M132" s="169">
        <f>G132*(1+L132/100)</f>
        <v>0</v>
      </c>
      <c r="N132" s="169">
        <v>0.08</v>
      </c>
      <c r="O132" s="169">
        <f>ROUND(E132*N132,2)</f>
        <v>27.77</v>
      </c>
      <c r="P132" s="169">
        <v>0</v>
      </c>
      <c r="Q132" s="169">
        <f>ROUND(E132*P132,2)</f>
        <v>0</v>
      </c>
      <c r="R132" s="169"/>
      <c r="S132" s="169" t="s">
        <v>154</v>
      </c>
      <c r="T132" s="170" t="s">
        <v>117</v>
      </c>
      <c r="U132" s="156">
        <v>0</v>
      </c>
      <c r="V132" s="156">
        <f>ROUND(E132*U132,2)</f>
        <v>0</v>
      </c>
      <c r="W132" s="156"/>
      <c r="X132" s="156" t="s">
        <v>164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165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>
      <c r="A133" s="154"/>
      <c r="B133" s="155"/>
      <c r="C133" s="187" t="s">
        <v>351</v>
      </c>
      <c r="D133" s="178"/>
      <c r="E133" s="179">
        <v>347.137</v>
      </c>
      <c r="F133" s="156"/>
      <c r="G133" s="156"/>
      <c r="H133" s="156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U133" s="156"/>
      <c r="V133" s="156"/>
      <c r="W133" s="156"/>
      <c r="X133" s="156"/>
      <c r="Y133" s="147"/>
      <c r="Z133" s="147"/>
      <c r="AA133" s="147"/>
      <c r="AB133" s="147"/>
      <c r="AC133" s="147"/>
      <c r="AD133" s="147"/>
      <c r="AE133" s="147"/>
      <c r="AF133" s="147"/>
      <c r="AG133" s="147" t="s">
        <v>169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>
      <c r="A134" s="164">
        <v>60</v>
      </c>
      <c r="B134" s="165" t="s">
        <v>352</v>
      </c>
      <c r="C134" s="174" t="s">
        <v>353</v>
      </c>
      <c r="D134" s="166" t="s">
        <v>266</v>
      </c>
      <c r="E134" s="167">
        <v>196.44499999999999</v>
      </c>
      <c r="F134" s="168"/>
      <c r="G134" s="169">
        <f>ROUND(E134*F134,2)</f>
        <v>0</v>
      </c>
      <c r="H134" s="168"/>
      <c r="I134" s="169">
        <f>ROUND(E134*H134,2)</f>
        <v>0</v>
      </c>
      <c r="J134" s="168"/>
      <c r="K134" s="169">
        <f>ROUND(E134*J134,2)</f>
        <v>0</v>
      </c>
      <c r="L134" s="169">
        <v>21</v>
      </c>
      <c r="M134" s="169">
        <f>G134*(1+L134/100)</f>
        <v>0</v>
      </c>
      <c r="N134" s="169">
        <v>7.0000000000000007E-2</v>
      </c>
      <c r="O134" s="169">
        <f>ROUND(E134*N134,2)</f>
        <v>13.75</v>
      </c>
      <c r="P134" s="169">
        <v>0</v>
      </c>
      <c r="Q134" s="169">
        <f>ROUND(E134*P134,2)</f>
        <v>0</v>
      </c>
      <c r="R134" s="169"/>
      <c r="S134" s="169" t="s">
        <v>154</v>
      </c>
      <c r="T134" s="170" t="s">
        <v>117</v>
      </c>
      <c r="U134" s="156">
        <v>0</v>
      </c>
      <c r="V134" s="156">
        <f>ROUND(E134*U134,2)</f>
        <v>0</v>
      </c>
      <c r="W134" s="156"/>
      <c r="X134" s="156" t="s">
        <v>164</v>
      </c>
      <c r="Y134" s="147"/>
      <c r="Z134" s="147"/>
      <c r="AA134" s="147"/>
      <c r="AB134" s="147"/>
      <c r="AC134" s="147"/>
      <c r="AD134" s="147"/>
      <c r="AE134" s="147"/>
      <c r="AF134" s="147"/>
      <c r="AG134" s="147" t="s">
        <v>165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>
      <c r="A135" s="154"/>
      <c r="B135" s="155"/>
      <c r="C135" s="187" t="s">
        <v>354</v>
      </c>
      <c r="D135" s="178"/>
      <c r="E135" s="179">
        <v>196.44499999999999</v>
      </c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156"/>
      <c r="Q135" s="156"/>
      <c r="R135" s="156"/>
      <c r="S135" s="156"/>
      <c r="T135" s="156"/>
      <c r="U135" s="156"/>
      <c r="V135" s="156"/>
      <c r="W135" s="156"/>
      <c r="X135" s="156"/>
      <c r="Y135" s="147"/>
      <c r="Z135" s="147"/>
      <c r="AA135" s="147"/>
      <c r="AB135" s="147"/>
      <c r="AC135" s="147"/>
      <c r="AD135" s="147"/>
      <c r="AE135" s="147"/>
      <c r="AF135" s="147"/>
      <c r="AG135" s="147" t="s">
        <v>169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>
      <c r="A136" s="164">
        <v>61</v>
      </c>
      <c r="B136" s="165" t="s">
        <v>355</v>
      </c>
      <c r="C136" s="174" t="s">
        <v>356</v>
      </c>
      <c r="D136" s="166" t="s">
        <v>200</v>
      </c>
      <c r="E136" s="167">
        <v>6.06</v>
      </c>
      <c r="F136" s="168"/>
      <c r="G136" s="169">
        <f>ROUND(E136*F136,2)</f>
        <v>0</v>
      </c>
      <c r="H136" s="168"/>
      <c r="I136" s="169">
        <f>ROUND(E136*H136,2)</f>
        <v>0</v>
      </c>
      <c r="J136" s="168"/>
      <c r="K136" s="169">
        <f>ROUND(E136*J136,2)</f>
        <v>0</v>
      </c>
      <c r="L136" s="169">
        <v>21</v>
      </c>
      <c r="M136" s="169">
        <f>G136*(1+L136/100)</f>
        <v>0</v>
      </c>
      <c r="N136" s="169">
        <v>0.08</v>
      </c>
      <c r="O136" s="169">
        <f>ROUND(E136*N136,2)</f>
        <v>0.48</v>
      </c>
      <c r="P136" s="169">
        <v>0</v>
      </c>
      <c r="Q136" s="169">
        <f>ROUND(E136*P136,2)</f>
        <v>0</v>
      </c>
      <c r="R136" s="169"/>
      <c r="S136" s="169" t="s">
        <v>154</v>
      </c>
      <c r="T136" s="170" t="s">
        <v>117</v>
      </c>
      <c r="U136" s="156">
        <v>0</v>
      </c>
      <c r="V136" s="156">
        <f>ROUND(E136*U136,2)</f>
        <v>0</v>
      </c>
      <c r="W136" s="156"/>
      <c r="X136" s="156" t="s">
        <v>164</v>
      </c>
      <c r="Y136" s="147"/>
      <c r="Z136" s="147"/>
      <c r="AA136" s="147"/>
      <c r="AB136" s="147"/>
      <c r="AC136" s="147"/>
      <c r="AD136" s="147"/>
      <c r="AE136" s="147"/>
      <c r="AF136" s="147"/>
      <c r="AG136" s="147" t="s">
        <v>165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>
      <c r="A137" s="154"/>
      <c r="B137" s="155"/>
      <c r="C137" s="187" t="s">
        <v>357</v>
      </c>
      <c r="D137" s="178"/>
      <c r="E137" s="179">
        <v>6.06</v>
      </c>
      <c r="F137" s="156"/>
      <c r="G137" s="156"/>
      <c r="H137" s="156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U137" s="156"/>
      <c r="V137" s="156"/>
      <c r="W137" s="156"/>
      <c r="X137" s="156"/>
      <c r="Y137" s="147"/>
      <c r="Z137" s="147"/>
      <c r="AA137" s="147"/>
      <c r="AB137" s="147"/>
      <c r="AC137" s="147"/>
      <c r="AD137" s="147"/>
      <c r="AE137" s="147"/>
      <c r="AF137" s="147"/>
      <c r="AG137" s="147" t="s">
        <v>169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>
      <c r="A138" s="164">
        <v>62</v>
      </c>
      <c r="B138" s="165" t="s">
        <v>358</v>
      </c>
      <c r="C138" s="174" t="s">
        <v>359</v>
      </c>
      <c r="D138" s="166" t="s">
        <v>200</v>
      </c>
      <c r="E138" s="167">
        <v>3.03</v>
      </c>
      <c r="F138" s="168"/>
      <c r="G138" s="169">
        <f>ROUND(E138*F138,2)</f>
        <v>0</v>
      </c>
      <c r="H138" s="168"/>
      <c r="I138" s="169">
        <f>ROUND(E138*H138,2)</f>
        <v>0</v>
      </c>
      <c r="J138" s="168"/>
      <c r="K138" s="169">
        <f>ROUND(E138*J138,2)</f>
        <v>0</v>
      </c>
      <c r="L138" s="169">
        <v>21</v>
      </c>
      <c r="M138" s="169">
        <f>G138*(1+L138/100)</f>
        <v>0</v>
      </c>
      <c r="N138" s="169">
        <v>0.08</v>
      </c>
      <c r="O138" s="169">
        <f>ROUND(E138*N138,2)</f>
        <v>0.24</v>
      </c>
      <c r="P138" s="169">
        <v>0</v>
      </c>
      <c r="Q138" s="169">
        <f>ROUND(E138*P138,2)</f>
        <v>0</v>
      </c>
      <c r="R138" s="169"/>
      <c r="S138" s="169" t="s">
        <v>154</v>
      </c>
      <c r="T138" s="170" t="s">
        <v>117</v>
      </c>
      <c r="U138" s="156">
        <v>0</v>
      </c>
      <c r="V138" s="156">
        <f>ROUND(E138*U138,2)</f>
        <v>0</v>
      </c>
      <c r="W138" s="156"/>
      <c r="X138" s="156" t="s">
        <v>164</v>
      </c>
      <c r="Y138" s="147"/>
      <c r="Z138" s="147"/>
      <c r="AA138" s="147"/>
      <c r="AB138" s="147"/>
      <c r="AC138" s="147"/>
      <c r="AD138" s="147"/>
      <c r="AE138" s="147"/>
      <c r="AF138" s="147"/>
      <c r="AG138" s="147" t="s">
        <v>165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>
      <c r="A139" s="154"/>
      <c r="B139" s="155"/>
      <c r="C139" s="187" t="s">
        <v>360</v>
      </c>
      <c r="D139" s="178"/>
      <c r="E139" s="179">
        <v>3.03</v>
      </c>
      <c r="F139" s="156"/>
      <c r="G139" s="156"/>
      <c r="H139" s="156"/>
      <c r="I139" s="156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  <c r="W139" s="156"/>
      <c r="X139" s="156"/>
      <c r="Y139" s="147"/>
      <c r="Z139" s="147"/>
      <c r="AA139" s="147"/>
      <c r="AB139" s="147"/>
      <c r="AC139" s="147"/>
      <c r="AD139" s="147"/>
      <c r="AE139" s="147"/>
      <c r="AF139" s="147"/>
      <c r="AG139" s="147" t="s">
        <v>169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>
      <c r="A140" s="180">
        <v>63</v>
      </c>
      <c r="B140" s="181" t="s">
        <v>361</v>
      </c>
      <c r="C140" s="188" t="s">
        <v>362</v>
      </c>
      <c r="D140" s="182" t="s">
        <v>200</v>
      </c>
      <c r="E140" s="183">
        <v>2.02</v>
      </c>
      <c r="F140" s="184"/>
      <c r="G140" s="185">
        <f t="shared" ref="G140:G152" si="0">ROUND(E140*F140,2)</f>
        <v>0</v>
      </c>
      <c r="H140" s="184"/>
      <c r="I140" s="185">
        <f t="shared" ref="I140:I152" si="1">ROUND(E140*H140,2)</f>
        <v>0</v>
      </c>
      <c r="J140" s="184"/>
      <c r="K140" s="185">
        <f t="shared" ref="K140:K152" si="2">ROUND(E140*J140,2)</f>
        <v>0</v>
      </c>
      <c r="L140" s="185">
        <v>21</v>
      </c>
      <c r="M140" s="185">
        <f t="shared" ref="M140:M152" si="3">G140*(1+L140/100)</f>
        <v>0</v>
      </c>
      <c r="N140" s="185">
        <v>0.08</v>
      </c>
      <c r="O140" s="185">
        <f t="shared" ref="O140:O152" si="4">ROUND(E140*N140,2)</f>
        <v>0.16</v>
      </c>
      <c r="P140" s="185">
        <v>0</v>
      </c>
      <c r="Q140" s="185">
        <f t="shared" ref="Q140:Q152" si="5">ROUND(E140*P140,2)</f>
        <v>0</v>
      </c>
      <c r="R140" s="185"/>
      <c r="S140" s="185" t="s">
        <v>154</v>
      </c>
      <c r="T140" s="186" t="s">
        <v>117</v>
      </c>
      <c r="U140" s="156">
        <v>0</v>
      </c>
      <c r="V140" s="156">
        <f t="shared" ref="V140:V152" si="6">ROUND(E140*U140,2)</f>
        <v>0</v>
      </c>
      <c r="W140" s="156"/>
      <c r="X140" s="156" t="s">
        <v>164</v>
      </c>
      <c r="Y140" s="147"/>
      <c r="Z140" s="147"/>
      <c r="AA140" s="147"/>
      <c r="AB140" s="147"/>
      <c r="AC140" s="147"/>
      <c r="AD140" s="147"/>
      <c r="AE140" s="147"/>
      <c r="AF140" s="147"/>
      <c r="AG140" s="147" t="s">
        <v>165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>
      <c r="A141" s="180">
        <v>64</v>
      </c>
      <c r="B141" s="181" t="s">
        <v>363</v>
      </c>
      <c r="C141" s="188" t="s">
        <v>364</v>
      </c>
      <c r="D141" s="182" t="s">
        <v>200</v>
      </c>
      <c r="E141" s="183">
        <v>4</v>
      </c>
      <c r="F141" s="184"/>
      <c r="G141" s="185">
        <f t="shared" si="0"/>
        <v>0</v>
      </c>
      <c r="H141" s="184"/>
      <c r="I141" s="185">
        <f t="shared" si="1"/>
        <v>0</v>
      </c>
      <c r="J141" s="184"/>
      <c r="K141" s="185">
        <f t="shared" si="2"/>
        <v>0</v>
      </c>
      <c r="L141" s="185">
        <v>21</v>
      </c>
      <c r="M141" s="185">
        <f t="shared" si="3"/>
        <v>0</v>
      </c>
      <c r="N141" s="185">
        <v>0</v>
      </c>
      <c r="O141" s="185">
        <f t="shared" si="4"/>
        <v>0</v>
      </c>
      <c r="P141" s="185">
        <v>0</v>
      </c>
      <c r="Q141" s="185">
        <f t="shared" si="5"/>
        <v>0</v>
      </c>
      <c r="R141" s="185"/>
      <c r="S141" s="185" t="s">
        <v>154</v>
      </c>
      <c r="T141" s="186" t="s">
        <v>117</v>
      </c>
      <c r="U141" s="156">
        <v>0</v>
      </c>
      <c r="V141" s="156">
        <f t="shared" si="6"/>
        <v>0</v>
      </c>
      <c r="W141" s="156"/>
      <c r="X141" s="156" t="s">
        <v>164</v>
      </c>
      <c r="Y141" s="147"/>
      <c r="Z141" s="147"/>
      <c r="AA141" s="147"/>
      <c r="AB141" s="147"/>
      <c r="AC141" s="147"/>
      <c r="AD141" s="147"/>
      <c r="AE141" s="147"/>
      <c r="AF141" s="147"/>
      <c r="AG141" s="147" t="s">
        <v>165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>
      <c r="A142" s="180">
        <v>65</v>
      </c>
      <c r="B142" s="181" t="s">
        <v>365</v>
      </c>
      <c r="C142" s="188" t="s">
        <v>366</v>
      </c>
      <c r="D142" s="182" t="s">
        <v>200</v>
      </c>
      <c r="E142" s="183">
        <v>2</v>
      </c>
      <c r="F142" s="184"/>
      <c r="G142" s="185">
        <f t="shared" si="0"/>
        <v>0</v>
      </c>
      <c r="H142" s="184"/>
      <c r="I142" s="185">
        <f t="shared" si="1"/>
        <v>0</v>
      </c>
      <c r="J142" s="184"/>
      <c r="K142" s="185">
        <f t="shared" si="2"/>
        <v>0</v>
      </c>
      <c r="L142" s="185">
        <v>21</v>
      </c>
      <c r="M142" s="185">
        <f t="shared" si="3"/>
        <v>0</v>
      </c>
      <c r="N142" s="185">
        <v>1.4</v>
      </c>
      <c r="O142" s="185">
        <f t="shared" si="4"/>
        <v>2.8</v>
      </c>
      <c r="P142" s="185">
        <v>0</v>
      </c>
      <c r="Q142" s="185">
        <f t="shared" si="5"/>
        <v>0</v>
      </c>
      <c r="R142" s="185"/>
      <c r="S142" s="185" t="s">
        <v>154</v>
      </c>
      <c r="T142" s="186" t="s">
        <v>117</v>
      </c>
      <c r="U142" s="156">
        <v>0</v>
      </c>
      <c r="V142" s="156">
        <f t="shared" si="6"/>
        <v>0</v>
      </c>
      <c r="W142" s="156"/>
      <c r="X142" s="156" t="s">
        <v>164</v>
      </c>
      <c r="Y142" s="147"/>
      <c r="Z142" s="147"/>
      <c r="AA142" s="147"/>
      <c r="AB142" s="147"/>
      <c r="AC142" s="147"/>
      <c r="AD142" s="147"/>
      <c r="AE142" s="147"/>
      <c r="AF142" s="147"/>
      <c r="AG142" s="147" t="s">
        <v>165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>
      <c r="A143" s="180">
        <v>66</v>
      </c>
      <c r="B143" s="181" t="s">
        <v>367</v>
      </c>
      <c r="C143" s="188" t="s">
        <v>368</v>
      </c>
      <c r="D143" s="182" t="s">
        <v>200</v>
      </c>
      <c r="E143" s="183">
        <v>4</v>
      </c>
      <c r="F143" s="184"/>
      <c r="G143" s="185">
        <f t="shared" si="0"/>
        <v>0</v>
      </c>
      <c r="H143" s="184"/>
      <c r="I143" s="185">
        <f t="shared" si="1"/>
        <v>0</v>
      </c>
      <c r="J143" s="184"/>
      <c r="K143" s="185">
        <f t="shared" si="2"/>
        <v>0</v>
      </c>
      <c r="L143" s="185">
        <v>21</v>
      </c>
      <c r="M143" s="185">
        <f t="shared" si="3"/>
        <v>0</v>
      </c>
      <c r="N143" s="185">
        <v>0</v>
      </c>
      <c r="O143" s="185">
        <f t="shared" si="4"/>
        <v>0</v>
      </c>
      <c r="P143" s="185">
        <v>0</v>
      </c>
      <c r="Q143" s="185">
        <f t="shared" si="5"/>
        <v>0</v>
      </c>
      <c r="R143" s="185"/>
      <c r="S143" s="185" t="s">
        <v>154</v>
      </c>
      <c r="T143" s="186" t="s">
        <v>117</v>
      </c>
      <c r="U143" s="156">
        <v>0</v>
      </c>
      <c r="V143" s="156">
        <f t="shared" si="6"/>
        <v>0</v>
      </c>
      <c r="W143" s="156"/>
      <c r="X143" s="156" t="s">
        <v>164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165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>
      <c r="A144" s="180">
        <v>67</v>
      </c>
      <c r="B144" s="181" t="s">
        <v>369</v>
      </c>
      <c r="C144" s="188" t="s">
        <v>370</v>
      </c>
      <c r="D144" s="182" t="s">
        <v>200</v>
      </c>
      <c r="E144" s="183">
        <v>12.12</v>
      </c>
      <c r="F144" s="184"/>
      <c r="G144" s="185">
        <f t="shared" si="0"/>
        <v>0</v>
      </c>
      <c r="H144" s="184"/>
      <c r="I144" s="185">
        <f t="shared" si="1"/>
        <v>0</v>
      </c>
      <c r="J144" s="184"/>
      <c r="K144" s="185">
        <f t="shared" si="2"/>
        <v>0</v>
      </c>
      <c r="L144" s="185">
        <v>21</v>
      </c>
      <c r="M144" s="185">
        <f t="shared" si="3"/>
        <v>0</v>
      </c>
      <c r="N144" s="185">
        <v>0.08</v>
      </c>
      <c r="O144" s="185">
        <f t="shared" si="4"/>
        <v>0.97</v>
      </c>
      <c r="P144" s="185">
        <v>0</v>
      </c>
      <c r="Q144" s="185">
        <f t="shared" si="5"/>
        <v>0</v>
      </c>
      <c r="R144" s="185"/>
      <c r="S144" s="185" t="s">
        <v>154</v>
      </c>
      <c r="T144" s="186" t="s">
        <v>117</v>
      </c>
      <c r="U144" s="156">
        <v>0</v>
      </c>
      <c r="V144" s="156">
        <f t="shared" si="6"/>
        <v>0</v>
      </c>
      <c r="W144" s="156"/>
      <c r="X144" s="156" t="s">
        <v>164</v>
      </c>
      <c r="Y144" s="147"/>
      <c r="Z144" s="147"/>
      <c r="AA144" s="147"/>
      <c r="AB144" s="147"/>
      <c r="AC144" s="147"/>
      <c r="AD144" s="147"/>
      <c r="AE144" s="147"/>
      <c r="AF144" s="147"/>
      <c r="AG144" s="147" t="s">
        <v>165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>
      <c r="A145" s="180">
        <v>68</v>
      </c>
      <c r="B145" s="181" t="s">
        <v>371</v>
      </c>
      <c r="C145" s="188" t="s">
        <v>372</v>
      </c>
      <c r="D145" s="182" t="s">
        <v>200</v>
      </c>
      <c r="E145" s="183">
        <v>1.01</v>
      </c>
      <c r="F145" s="184"/>
      <c r="G145" s="185">
        <f t="shared" si="0"/>
        <v>0</v>
      </c>
      <c r="H145" s="184"/>
      <c r="I145" s="185">
        <f t="shared" si="1"/>
        <v>0</v>
      </c>
      <c r="J145" s="184"/>
      <c r="K145" s="185">
        <f t="shared" si="2"/>
        <v>0</v>
      </c>
      <c r="L145" s="185">
        <v>21</v>
      </c>
      <c r="M145" s="185">
        <f t="shared" si="3"/>
        <v>0</v>
      </c>
      <c r="N145" s="185">
        <v>0.08</v>
      </c>
      <c r="O145" s="185">
        <f t="shared" si="4"/>
        <v>0.08</v>
      </c>
      <c r="P145" s="185">
        <v>0</v>
      </c>
      <c r="Q145" s="185">
        <f t="shared" si="5"/>
        <v>0</v>
      </c>
      <c r="R145" s="185"/>
      <c r="S145" s="185" t="s">
        <v>154</v>
      </c>
      <c r="T145" s="186" t="s">
        <v>117</v>
      </c>
      <c r="U145" s="156">
        <v>0</v>
      </c>
      <c r="V145" s="156">
        <f t="shared" si="6"/>
        <v>0</v>
      </c>
      <c r="W145" s="156"/>
      <c r="X145" s="156" t="s">
        <v>164</v>
      </c>
      <c r="Y145" s="147"/>
      <c r="Z145" s="147"/>
      <c r="AA145" s="147"/>
      <c r="AB145" s="147"/>
      <c r="AC145" s="147"/>
      <c r="AD145" s="147"/>
      <c r="AE145" s="147"/>
      <c r="AF145" s="147"/>
      <c r="AG145" s="147" t="s">
        <v>165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>
      <c r="A146" s="180">
        <v>69</v>
      </c>
      <c r="B146" s="181" t="s">
        <v>373</v>
      </c>
      <c r="C146" s="188" t="s">
        <v>374</v>
      </c>
      <c r="D146" s="182" t="s">
        <v>200</v>
      </c>
      <c r="E146" s="183">
        <v>1.01</v>
      </c>
      <c r="F146" s="184"/>
      <c r="G146" s="185">
        <f t="shared" si="0"/>
        <v>0</v>
      </c>
      <c r="H146" s="184"/>
      <c r="I146" s="185">
        <f t="shared" si="1"/>
        <v>0</v>
      </c>
      <c r="J146" s="184"/>
      <c r="K146" s="185">
        <f t="shared" si="2"/>
        <v>0</v>
      </c>
      <c r="L146" s="185">
        <v>21</v>
      </c>
      <c r="M146" s="185">
        <f t="shared" si="3"/>
        <v>0</v>
      </c>
      <c r="N146" s="185">
        <v>0.08</v>
      </c>
      <c r="O146" s="185">
        <f t="shared" si="4"/>
        <v>0.08</v>
      </c>
      <c r="P146" s="185">
        <v>0</v>
      </c>
      <c r="Q146" s="185">
        <f t="shared" si="5"/>
        <v>0</v>
      </c>
      <c r="R146" s="185"/>
      <c r="S146" s="185" t="s">
        <v>154</v>
      </c>
      <c r="T146" s="186" t="s">
        <v>117</v>
      </c>
      <c r="U146" s="156">
        <v>0</v>
      </c>
      <c r="V146" s="156">
        <f t="shared" si="6"/>
        <v>0</v>
      </c>
      <c r="W146" s="156"/>
      <c r="X146" s="156" t="s">
        <v>164</v>
      </c>
      <c r="Y146" s="147"/>
      <c r="Z146" s="147"/>
      <c r="AA146" s="147"/>
      <c r="AB146" s="147"/>
      <c r="AC146" s="147"/>
      <c r="AD146" s="147"/>
      <c r="AE146" s="147"/>
      <c r="AF146" s="147"/>
      <c r="AG146" s="147" t="s">
        <v>165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>
      <c r="A147" s="180">
        <v>70</v>
      </c>
      <c r="B147" s="181" t="s">
        <v>375</v>
      </c>
      <c r="C147" s="188" t="s">
        <v>376</v>
      </c>
      <c r="D147" s="182" t="s">
        <v>200</v>
      </c>
      <c r="E147" s="183">
        <v>1.01</v>
      </c>
      <c r="F147" s="184"/>
      <c r="G147" s="185">
        <f t="shared" si="0"/>
        <v>0</v>
      </c>
      <c r="H147" s="184"/>
      <c r="I147" s="185">
        <f t="shared" si="1"/>
        <v>0</v>
      </c>
      <c r="J147" s="184"/>
      <c r="K147" s="185">
        <f t="shared" si="2"/>
        <v>0</v>
      </c>
      <c r="L147" s="185">
        <v>21</v>
      </c>
      <c r="M147" s="185">
        <f t="shared" si="3"/>
        <v>0</v>
      </c>
      <c r="N147" s="185">
        <v>0.08</v>
      </c>
      <c r="O147" s="185">
        <f t="shared" si="4"/>
        <v>0.08</v>
      </c>
      <c r="P147" s="185">
        <v>0</v>
      </c>
      <c r="Q147" s="185">
        <f t="shared" si="5"/>
        <v>0</v>
      </c>
      <c r="R147" s="185"/>
      <c r="S147" s="185" t="s">
        <v>154</v>
      </c>
      <c r="T147" s="186" t="s">
        <v>117</v>
      </c>
      <c r="U147" s="156">
        <v>0</v>
      </c>
      <c r="V147" s="156">
        <f t="shared" si="6"/>
        <v>0</v>
      </c>
      <c r="W147" s="156"/>
      <c r="X147" s="156" t="s">
        <v>164</v>
      </c>
      <c r="Y147" s="147"/>
      <c r="Z147" s="147"/>
      <c r="AA147" s="147"/>
      <c r="AB147" s="147"/>
      <c r="AC147" s="147"/>
      <c r="AD147" s="147"/>
      <c r="AE147" s="147"/>
      <c r="AF147" s="147"/>
      <c r="AG147" s="147" t="s">
        <v>165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>
      <c r="A148" s="180">
        <v>71</v>
      </c>
      <c r="B148" s="181" t="s">
        <v>377</v>
      </c>
      <c r="C148" s="188" t="s">
        <v>378</v>
      </c>
      <c r="D148" s="182" t="s">
        <v>200</v>
      </c>
      <c r="E148" s="183">
        <v>1.01</v>
      </c>
      <c r="F148" s="184"/>
      <c r="G148" s="185">
        <f t="shared" si="0"/>
        <v>0</v>
      </c>
      <c r="H148" s="184"/>
      <c r="I148" s="185">
        <f t="shared" si="1"/>
        <v>0</v>
      </c>
      <c r="J148" s="184"/>
      <c r="K148" s="185">
        <f t="shared" si="2"/>
        <v>0</v>
      </c>
      <c r="L148" s="185">
        <v>21</v>
      </c>
      <c r="M148" s="185">
        <f t="shared" si="3"/>
        <v>0</v>
      </c>
      <c r="N148" s="185">
        <v>0.08</v>
      </c>
      <c r="O148" s="185">
        <f t="shared" si="4"/>
        <v>0.08</v>
      </c>
      <c r="P148" s="185">
        <v>0</v>
      </c>
      <c r="Q148" s="185">
        <f t="shared" si="5"/>
        <v>0</v>
      </c>
      <c r="R148" s="185"/>
      <c r="S148" s="185" t="s">
        <v>154</v>
      </c>
      <c r="T148" s="186" t="s">
        <v>117</v>
      </c>
      <c r="U148" s="156">
        <v>0</v>
      </c>
      <c r="V148" s="156">
        <f t="shared" si="6"/>
        <v>0</v>
      </c>
      <c r="W148" s="156"/>
      <c r="X148" s="156" t="s">
        <v>164</v>
      </c>
      <c r="Y148" s="147"/>
      <c r="Z148" s="147"/>
      <c r="AA148" s="147"/>
      <c r="AB148" s="147"/>
      <c r="AC148" s="147"/>
      <c r="AD148" s="147"/>
      <c r="AE148" s="147"/>
      <c r="AF148" s="147"/>
      <c r="AG148" s="147" t="s">
        <v>165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>
      <c r="A149" s="180">
        <v>72</v>
      </c>
      <c r="B149" s="181" t="s">
        <v>379</v>
      </c>
      <c r="C149" s="188" t="s">
        <v>380</v>
      </c>
      <c r="D149" s="182" t="s">
        <v>200</v>
      </c>
      <c r="E149" s="183">
        <v>21.21</v>
      </c>
      <c r="F149" s="184"/>
      <c r="G149" s="185">
        <f t="shared" si="0"/>
        <v>0</v>
      </c>
      <c r="H149" s="184"/>
      <c r="I149" s="185">
        <f t="shared" si="1"/>
        <v>0</v>
      </c>
      <c r="J149" s="184"/>
      <c r="K149" s="185">
        <f t="shared" si="2"/>
        <v>0</v>
      </c>
      <c r="L149" s="185">
        <v>21</v>
      </c>
      <c r="M149" s="185">
        <f t="shared" si="3"/>
        <v>0</v>
      </c>
      <c r="N149" s="185">
        <v>0.03</v>
      </c>
      <c r="O149" s="185">
        <f t="shared" si="4"/>
        <v>0.64</v>
      </c>
      <c r="P149" s="185">
        <v>0</v>
      </c>
      <c r="Q149" s="185">
        <f t="shared" si="5"/>
        <v>0</v>
      </c>
      <c r="R149" s="185"/>
      <c r="S149" s="185" t="s">
        <v>154</v>
      </c>
      <c r="T149" s="186" t="s">
        <v>117</v>
      </c>
      <c r="U149" s="156">
        <v>0</v>
      </c>
      <c r="V149" s="156">
        <f t="shared" si="6"/>
        <v>0</v>
      </c>
      <c r="W149" s="156"/>
      <c r="X149" s="156" t="s">
        <v>164</v>
      </c>
      <c r="Y149" s="147"/>
      <c r="Z149" s="147"/>
      <c r="AA149" s="147"/>
      <c r="AB149" s="147"/>
      <c r="AC149" s="147"/>
      <c r="AD149" s="147"/>
      <c r="AE149" s="147"/>
      <c r="AF149" s="147"/>
      <c r="AG149" s="147" t="s">
        <v>165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>
      <c r="A150" s="180">
        <v>73</v>
      </c>
      <c r="B150" s="181" t="s">
        <v>381</v>
      </c>
      <c r="C150" s="188" t="s">
        <v>382</v>
      </c>
      <c r="D150" s="182" t="s">
        <v>200</v>
      </c>
      <c r="E150" s="183">
        <v>2</v>
      </c>
      <c r="F150" s="184"/>
      <c r="G150" s="185">
        <f t="shared" si="0"/>
        <v>0</v>
      </c>
      <c r="H150" s="184"/>
      <c r="I150" s="185">
        <f t="shared" si="1"/>
        <v>0</v>
      </c>
      <c r="J150" s="184"/>
      <c r="K150" s="185">
        <f t="shared" si="2"/>
        <v>0</v>
      </c>
      <c r="L150" s="185">
        <v>21</v>
      </c>
      <c r="M150" s="185">
        <f t="shared" si="3"/>
        <v>0</v>
      </c>
      <c r="N150" s="185">
        <v>0</v>
      </c>
      <c r="O150" s="185">
        <f t="shared" si="4"/>
        <v>0</v>
      </c>
      <c r="P150" s="185">
        <v>0</v>
      </c>
      <c r="Q150" s="185">
        <f t="shared" si="5"/>
        <v>0</v>
      </c>
      <c r="R150" s="185"/>
      <c r="S150" s="185" t="s">
        <v>154</v>
      </c>
      <c r="T150" s="186" t="s">
        <v>117</v>
      </c>
      <c r="U150" s="156">
        <v>0</v>
      </c>
      <c r="V150" s="156">
        <f t="shared" si="6"/>
        <v>0</v>
      </c>
      <c r="W150" s="156"/>
      <c r="X150" s="156" t="s">
        <v>164</v>
      </c>
      <c r="Y150" s="147"/>
      <c r="Z150" s="147"/>
      <c r="AA150" s="147"/>
      <c r="AB150" s="147"/>
      <c r="AC150" s="147"/>
      <c r="AD150" s="147"/>
      <c r="AE150" s="147"/>
      <c r="AF150" s="147"/>
      <c r="AG150" s="147" t="s">
        <v>165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>
      <c r="A151" s="180">
        <v>74</v>
      </c>
      <c r="B151" s="181" t="s">
        <v>383</v>
      </c>
      <c r="C151" s="188" t="s">
        <v>384</v>
      </c>
      <c r="D151" s="182" t="s">
        <v>200</v>
      </c>
      <c r="E151" s="183">
        <v>8</v>
      </c>
      <c r="F151" s="184"/>
      <c r="G151" s="185">
        <f t="shared" si="0"/>
        <v>0</v>
      </c>
      <c r="H151" s="184"/>
      <c r="I151" s="185">
        <f t="shared" si="1"/>
        <v>0</v>
      </c>
      <c r="J151" s="184"/>
      <c r="K151" s="185">
        <f t="shared" si="2"/>
        <v>0</v>
      </c>
      <c r="L151" s="185">
        <v>21</v>
      </c>
      <c r="M151" s="185">
        <f t="shared" si="3"/>
        <v>0</v>
      </c>
      <c r="N151" s="185">
        <v>0</v>
      </c>
      <c r="O151" s="185">
        <f t="shared" si="4"/>
        <v>0</v>
      </c>
      <c r="P151" s="185">
        <v>0</v>
      </c>
      <c r="Q151" s="185">
        <f t="shared" si="5"/>
        <v>0</v>
      </c>
      <c r="R151" s="185"/>
      <c r="S151" s="185" t="s">
        <v>154</v>
      </c>
      <c r="T151" s="186" t="s">
        <v>117</v>
      </c>
      <c r="U151" s="156">
        <v>0</v>
      </c>
      <c r="V151" s="156">
        <f t="shared" si="6"/>
        <v>0</v>
      </c>
      <c r="W151" s="156"/>
      <c r="X151" s="156" t="s">
        <v>164</v>
      </c>
      <c r="Y151" s="147"/>
      <c r="Z151" s="147"/>
      <c r="AA151" s="147"/>
      <c r="AB151" s="147"/>
      <c r="AC151" s="147"/>
      <c r="AD151" s="147"/>
      <c r="AE151" s="147"/>
      <c r="AF151" s="147"/>
      <c r="AG151" s="147" t="s">
        <v>165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>
      <c r="A152" s="180">
        <v>75</v>
      </c>
      <c r="B152" s="181" t="s">
        <v>385</v>
      </c>
      <c r="C152" s="188" t="s">
        <v>386</v>
      </c>
      <c r="D152" s="182" t="s">
        <v>200</v>
      </c>
      <c r="E152" s="183">
        <v>2</v>
      </c>
      <c r="F152" s="184"/>
      <c r="G152" s="185">
        <f t="shared" si="0"/>
        <v>0</v>
      </c>
      <c r="H152" s="184"/>
      <c r="I152" s="185">
        <f t="shared" si="1"/>
        <v>0</v>
      </c>
      <c r="J152" s="184"/>
      <c r="K152" s="185">
        <f t="shared" si="2"/>
        <v>0</v>
      </c>
      <c r="L152" s="185">
        <v>21</v>
      </c>
      <c r="M152" s="185">
        <f t="shared" si="3"/>
        <v>0</v>
      </c>
      <c r="N152" s="185">
        <v>0</v>
      </c>
      <c r="O152" s="185">
        <f t="shared" si="4"/>
        <v>0</v>
      </c>
      <c r="P152" s="185">
        <v>0</v>
      </c>
      <c r="Q152" s="185">
        <f t="shared" si="5"/>
        <v>0</v>
      </c>
      <c r="R152" s="185"/>
      <c r="S152" s="185" t="s">
        <v>154</v>
      </c>
      <c r="T152" s="186" t="s">
        <v>117</v>
      </c>
      <c r="U152" s="156">
        <v>0</v>
      </c>
      <c r="V152" s="156">
        <f t="shared" si="6"/>
        <v>0</v>
      </c>
      <c r="W152" s="156"/>
      <c r="X152" s="156" t="s">
        <v>164</v>
      </c>
      <c r="Y152" s="147"/>
      <c r="Z152" s="147"/>
      <c r="AA152" s="147"/>
      <c r="AB152" s="147"/>
      <c r="AC152" s="147"/>
      <c r="AD152" s="147"/>
      <c r="AE152" s="147"/>
      <c r="AF152" s="147"/>
      <c r="AG152" s="147" t="s">
        <v>165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>
      <c r="A153" s="158" t="s">
        <v>111</v>
      </c>
      <c r="B153" s="159" t="s">
        <v>77</v>
      </c>
      <c r="C153" s="173" t="s">
        <v>78</v>
      </c>
      <c r="D153" s="160"/>
      <c r="E153" s="161"/>
      <c r="F153" s="162"/>
      <c r="G153" s="162">
        <f>SUMIF(AG154:AG168,"&lt;&gt;NOR",G154:G168)</f>
        <v>0</v>
      </c>
      <c r="H153" s="162"/>
      <c r="I153" s="162">
        <f>SUM(I154:I168)</f>
        <v>0</v>
      </c>
      <c r="J153" s="162"/>
      <c r="K153" s="162">
        <f>SUM(K154:K168)</f>
        <v>0</v>
      </c>
      <c r="L153" s="162"/>
      <c r="M153" s="162">
        <f>SUM(M154:M168)</f>
        <v>0</v>
      </c>
      <c r="N153" s="162"/>
      <c r="O153" s="162">
        <f>SUM(O154:O168)</f>
        <v>0</v>
      </c>
      <c r="P153" s="162"/>
      <c r="Q153" s="162">
        <f>SUM(Q154:Q168)</f>
        <v>878.83</v>
      </c>
      <c r="R153" s="162"/>
      <c r="S153" s="162"/>
      <c r="T153" s="163"/>
      <c r="U153" s="157"/>
      <c r="V153" s="157">
        <f>SUM(V154:V168)</f>
        <v>268.71000000000004</v>
      </c>
      <c r="W153" s="157"/>
      <c r="X153" s="157"/>
      <c r="AG153" t="s">
        <v>112</v>
      </c>
    </row>
    <row r="154" spans="1:60" ht="33.75" outlineLevel="1">
      <c r="A154" s="164">
        <v>76</v>
      </c>
      <c r="B154" s="165" t="s">
        <v>387</v>
      </c>
      <c r="C154" s="174" t="s">
        <v>388</v>
      </c>
      <c r="D154" s="166" t="s">
        <v>186</v>
      </c>
      <c r="E154" s="167">
        <v>42</v>
      </c>
      <c r="F154" s="168"/>
      <c r="G154" s="169">
        <f>ROUND(E154*F154,2)</f>
        <v>0</v>
      </c>
      <c r="H154" s="168"/>
      <c r="I154" s="169">
        <f>ROUND(E154*H154,2)</f>
        <v>0</v>
      </c>
      <c r="J154" s="168"/>
      <c r="K154" s="169">
        <f>ROUND(E154*J154,2)</f>
        <v>0</v>
      </c>
      <c r="L154" s="169">
        <v>21</v>
      </c>
      <c r="M154" s="169">
        <f>G154*(1+L154/100)</f>
        <v>0</v>
      </c>
      <c r="N154" s="169">
        <v>0</v>
      </c>
      <c r="O154" s="169">
        <f>ROUND(E154*N154,2)</f>
        <v>0</v>
      </c>
      <c r="P154" s="169">
        <v>0.40799999999999997</v>
      </c>
      <c r="Q154" s="169">
        <f>ROUND(E154*P154,2)</f>
        <v>17.14</v>
      </c>
      <c r="R154" s="169" t="s">
        <v>241</v>
      </c>
      <c r="S154" s="169" t="s">
        <v>116</v>
      </c>
      <c r="T154" s="170" t="s">
        <v>163</v>
      </c>
      <c r="U154" s="156">
        <v>6.2E-2</v>
      </c>
      <c r="V154" s="156">
        <f>ROUND(E154*U154,2)</f>
        <v>2.6</v>
      </c>
      <c r="W154" s="156"/>
      <c r="X154" s="156" t="s">
        <v>164</v>
      </c>
      <c r="Y154" s="147"/>
      <c r="Z154" s="147"/>
      <c r="AA154" s="147"/>
      <c r="AB154" s="147"/>
      <c r="AC154" s="147"/>
      <c r="AD154" s="147"/>
      <c r="AE154" s="147"/>
      <c r="AF154" s="147"/>
      <c r="AG154" s="147" t="s">
        <v>165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>
      <c r="A155" s="154"/>
      <c r="B155" s="155"/>
      <c r="C155" s="256" t="s">
        <v>389</v>
      </c>
      <c r="D155" s="257"/>
      <c r="E155" s="257"/>
      <c r="F155" s="257"/>
      <c r="G155" s="257"/>
      <c r="H155" s="156"/>
      <c r="I155" s="156"/>
      <c r="J155" s="156"/>
      <c r="K155" s="156"/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  <c r="W155" s="156"/>
      <c r="X155" s="156"/>
      <c r="Y155" s="147"/>
      <c r="Z155" s="147"/>
      <c r="AA155" s="147"/>
      <c r="AB155" s="147"/>
      <c r="AC155" s="147"/>
      <c r="AD155" s="147"/>
      <c r="AE155" s="147"/>
      <c r="AF155" s="147"/>
      <c r="AG155" s="147" t="s">
        <v>167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ht="22.5" outlineLevel="1">
      <c r="A156" s="164">
        <v>77</v>
      </c>
      <c r="B156" s="165" t="s">
        <v>390</v>
      </c>
      <c r="C156" s="174" t="s">
        <v>391</v>
      </c>
      <c r="D156" s="166" t="s">
        <v>186</v>
      </c>
      <c r="E156" s="167">
        <v>12</v>
      </c>
      <c r="F156" s="168"/>
      <c r="G156" s="169">
        <f>ROUND(E156*F156,2)</f>
        <v>0</v>
      </c>
      <c r="H156" s="168"/>
      <c r="I156" s="169">
        <f>ROUND(E156*H156,2)</f>
        <v>0</v>
      </c>
      <c r="J156" s="168"/>
      <c r="K156" s="169">
        <f>ROUND(E156*J156,2)</f>
        <v>0</v>
      </c>
      <c r="L156" s="169">
        <v>21</v>
      </c>
      <c r="M156" s="169">
        <f>G156*(1+L156/100)</f>
        <v>0</v>
      </c>
      <c r="N156" s="169">
        <v>0</v>
      </c>
      <c r="O156" s="169">
        <f>ROUND(E156*N156,2)</f>
        <v>0</v>
      </c>
      <c r="P156" s="169">
        <v>0.6</v>
      </c>
      <c r="Q156" s="169">
        <f>ROUND(E156*P156,2)</f>
        <v>7.2</v>
      </c>
      <c r="R156" s="169" t="s">
        <v>241</v>
      </c>
      <c r="S156" s="169" t="s">
        <v>116</v>
      </c>
      <c r="T156" s="170" t="s">
        <v>163</v>
      </c>
      <c r="U156" s="156">
        <v>1.7869999999999999</v>
      </c>
      <c r="V156" s="156">
        <f>ROUND(E156*U156,2)</f>
        <v>21.44</v>
      </c>
      <c r="W156" s="156"/>
      <c r="X156" s="156" t="s">
        <v>164</v>
      </c>
      <c r="Y156" s="147"/>
      <c r="Z156" s="147"/>
      <c r="AA156" s="147"/>
      <c r="AB156" s="147"/>
      <c r="AC156" s="147"/>
      <c r="AD156" s="147"/>
      <c r="AE156" s="147"/>
      <c r="AF156" s="147"/>
      <c r="AG156" s="147" t="s">
        <v>165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>
      <c r="A157" s="154"/>
      <c r="B157" s="155"/>
      <c r="C157" s="187" t="s">
        <v>392</v>
      </c>
      <c r="D157" s="178"/>
      <c r="E157" s="179">
        <v>12</v>
      </c>
      <c r="F157" s="156"/>
      <c r="G157" s="156"/>
      <c r="H157" s="156"/>
      <c r="I157" s="156"/>
      <c r="J157" s="156"/>
      <c r="K157" s="156"/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/>
      <c r="W157" s="156"/>
      <c r="X157" s="156"/>
      <c r="Y157" s="147"/>
      <c r="Z157" s="147"/>
      <c r="AA157" s="147"/>
      <c r="AB157" s="147"/>
      <c r="AC157" s="147"/>
      <c r="AD157" s="147"/>
      <c r="AE157" s="147"/>
      <c r="AF157" s="147"/>
      <c r="AG157" s="147" t="s">
        <v>169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ht="33.75" outlineLevel="1">
      <c r="A158" s="164">
        <v>78</v>
      </c>
      <c r="B158" s="165" t="s">
        <v>393</v>
      </c>
      <c r="C158" s="174" t="s">
        <v>394</v>
      </c>
      <c r="D158" s="166" t="s">
        <v>186</v>
      </c>
      <c r="E158" s="167">
        <v>2580</v>
      </c>
      <c r="F158" s="168"/>
      <c r="G158" s="169">
        <f>ROUND(E158*F158,2)</f>
        <v>0</v>
      </c>
      <c r="H158" s="168"/>
      <c r="I158" s="169">
        <f>ROUND(E158*H158,2)</f>
        <v>0</v>
      </c>
      <c r="J158" s="168"/>
      <c r="K158" s="169">
        <f>ROUND(E158*J158,2)</f>
        <v>0</v>
      </c>
      <c r="L158" s="169">
        <v>21</v>
      </c>
      <c r="M158" s="169">
        <f>G158*(1+L158/100)</f>
        <v>0</v>
      </c>
      <c r="N158" s="169">
        <v>0</v>
      </c>
      <c r="O158" s="169">
        <f>ROUND(E158*N158,2)</f>
        <v>0</v>
      </c>
      <c r="P158" s="169">
        <v>0.33</v>
      </c>
      <c r="Q158" s="169">
        <f>ROUND(E158*P158,2)</f>
        <v>851.4</v>
      </c>
      <c r="R158" s="169" t="s">
        <v>241</v>
      </c>
      <c r="S158" s="169" t="s">
        <v>116</v>
      </c>
      <c r="T158" s="170" t="s">
        <v>163</v>
      </c>
      <c r="U158" s="156">
        <v>8.8499999999999995E-2</v>
      </c>
      <c r="V158" s="156">
        <f>ROUND(E158*U158,2)</f>
        <v>228.33</v>
      </c>
      <c r="W158" s="156"/>
      <c r="X158" s="156" t="s">
        <v>164</v>
      </c>
      <c r="Y158" s="147"/>
      <c r="Z158" s="147"/>
      <c r="AA158" s="147"/>
      <c r="AB158" s="147"/>
      <c r="AC158" s="147"/>
      <c r="AD158" s="147"/>
      <c r="AE158" s="147"/>
      <c r="AF158" s="147"/>
      <c r="AG158" s="147" t="s">
        <v>165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ht="22.5" outlineLevel="1">
      <c r="A159" s="154"/>
      <c r="B159" s="155"/>
      <c r="C159" s="256" t="s">
        <v>395</v>
      </c>
      <c r="D159" s="257"/>
      <c r="E159" s="257"/>
      <c r="F159" s="257"/>
      <c r="G159" s="257"/>
      <c r="H159" s="156"/>
      <c r="I159" s="156"/>
      <c r="J159" s="156"/>
      <c r="K159" s="156"/>
      <c r="L159" s="156"/>
      <c r="M159" s="156"/>
      <c r="N159" s="156"/>
      <c r="O159" s="156"/>
      <c r="P159" s="156"/>
      <c r="Q159" s="156"/>
      <c r="R159" s="156"/>
      <c r="S159" s="156"/>
      <c r="T159" s="156"/>
      <c r="U159" s="156"/>
      <c r="V159" s="156"/>
      <c r="W159" s="156"/>
      <c r="X159" s="156"/>
      <c r="Y159" s="147"/>
      <c r="Z159" s="147"/>
      <c r="AA159" s="147"/>
      <c r="AB159" s="147"/>
      <c r="AC159" s="147"/>
      <c r="AD159" s="147"/>
      <c r="AE159" s="147"/>
      <c r="AF159" s="147"/>
      <c r="AG159" s="147" t="s">
        <v>167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71" t="str">
        <f>C159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159" s="147"/>
      <c r="BC159" s="147"/>
      <c r="BD159" s="147"/>
      <c r="BE159" s="147"/>
      <c r="BF159" s="147"/>
      <c r="BG159" s="147"/>
      <c r="BH159" s="147"/>
    </row>
    <row r="160" spans="1:60" outlineLevel="1">
      <c r="A160" s="154"/>
      <c r="B160" s="155"/>
      <c r="C160" s="187" t="s">
        <v>396</v>
      </c>
      <c r="D160" s="178"/>
      <c r="E160" s="179">
        <v>2580</v>
      </c>
      <c r="F160" s="156"/>
      <c r="G160" s="156"/>
      <c r="H160" s="156"/>
      <c r="I160" s="156"/>
      <c r="J160" s="156"/>
      <c r="K160" s="156"/>
      <c r="L160" s="156"/>
      <c r="M160" s="156"/>
      <c r="N160" s="156"/>
      <c r="O160" s="156"/>
      <c r="P160" s="156"/>
      <c r="Q160" s="156"/>
      <c r="R160" s="156"/>
      <c r="S160" s="156"/>
      <c r="T160" s="156"/>
      <c r="U160" s="156"/>
      <c r="V160" s="156"/>
      <c r="W160" s="156"/>
      <c r="X160" s="156"/>
      <c r="Y160" s="147"/>
      <c r="Z160" s="147"/>
      <c r="AA160" s="147"/>
      <c r="AB160" s="147"/>
      <c r="AC160" s="147"/>
      <c r="AD160" s="147"/>
      <c r="AE160" s="147"/>
      <c r="AF160" s="147"/>
      <c r="AG160" s="147" t="s">
        <v>169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>
      <c r="A161" s="164">
        <v>79</v>
      </c>
      <c r="B161" s="165" t="s">
        <v>397</v>
      </c>
      <c r="C161" s="174" t="s">
        <v>398</v>
      </c>
      <c r="D161" s="166" t="s">
        <v>266</v>
      </c>
      <c r="E161" s="167">
        <v>137.35</v>
      </c>
      <c r="F161" s="168"/>
      <c r="G161" s="169">
        <f>ROUND(E161*F161,2)</f>
        <v>0</v>
      </c>
      <c r="H161" s="168"/>
      <c r="I161" s="169">
        <f>ROUND(E161*H161,2)</f>
        <v>0</v>
      </c>
      <c r="J161" s="168"/>
      <c r="K161" s="169">
        <f>ROUND(E161*J161,2)</f>
        <v>0</v>
      </c>
      <c r="L161" s="169">
        <v>21</v>
      </c>
      <c r="M161" s="169">
        <f>G161*(1+L161/100)</f>
        <v>0</v>
      </c>
      <c r="N161" s="169">
        <v>0</v>
      </c>
      <c r="O161" s="169">
        <f>ROUND(E161*N161,2)</f>
        <v>0</v>
      </c>
      <c r="P161" s="169">
        <v>0</v>
      </c>
      <c r="Q161" s="169">
        <f>ROUND(E161*P161,2)</f>
        <v>0</v>
      </c>
      <c r="R161" s="169" t="s">
        <v>241</v>
      </c>
      <c r="S161" s="169" t="s">
        <v>116</v>
      </c>
      <c r="T161" s="170" t="s">
        <v>163</v>
      </c>
      <c r="U161" s="156">
        <v>5.5E-2</v>
      </c>
      <c r="V161" s="156">
        <f>ROUND(E161*U161,2)</f>
        <v>7.55</v>
      </c>
      <c r="W161" s="156"/>
      <c r="X161" s="156" t="s">
        <v>164</v>
      </c>
      <c r="Y161" s="147"/>
      <c r="Z161" s="147"/>
      <c r="AA161" s="147"/>
      <c r="AB161" s="147"/>
      <c r="AC161" s="147"/>
      <c r="AD161" s="147"/>
      <c r="AE161" s="147"/>
      <c r="AF161" s="147"/>
      <c r="AG161" s="147" t="s">
        <v>165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>
      <c r="A162" s="154"/>
      <c r="B162" s="155"/>
      <c r="C162" s="256" t="s">
        <v>399</v>
      </c>
      <c r="D162" s="257"/>
      <c r="E162" s="257"/>
      <c r="F162" s="257"/>
      <c r="G162" s="257"/>
      <c r="H162" s="156"/>
      <c r="I162" s="156"/>
      <c r="J162" s="156"/>
      <c r="K162" s="156"/>
      <c r="L162" s="156"/>
      <c r="M162" s="156"/>
      <c r="N162" s="156"/>
      <c r="O162" s="156"/>
      <c r="P162" s="156"/>
      <c r="Q162" s="156"/>
      <c r="R162" s="156"/>
      <c r="S162" s="156"/>
      <c r="T162" s="156"/>
      <c r="U162" s="156"/>
      <c r="V162" s="156"/>
      <c r="W162" s="156"/>
      <c r="X162" s="156"/>
      <c r="Y162" s="147"/>
      <c r="Z162" s="147"/>
      <c r="AA162" s="147"/>
      <c r="AB162" s="147"/>
      <c r="AC162" s="147"/>
      <c r="AD162" s="147"/>
      <c r="AE162" s="147"/>
      <c r="AF162" s="147"/>
      <c r="AG162" s="147" t="s">
        <v>167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>
      <c r="A163" s="154"/>
      <c r="B163" s="155"/>
      <c r="C163" s="187" t="s">
        <v>400</v>
      </c>
      <c r="D163" s="178"/>
      <c r="E163" s="179">
        <v>137.35</v>
      </c>
      <c r="F163" s="156"/>
      <c r="G163" s="156"/>
      <c r="H163" s="156"/>
      <c r="I163" s="156"/>
      <c r="J163" s="156"/>
      <c r="K163" s="156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47"/>
      <c r="Z163" s="147"/>
      <c r="AA163" s="147"/>
      <c r="AB163" s="147"/>
      <c r="AC163" s="147"/>
      <c r="AD163" s="147"/>
      <c r="AE163" s="147"/>
      <c r="AF163" s="147"/>
      <c r="AG163" s="147" t="s">
        <v>169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>
      <c r="A164" s="180">
        <v>80</v>
      </c>
      <c r="B164" s="181" t="s">
        <v>401</v>
      </c>
      <c r="C164" s="188" t="s">
        <v>402</v>
      </c>
      <c r="D164" s="182" t="s">
        <v>200</v>
      </c>
      <c r="E164" s="183">
        <v>3</v>
      </c>
      <c r="F164" s="184"/>
      <c r="G164" s="185">
        <f>ROUND(E164*F164,2)</f>
        <v>0</v>
      </c>
      <c r="H164" s="184"/>
      <c r="I164" s="185">
        <f>ROUND(E164*H164,2)</f>
        <v>0</v>
      </c>
      <c r="J164" s="184"/>
      <c r="K164" s="185">
        <f>ROUND(E164*J164,2)</f>
        <v>0</v>
      </c>
      <c r="L164" s="185">
        <v>21</v>
      </c>
      <c r="M164" s="185">
        <f>G164*(1+L164/100)</f>
        <v>0</v>
      </c>
      <c r="N164" s="185">
        <v>0</v>
      </c>
      <c r="O164" s="185">
        <f>ROUND(E164*N164,2)</f>
        <v>0</v>
      </c>
      <c r="P164" s="185">
        <v>0.88</v>
      </c>
      <c r="Q164" s="185">
        <f>ROUND(E164*P164,2)</f>
        <v>2.64</v>
      </c>
      <c r="R164" s="185"/>
      <c r="S164" s="185" t="s">
        <v>154</v>
      </c>
      <c r="T164" s="186" t="s">
        <v>117</v>
      </c>
      <c r="U164" s="156">
        <v>0</v>
      </c>
      <c r="V164" s="156">
        <f>ROUND(E164*U164,2)</f>
        <v>0</v>
      </c>
      <c r="W164" s="156"/>
      <c r="X164" s="156" t="s">
        <v>164</v>
      </c>
      <c r="Y164" s="147"/>
      <c r="Z164" s="147"/>
      <c r="AA164" s="147"/>
      <c r="AB164" s="147"/>
      <c r="AC164" s="147"/>
      <c r="AD164" s="147"/>
      <c r="AE164" s="147"/>
      <c r="AF164" s="147"/>
      <c r="AG164" s="147" t="s">
        <v>165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>
      <c r="A165" s="180">
        <v>81</v>
      </c>
      <c r="B165" s="181" t="s">
        <v>403</v>
      </c>
      <c r="C165" s="188" t="s">
        <v>404</v>
      </c>
      <c r="D165" s="182" t="s">
        <v>200</v>
      </c>
      <c r="E165" s="183">
        <v>3</v>
      </c>
      <c r="F165" s="184"/>
      <c r="G165" s="185">
        <f>ROUND(E165*F165,2)</f>
        <v>0</v>
      </c>
      <c r="H165" s="184"/>
      <c r="I165" s="185">
        <f>ROUND(E165*H165,2)</f>
        <v>0</v>
      </c>
      <c r="J165" s="184"/>
      <c r="K165" s="185">
        <f>ROUND(E165*J165,2)</f>
        <v>0</v>
      </c>
      <c r="L165" s="185">
        <v>21</v>
      </c>
      <c r="M165" s="185">
        <f>G165*(1+L165/100)</f>
        <v>0</v>
      </c>
      <c r="N165" s="185">
        <v>0</v>
      </c>
      <c r="O165" s="185">
        <f>ROUND(E165*N165,2)</f>
        <v>0</v>
      </c>
      <c r="P165" s="185">
        <v>0.15</v>
      </c>
      <c r="Q165" s="185">
        <f>ROUND(E165*P165,2)</f>
        <v>0.45</v>
      </c>
      <c r="R165" s="185"/>
      <c r="S165" s="185" t="s">
        <v>154</v>
      </c>
      <c r="T165" s="186" t="s">
        <v>117</v>
      </c>
      <c r="U165" s="156">
        <v>0</v>
      </c>
      <c r="V165" s="156">
        <f>ROUND(E165*U165,2)</f>
        <v>0</v>
      </c>
      <c r="W165" s="156"/>
      <c r="X165" s="156" t="s">
        <v>164</v>
      </c>
      <c r="Y165" s="147"/>
      <c r="Z165" s="147"/>
      <c r="AA165" s="147"/>
      <c r="AB165" s="147"/>
      <c r="AC165" s="147"/>
      <c r="AD165" s="147"/>
      <c r="AE165" s="147"/>
      <c r="AF165" s="147"/>
      <c r="AG165" s="147" t="s">
        <v>165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ht="22.5" outlineLevel="1">
      <c r="A166" s="180">
        <v>82</v>
      </c>
      <c r="B166" s="181" t="s">
        <v>405</v>
      </c>
      <c r="C166" s="188" t="s">
        <v>406</v>
      </c>
      <c r="D166" s="182" t="s">
        <v>190</v>
      </c>
      <c r="E166" s="183">
        <v>878.82600000000002</v>
      </c>
      <c r="F166" s="184"/>
      <c r="G166" s="185">
        <f>ROUND(E166*F166,2)</f>
        <v>0</v>
      </c>
      <c r="H166" s="184"/>
      <c r="I166" s="185">
        <f>ROUND(E166*H166,2)</f>
        <v>0</v>
      </c>
      <c r="J166" s="184"/>
      <c r="K166" s="185">
        <f>ROUND(E166*J166,2)</f>
        <v>0</v>
      </c>
      <c r="L166" s="185">
        <v>21</v>
      </c>
      <c r="M166" s="185">
        <f>G166*(1+L166/100)</f>
        <v>0</v>
      </c>
      <c r="N166" s="185">
        <v>0</v>
      </c>
      <c r="O166" s="185">
        <f>ROUND(E166*N166,2)</f>
        <v>0</v>
      </c>
      <c r="P166" s="185">
        <v>0</v>
      </c>
      <c r="Q166" s="185">
        <f>ROUND(E166*P166,2)</f>
        <v>0</v>
      </c>
      <c r="R166" s="185" t="s">
        <v>241</v>
      </c>
      <c r="S166" s="185" t="s">
        <v>116</v>
      </c>
      <c r="T166" s="186" t="s">
        <v>163</v>
      </c>
      <c r="U166" s="156">
        <v>0.01</v>
      </c>
      <c r="V166" s="156">
        <f>ROUND(E166*U166,2)</f>
        <v>8.7899999999999991</v>
      </c>
      <c r="W166" s="156"/>
      <c r="X166" s="156" t="s">
        <v>407</v>
      </c>
      <c r="Y166" s="147"/>
      <c r="Z166" s="147"/>
      <c r="AA166" s="147"/>
      <c r="AB166" s="147"/>
      <c r="AC166" s="147"/>
      <c r="AD166" s="147"/>
      <c r="AE166" s="147"/>
      <c r="AF166" s="147"/>
      <c r="AG166" s="147" t="s">
        <v>408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ht="22.5" outlineLevel="1">
      <c r="A167" s="180">
        <v>83</v>
      </c>
      <c r="B167" s="181" t="s">
        <v>409</v>
      </c>
      <c r="C167" s="188" t="s">
        <v>410</v>
      </c>
      <c r="D167" s="182" t="s">
        <v>190</v>
      </c>
      <c r="E167" s="183">
        <v>7909.4340000000002</v>
      </c>
      <c r="F167" s="184"/>
      <c r="G167" s="185">
        <f>ROUND(E167*F167,2)</f>
        <v>0</v>
      </c>
      <c r="H167" s="184"/>
      <c r="I167" s="185">
        <f>ROUND(E167*H167,2)</f>
        <v>0</v>
      </c>
      <c r="J167" s="184"/>
      <c r="K167" s="185">
        <f>ROUND(E167*J167,2)</f>
        <v>0</v>
      </c>
      <c r="L167" s="185">
        <v>21</v>
      </c>
      <c r="M167" s="185">
        <f>G167*(1+L167/100)</f>
        <v>0</v>
      </c>
      <c r="N167" s="185">
        <v>0</v>
      </c>
      <c r="O167" s="185">
        <f>ROUND(E167*N167,2)</f>
        <v>0</v>
      </c>
      <c r="P167" s="185">
        <v>0</v>
      </c>
      <c r="Q167" s="185">
        <f>ROUND(E167*P167,2)</f>
        <v>0</v>
      </c>
      <c r="R167" s="185" t="s">
        <v>241</v>
      </c>
      <c r="S167" s="185" t="s">
        <v>116</v>
      </c>
      <c r="T167" s="186" t="s">
        <v>163</v>
      </c>
      <c r="U167" s="156">
        <v>0</v>
      </c>
      <c r="V167" s="156">
        <f>ROUND(E167*U167,2)</f>
        <v>0</v>
      </c>
      <c r="W167" s="156"/>
      <c r="X167" s="156" t="s">
        <v>407</v>
      </c>
      <c r="Y167" s="147"/>
      <c r="Z167" s="147"/>
      <c r="AA167" s="147"/>
      <c r="AB167" s="147"/>
      <c r="AC167" s="147"/>
      <c r="AD167" s="147"/>
      <c r="AE167" s="147"/>
      <c r="AF167" s="147"/>
      <c r="AG167" s="147" t="s">
        <v>408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>
      <c r="A168" s="180">
        <v>84</v>
      </c>
      <c r="B168" s="181" t="s">
        <v>411</v>
      </c>
      <c r="C168" s="188" t="s">
        <v>412</v>
      </c>
      <c r="D168" s="182" t="s">
        <v>190</v>
      </c>
      <c r="E168" s="183">
        <v>878.82600000000002</v>
      </c>
      <c r="F168" s="184"/>
      <c r="G168" s="185">
        <f>ROUND(E168*F168,2)</f>
        <v>0</v>
      </c>
      <c r="H168" s="184"/>
      <c r="I168" s="185">
        <f>ROUND(E168*H168,2)</f>
        <v>0</v>
      </c>
      <c r="J168" s="184"/>
      <c r="K168" s="185">
        <f>ROUND(E168*J168,2)</f>
        <v>0</v>
      </c>
      <c r="L168" s="185">
        <v>21</v>
      </c>
      <c r="M168" s="185">
        <f>G168*(1+L168/100)</f>
        <v>0</v>
      </c>
      <c r="N168" s="185">
        <v>0</v>
      </c>
      <c r="O168" s="185">
        <f>ROUND(E168*N168,2)</f>
        <v>0</v>
      </c>
      <c r="P168" s="185">
        <v>0</v>
      </c>
      <c r="Q168" s="185">
        <f>ROUND(E168*P168,2)</f>
        <v>0</v>
      </c>
      <c r="R168" s="185" t="s">
        <v>413</v>
      </c>
      <c r="S168" s="185" t="s">
        <v>116</v>
      </c>
      <c r="T168" s="186" t="s">
        <v>163</v>
      </c>
      <c r="U168" s="156">
        <v>0</v>
      </c>
      <c r="V168" s="156">
        <f>ROUND(E168*U168,2)</f>
        <v>0</v>
      </c>
      <c r="W168" s="156"/>
      <c r="X168" s="156" t="s">
        <v>407</v>
      </c>
      <c r="Y168" s="147"/>
      <c r="Z168" s="147"/>
      <c r="AA168" s="147"/>
      <c r="AB168" s="147"/>
      <c r="AC168" s="147"/>
      <c r="AD168" s="147"/>
      <c r="AE168" s="147"/>
      <c r="AF168" s="147"/>
      <c r="AG168" s="147" t="s">
        <v>408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>
      <c r="A169" s="158" t="s">
        <v>111</v>
      </c>
      <c r="B169" s="159" t="s">
        <v>79</v>
      </c>
      <c r="C169" s="173" t="s">
        <v>80</v>
      </c>
      <c r="D169" s="160"/>
      <c r="E169" s="161"/>
      <c r="F169" s="162"/>
      <c r="G169" s="162">
        <f>SUMIF(AG170:AG171,"&lt;&gt;NOR",G170:G171)</f>
        <v>0</v>
      </c>
      <c r="H169" s="162"/>
      <c r="I169" s="162">
        <f>SUM(I170:I171)</f>
        <v>0</v>
      </c>
      <c r="J169" s="162"/>
      <c r="K169" s="162">
        <f>SUM(K170:K171)</f>
        <v>0</v>
      </c>
      <c r="L169" s="162"/>
      <c r="M169" s="162">
        <f>SUM(M170:M171)</f>
        <v>0</v>
      </c>
      <c r="N169" s="162"/>
      <c r="O169" s="162">
        <f>SUM(O170:O171)</f>
        <v>0</v>
      </c>
      <c r="P169" s="162"/>
      <c r="Q169" s="162">
        <f>SUM(Q170:Q171)</f>
        <v>0</v>
      </c>
      <c r="R169" s="162"/>
      <c r="S169" s="162"/>
      <c r="T169" s="163"/>
      <c r="U169" s="157"/>
      <c r="V169" s="157">
        <f>SUM(V170:V171)</f>
        <v>44.14</v>
      </c>
      <c r="W169" s="157"/>
      <c r="X169" s="157"/>
      <c r="AG169" t="s">
        <v>112</v>
      </c>
    </row>
    <row r="170" spans="1:60" outlineLevel="1">
      <c r="A170" s="164">
        <v>85</v>
      </c>
      <c r="B170" s="165" t="s">
        <v>414</v>
      </c>
      <c r="C170" s="174" t="s">
        <v>415</v>
      </c>
      <c r="D170" s="166" t="s">
        <v>190</v>
      </c>
      <c r="E170" s="167">
        <v>2758.9755700000001</v>
      </c>
      <c r="F170" s="168"/>
      <c r="G170" s="169">
        <f>ROUND(E170*F170,2)</f>
        <v>0</v>
      </c>
      <c r="H170" s="168"/>
      <c r="I170" s="169">
        <f>ROUND(E170*H170,2)</f>
        <v>0</v>
      </c>
      <c r="J170" s="168"/>
      <c r="K170" s="169">
        <f>ROUND(E170*J170,2)</f>
        <v>0</v>
      </c>
      <c r="L170" s="169">
        <v>21</v>
      </c>
      <c r="M170" s="169">
        <f>G170*(1+L170/100)</f>
        <v>0</v>
      </c>
      <c r="N170" s="169">
        <v>0</v>
      </c>
      <c r="O170" s="169">
        <f>ROUND(E170*N170,2)</f>
        <v>0</v>
      </c>
      <c r="P170" s="169">
        <v>0</v>
      </c>
      <c r="Q170" s="169">
        <f>ROUND(E170*P170,2)</f>
        <v>0</v>
      </c>
      <c r="R170" s="169" t="s">
        <v>241</v>
      </c>
      <c r="S170" s="169" t="s">
        <v>116</v>
      </c>
      <c r="T170" s="170" t="s">
        <v>163</v>
      </c>
      <c r="U170" s="156">
        <v>1.6E-2</v>
      </c>
      <c r="V170" s="156">
        <f>ROUND(E170*U170,2)</f>
        <v>44.14</v>
      </c>
      <c r="W170" s="156"/>
      <c r="X170" s="156" t="s">
        <v>416</v>
      </c>
      <c r="Y170" s="147"/>
      <c r="Z170" s="147"/>
      <c r="AA170" s="147"/>
      <c r="AB170" s="147"/>
      <c r="AC170" s="147"/>
      <c r="AD170" s="147"/>
      <c r="AE170" s="147"/>
      <c r="AF170" s="147"/>
      <c r="AG170" s="147" t="s">
        <v>417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>
      <c r="A171" s="154"/>
      <c r="B171" s="155"/>
      <c r="C171" s="256" t="s">
        <v>418</v>
      </c>
      <c r="D171" s="257"/>
      <c r="E171" s="257"/>
      <c r="F171" s="257"/>
      <c r="G171" s="257"/>
      <c r="H171" s="156"/>
      <c r="I171" s="156"/>
      <c r="J171" s="156"/>
      <c r="K171" s="156"/>
      <c r="L171" s="156"/>
      <c r="M171" s="156"/>
      <c r="N171" s="156"/>
      <c r="O171" s="156"/>
      <c r="P171" s="156"/>
      <c r="Q171" s="156"/>
      <c r="R171" s="156"/>
      <c r="S171" s="156"/>
      <c r="T171" s="156"/>
      <c r="U171" s="156"/>
      <c r="V171" s="156"/>
      <c r="W171" s="156"/>
      <c r="X171" s="156"/>
      <c r="Y171" s="147"/>
      <c r="Z171" s="147"/>
      <c r="AA171" s="147"/>
      <c r="AB171" s="147"/>
      <c r="AC171" s="147"/>
      <c r="AD171" s="147"/>
      <c r="AE171" s="147"/>
      <c r="AF171" s="147"/>
      <c r="AG171" s="147" t="s">
        <v>167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>
      <c r="A172" s="3"/>
      <c r="B172" s="4"/>
      <c r="C172" s="175"/>
      <c r="D172" s="6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AE172">
        <v>15</v>
      </c>
      <c r="AF172">
        <v>21</v>
      </c>
      <c r="AG172" t="s">
        <v>98</v>
      </c>
    </row>
    <row r="173" spans="1:60">
      <c r="A173" s="150"/>
      <c r="B173" s="151" t="s">
        <v>29</v>
      </c>
      <c r="C173" s="176"/>
      <c r="D173" s="152"/>
      <c r="E173" s="153"/>
      <c r="F173" s="153"/>
      <c r="G173" s="172">
        <f>G8+G31+G55+G86+G98+G153+G169</f>
        <v>0</v>
      </c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AE173">
        <f>SUMIF(L7:L171,AE172,G7:G171)</f>
        <v>0</v>
      </c>
      <c r="AF173">
        <f>SUMIF(L7:L171,AF172,G7:G171)</f>
        <v>0</v>
      </c>
      <c r="AG173" t="s">
        <v>156</v>
      </c>
    </row>
    <row r="174" spans="1:60">
      <c r="A174" s="255" t="s">
        <v>419</v>
      </c>
      <c r="B174" s="255"/>
      <c r="C174" s="175"/>
      <c r="D174" s="6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60">
      <c r="A175" s="3"/>
      <c r="B175" s="4" t="s">
        <v>420</v>
      </c>
      <c r="C175" s="175" t="s">
        <v>421</v>
      </c>
      <c r="D175" s="6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AG175" t="s">
        <v>422</v>
      </c>
    </row>
    <row r="176" spans="1:60">
      <c r="A176" s="3"/>
      <c r="B176" s="4" t="s">
        <v>423</v>
      </c>
      <c r="C176" s="175" t="s">
        <v>424</v>
      </c>
      <c r="D176" s="6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AG176" t="s">
        <v>425</v>
      </c>
    </row>
    <row r="177" spans="1:33">
      <c r="A177" s="3"/>
      <c r="B177" s="4"/>
      <c r="C177" s="175" t="s">
        <v>426</v>
      </c>
      <c r="D177" s="6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AG177" t="s">
        <v>427</v>
      </c>
    </row>
    <row r="178" spans="1:33">
      <c r="A178" s="3"/>
      <c r="B178" s="4"/>
      <c r="C178" s="175"/>
      <c r="D178" s="6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33">
      <c r="C179" s="177"/>
      <c r="D179" s="10"/>
      <c r="AG179" t="s">
        <v>158</v>
      </c>
    </row>
    <row r="180" spans="1:33">
      <c r="D180" s="10"/>
    </row>
    <row r="181" spans="1:33">
      <c r="D181" s="10"/>
    </row>
    <row r="182" spans="1:33">
      <c r="D182" s="10"/>
    </row>
    <row r="183" spans="1:33">
      <c r="D183" s="10"/>
    </row>
    <row r="184" spans="1:33">
      <c r="D184" s="10"/>
    </row>
    <row r="185" spans="1:33">
      <c r="D185" s="10"/>
    </row>
    <row r="186" spans="1:33">
      <c r="D186" s="10"/>
    </row>
    <row r="187" spans="1:33">
      <c r="D187" s="10"/>
    </row>
    <row r="188" spans="1:33">
      <c r="D188" s="10"/>
    </row>
    <row r="189" spans="1:33">
      <c r="D189" s="10"/>
    </row>
    <row r="190" spans="1:33">
      <c r="D190" s="10"/>
    </row>
    <row r="191" spans="1:33">
      <c r="D191" s="10"/>
    </row>
    <row r="192" spans="1:33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mergeCells count="36">
    <mergeCell ref="C113:G113"/>
    <mergeCell ref="C115:G115"/>
    <mergeCell ref="C162:G162"/>
    <mergeCell ref="C171:G171"/>
    <mergeCell ref="C119:G119"/>
    <mergeCell ref="C123:G123"/>
    <mergeCell ref="C128:G128"/>
    <mergeCell ref="C129:G129"/>
    <mergeCell ref="C155:G155"/>
    <mergeCell ref="C159:G159"/>
    <mergeCell ref="C72:G72"/>
    <mergeCell ref="C89:G89"/>
    <mergeCell ref="C100:G100"/>
    <mergeCell ref="C108:G108"/>
    <mergeCell ref="C111:G111"/>
    <mergeCell ref="A1:G1"/>
    <mergeCell ref="C2:G2"/>
    <mergeCell ref="C3:G3"/>
    <mergeCell ref="C4:G4"/>
    <mergeCell ref="C33:G33"/>
    <mergeCell ref="A174:B174"/>
    <mergeCell ref="C10:G10"/>
    <mergeCell ref="C13:G13"/>
    <mergeCell ref="C15:G15"/>
    <mergeCell ref="C18:G18"/>
    <mergeCell ref="C24:G24"/>
    <mergeCell ref="C49:G49"/>
    <mergeCell ref="C34:G34"/>
    <mergeCell ref="C38:G38"/>
    <mergeCell ref="C40:G40"/>
    <mergeCell ref="C42:G42"/>
    <mergeCell ref="C116:G116"/>
    <mergeCell ref="C57:G57"/>
    <mergeCell ref="C60:G60"/>
    <mergeCell ref="C64:G64"/>
    <mergeCell ref="C69:G69"/>
  </mergeCells>
  <pageMargins left="0.59055118110236227" right="0.19685039370078741" top="0.78740157480314965" bottom="0.78740157480314965" header="0.31496062992125984" footer="0.31496062992125984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46" t="s">
        <v>85</v>
      </c>
      <c r="B1" s="246"/>
      <c r="C1" s="246"/>
      <c r="D1" s="246"/>
      <c r="E1" s="246"/>
      <c r="F1" s="246"/>
      <c r="G1" s="246"/>
      <c r="AG1" t="s">
        <v>86</v>
      </c>
    </row>
    <row r="2" spans="1:60" ht="25.15" customHeight="1">
      <c r="A2" s="139" t="s">
        <v>7</v>
      </c>
      <c r="B2" s="49" t="s">
        <v>41</v>
      </c>
      <c r="C2" s="247" t="s">
        <v>42</v>
      </c>
      <c r="D2" s="248"/>
      <c r="E2" s="248"/>
      <c r="F2" s="248"/>
      <c r="G2" s="249"/>
      <c r="AG2" t="s">
        <v>87</v>
      </c>
    </row>
    <row r="3" spans="1:60" ht="25.15" customHeight="1">
      <c r="A3" s="139" t="s">
        <v>8</v>
      </c>
      <c r="B3" s="49" t="s">
        <v>49</v>
      </c>
      <c r="C3" s="247" t="s">
        <v>50</v>
      </c>
      <c r="D3" s="248"/>
      <c r="E3" s="248"/>
      <c r="F3" s="248"/>
      <c r="G3" s="249"/>
      <c r="AC3" s="121" t="s">
        <v>87</v>
      </c>
      <c r="AG3" t="s">
        <v>88</v>
      </c>
    </row>
    <row r="4" spans="1:60" ht="25.15" customHeight="1">
      <c r="A4" s="140" t="s">
        <v>9</v>
      </c>
      <c r="B4" s="141" t="s">
        <v>49</v>
      </c>
      <c r="C4" s="250" t="s">
        <v>50</v>
      </c>
      <c r="D4" s="251"/>
      <c r="E4" s="251"/>
      <c r="F4" s="251"/>
      <c r="G4" s="252"/>
      <c r="AG4" t="s">
        <v>89</v>
      </c>
    </row>
    <row r="5" spans="1:60">
      <c r="D5" s="10"/>
    </row>
    <row r="6" spans="1:60" ht="38.25">
      <c r="A6" s="143" t="s">
        <v>90</v>
      </c>
      <c r="B6" s="145" t="s">
        <v>91</v>
      </c>
      <c r="C6" s="145" t="s">
        <v>92</v>
      </c>
      <c r="D6" s="144" t="s">
        <v>93</v>
      </c>
      <c r="E6" s="143" t="s">
        <v>94</v>
      </c>
      <c r="F6" s="142" t="s">
        <v>95</v>
      </c>
      <c r="G6" s="143" t="s">
        <v>29</v>
      </c>
      <c r="H6" s="146" t="s">
        <v>30</v>
      </c>
      <c r="I6" s="146" t="s">
        <v>96</v>
      </c>
      <c r="J6" s="146" t="s">
        <v>31</v>
      </c>
      <c r="K6" s="146" t="s">
        <v>97</v>
      </c>
      <c r="L6" s="146" t="s">
        <v>98</v>
      </c>
      <c r="M6" s="146" t="s">
        <v>99</v>
      </c>
      <c r="N6" s="146" t="s">
        <v>100</v>
      </c>
      <c r="O6" s="146" t="s">
        <v>101</v>
      </c>
      <c r="P6" s="146" t="s">
        <v>102</v>
      </c>
      <c r="Q6" s="146" t="s">
        <v>103</v>
      </c>
      <c r="R6" s="146" t="s">
        <v>104</v>
      </c>
      <c r="S6" s="146" t="s">
        <v>105</v>
      </c>
      <c r="T6" s="146" t="s">
        <v>106</v>
      </c>
      <c r="U6" s="146" t="s">
        <v>107</v>
      </c>
      <c r="V6" s="146" t="s">
        <v>108</v>
      </c>
      <c r="W6" s="146" t="s">
        <v>109</v>
      </c>
      <c r="X6" s="146" t="s">
        <v>110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>
      <c r="A8" s="158" t="s">
        <v>111</v>
      </c>
      <c r="B8" s="159" t="s">
        <v>65</v>
      </c>
      <c r="C8" s="173" t="s">
        <v>66</v>
      </c>
      <c r="D8" s="160"/>
      <c r="E8" s="161"/>
      <c r="F8" s="162"/>
      <c r="G8" s="162">
        <f>SUMIF(AG9:AG31,"&lt;&gt;NOR",G9:G31)</f>
        <v>0</v>
      </c>
      <c r="H8" s="162"/>
      <c r="I8" s="162">
        <f>SUM(I9:I31)</f>
        <v>0</v>
      </c>
      <c r="J8" s="162"/>
      <c r="K8" s="162">
        <f>SUM(K9:K31)</f>
        <v>0</v>
      </c>
      <c r="L8" s="162"/>
      <c r="M8" s="162">
        <f>SUM(M9:M31)</f>
        <v>0</v>
      </c>
      <c r="N8" s="162"/>
      <c r="O8" s="162">
        <f>SUM(O9:O31)</f>
        <v>0</v>
      </c>
      <c r="P8" s="162"/>
      <c r="Q8" s="162">
        <f>SUM(Q9:Q31)</f>
        <v>0</v>
      </c>
      <c r="R8" s="162"/>
      <c r="S8" s="162"/>
      <c r="T8" s="163"/>
      <c r="U8" s="157"/>
      <c r="V8" s="157">
        <f>SUM(V9:V31)</f>
        <v>304.25</v>
      </c>
      <c r="W8" s="157"/>
      <c r="X8" s="157"/>
      <c r="AG8" t="s">
        <v>112</v>
      </c>
    </row>
    <row r="9" spans="1:60" outlineLevel="1">
      <c r="A9" s="164">
        <v>1</v>
      </c>
      <c r="B9" s="165" t="s">
        <v>159</v>
      </c>
      <c r="C9" s="174" t="s">
        <v>160</v>
      </c>
      <c r="D9" s="166" t="s">
        <v>161</v>
      </c>
      <c r="E9" s="167">
        <v>1336.8</v>
      </c>
      <c r="F9" s="168"/>
      <c r="G9" s="169">
        <f>ROUND(E9*F9,2)</f>
        <v>0</v>
      </c>
      <c r="H9" s="168"/>
      <c r="I9" s="169">
        <f>ROUND(E9*H9,2)</f>
        <v>0</v>
      </c>
      <c r="J9" s="168"/>
      <c r="K9" s="169">
        <f>ROUND(E9*J9,2)</f>
        <v>0</v>
      </c>
      <c r="L9" s="169">
        <v>21</v>
      </c>
      <c r="M9" s="169">
        <f>G9*(1+L9/100)</f>
        <v>0</v>
      </c>
      <c r="N9" s="169">
        <v>0</v>
      </c>
      <c r="O9" s="169">
        <f>ROUND(E9*N9,2)</f>
        <v>0</v>
      </c>
      <c r="P9" s="169">
        <v>0</v>
      </c>
      <c r="Q9" s="169">
        <f>ROUND(E9*P9,2)</f>
        <v>0</v>
      </c>
      <c r="R9" s="169" t="s">
        <v>162</v>
      </c>
      <c r="S9" s="169" t="s">
        <v>116</v>
      </c>
      <c r="T9" s="170" t="s">
        <v>163</v>
      </c>
      <c r="U9" s="156">
        <v>1.34E-2</v>
      </c>
      <c r="V9" s="156">
        <f>ROUND(E9*U9,2)</f>
        <v>17.91</v>
      </c>
      <c r="W9" s="156"/>
      <c r="X9" s="156" t="s">
        <v>164</v>
      </c>
      <c r="Y9" s="147"/>
      <c r="Z9" s="147"/>
      <c r="AA9" s="147"/>
      <c r="AB9" s="147"/>
      <c r="AC9" s="147"/>
      <c r="AD9" s="147"/>
      <c r="AE9" s="147"/>
      <c r="AF9" s="147"/>
      <c r="AG9" s="147" t="s">
        <v>165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>
      <c r="A10" s="154"/>
      <c r="B10" s="155"/>
      <c r="C10" s="256" t="s">
        <v>166</v>
      </c>
      <c r="D10" s="257"/>
      <c r="E10" s="257"/>
      <c r="F10" s="257"/>
      <c r="G10" s="257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167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1" t="str">
        <f>C10</f>
        <v>nebo lesní půdy, s vodorovným přemístěním na hromady v místě upotřebení nebo na dočasné či trvalé skládky se složením</v>
      </c>
      <c r="BB10" s="147"/>
      <c r="BC10" s="147"/>
      <c r="BD10" s="147"/>
      <c r="BE10" s="147"/>
      <c r="BF10" s="147"/>
      <c r="BG10" s="147"/>
      <c r="BH10" s="147"/>
    </row>
    <row r="11" spans="1:60" outlineLevel="1">
      <c r="A11" s="154"/>
      <c r="B11" s="155"/>
      <c r="C11" s="187" t="s">
        <v>428</v>
      </c>
      <c r="D11" s="178"/>
      <c r="E11" s="179">
        <v>1336.8</v>
      </c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169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>
      <c r="A12" s="164">
        <v>2</v>
      </c>
      <c r="B12" s="165" t="s">
        <v>170</v>
      </c>
      <c r="C12" s="174" t="s">
        <v>171</v>
      </c>
      <c r="D12" s="166" t="s">
        <v>161</v>
      </c>
      <c r="E12" s="167">
        <v>511.78</v>
      </c>
      <c r="F12" s="168"/>
      <c r="G12" s="169">
        <f>ROUND(E12*F12,2)</f>
        <v>0</v>
      </c>
      <c r="H12" s="168"/>
      <c r="I12" s="169">
        <f>ROUND(E12*H12,2)</f>
        <v>0</v>
      </c>
      <c r="J12" s="168"/>
      <c r="K12" s="169">
        <f>ROUND(E12*J12,2)</f>
        <v>0</v>
      </c>
      <c r="L12" s="169">
        <v>21</v>
      </c>
      <c r="M12" s="169">
        <f>G12*(1+L12/100)</f>
        <v>0</v>
      </c>
      <c r="N12" s="169">
        <v>0</v>
      </c>
      <c r="O12" s="169">
        <f>ROUND(E12*N12,2)</f>
        <v>0</v>
      </c>
      <c r="P12" s="169">
        <v>0</v>
      </c>
      <c r="Q12" s="169">
        <f>ROUND(E12*P12,2)</f>
        <v>0</v>
      </c>
      <c r="R12" s="169" t="s">
        <v>162</v>
      </c>
      <c r="S12" s="169" t="s">
        <v>116</v>
      </c>
      <c r="T12" s="170" t="s">
        <v>163</v>
      </c>
      <c r="U12" s="156">
        <v>0.223</v>
      </c>
      <c r="V12" s="156">
        <f>ROUND(E12*U12,2)</f>
        <v>114.13</v>
      </c>
      <c r="W12" s="156"/>
      <c r="X12" s="156" t="s">
        <v>164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165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>
      <c r="A13" s="154"/>
      <c r="B13" s="155"/>
      <c r="C13" s="256" t="s">
        <v>172</v>
      </c>
      <c r="D13" s="257"/>
      <c r="E13" s="257"/>
      <c r="F13" s="257"/>
      <c r="G13" s="257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47"/>
      <c r="Z13" s="147"/>
      <c r="AA13" s="147"/>
      <c r="AB13" s="147"/>
      <c r="AC13" s="147"/>
      <c r="AD13" s="147"/>
      <c r="AE13" s="147"/>
      <c r="AF13" s="147"/>
      <c r="AG13" s="147" t="s">
        <v>167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71" t="str">
        <f>C13</f>
        <v>s přemístěním výkopku v příčných profilech na vzdálenost do 15 m nebo s naložením na dopravní prostředek.</v>
      </c>
      <c r="BB13" s="147"/>
      <c r="BC13" s="147"/>
      <c r="BD13" s="147"/>
      <c r="BE13" s="147"/>
      <c r="BF13" s="147"/>
      <c r="BG13" s="147"/>
      <c r="BH13" s="147"/>
    </row>
    <row r="14" spans="1:60" outlineLevel="1">
      <c r="A14" s="154"/>
      <c r="B14" s="155"/>
      <c r="C14" s="187" t="s">
        <v>429</v>
      </c>
      <c r="D14" s="178"/>
      <c r="E14" s="179">
        <v>497.38</v>
      </c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169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>
      <c r="A15" s="154"/>
      <c r="B15" s="155"/>
      <c r="C15" s="187" t="s">
        <v>430</v>
      </c>
      <c r="D15" s="178"/>
      <c r="E15" s="179">
        <v>14.4</v>
      </c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47"/>
      <c r="Z15" s="147"/>
      <c r="AA15" s="147"/>
      <c r="AB15" s="147"/>
      <c r="AC15" s="147"/>
      <c r="AD15" s="147"/>
      <c r="AE15" s="147"/>
      <c r="AF15" s="147"/>
      <c r="AG15" s="147" t="s">
        <v>169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>
      <c r="A16" s="164">
        <v>3</v>
      </c>
      <c r="B16" s="165" t="s">
        <v>173</v>
      </c>
      <c r="C16" s="174" t="s">
        <v>174</v>
      </c>
      <c r="D16" s="166" t="s">
        <v>161</v>
      </c>
      <c r="E16" s="167">
        <v>255.89</v>
      </c>
      <c r="F16" s="168"/>
      <c r="G16" s="169">
        <f>ROUND(E16*F16,2)</f>
        <v>0</v>
      </c>
      <c r="H16" s="168"/>
      <c r="I16" s="169">
        <f>ROUND(E16*H16,2)</f>
        <v>0</v>
      </c>
      <c r="J16" s="168"/>
      <c r="K16" s="169">
        <f>ROUND(E16*J16,2)</f>
        <v>0</v>
      </c>
      <c r="L16" s="169">
        <v>21</v>
      </c>
      <c r="M16" s="169">
        <f>G16*(1+L16/100)</f>
        <v>0</v>
      </c>
      <c r="N16" s="169">
        <v>0</v>
      </c>
      <c r="O16" s="169">
        <f>ROUND(E16*N16,2)</f>
        <v>0</v>
      </c>
      <c r="P16" s="169">
        <v>0</v>
      </c>
      <c r="Q16" s="169">
        <f>ROUND(E16*P16,2)</f>
        <v>0</v>
      </c>
      <c r="R16" s="169" t="s">
        <v>162</v>
      </c>
      <c r="S16" s="169" t="s">
        <v>116</v>
      </c>
      <c r="T16" s="170" t="s">
        <v>163</v>
      </c>
      <c r="U16" s="156">
        <v>8.7999999999999995E-2</v>
      </c>
      <c r="V16" s="156">
        <f>ROUND(E16*U16,2)</f>
        <v>22.52</v>
      </c>
      <c r="W16" s="156"/>
      <c r="X16" s="156" t="s">
        <v>164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165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>
      <c r="A17" s="154"/>
      <c r="B17" s="155"/>
      <c r="C17" s="256" t="s">
        <v>172</v>
      </c>
      <c r="D17" s="257"/>
      <c r="E17" s="257"/>
      <c r="F17" s="257"/>
      <c r="G17" s="257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47"/>
      <c r="Z17" s="147"/>
      <c r="AA17" s="147"/>
      <c r="AB17" s="147"/>
      <c r="AC17" s="147"/>
      <c r="AD17" s="147"/>
      <c r="AE17" s="147"/>
      <c r="AF17" s="147"/>
      <c r="AG17" s="147" t="s">
        <v>167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71" t="str">
        <f>C17</f>
        <v>s přemístěním výkopku v příčných profilech na vzdálenost do 15 m nebo s naložením na dopravní prostředek.</v>
      </c>
      <c r="BB17" s="147"/>
      <c r="BC17" s="147"/>
      <c r="BD17" s="147"/>
      <c r="BE17" s="147"/>
      <c r="BF17" s="147"/>
      <c r="BG17" s="147"/>
      <c r="BH17" s="147"/>
    </row>
    <row r="18" spans="1:60" outlineLevel="1">
      <c r="A18" s="154"/>
      <c r="B18" s="155"/>
      <c r="C18" s="187" t="s">
        <v>431</v>
      </c>
      <c r="D18" s="178"/>
      <c r="E18" s="179">
        <v>255.89</v>
      </c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47"/>
      <c r="Z18" s="147"/>
      <c r="AA18" s="147"/>
      <c r="AB18" s="147"/>
      <c r="AC18" s="147"/>
      <c r="AD18" s="147"/>
      <c r="AE18" s="147"/>
      <c r="AF18" s="147"/>
      <c r="AG18" s="147" t="s">
        <v>169</v>
      </c>
      <c r="AH18" s="147">
        <v>5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>
      <c r="A19" s="164">
        <v>4</v>
      </c>
      <c r="B19" s="165" t="s">
        <v>176</v>
      </c>
      <c r="C19" s="174" t="s">
        <v>432</v>
      </c>
      <c r="D19" s="166" t="s">
        <v>161</v>
      </c>
      <c r="E19" s="167">
        <v>1503.45</v>
      </c>
      <c r="F19" s="168"/>
      <c r="G19" s="169">
        <f>ROUND(E19*F19,2)</f>
        <v>0</v>
      </c>
      <c r="H19" s="168"/>
      <c r="I19" s="169">
        <f>ROUND(E19*H19,2)</f>
        <v>0</v>
      </c>
      <c r="J19" s="168"/>
      <c r="K19" s="169">
        <f>ROUND(E19*J19,2)</f>
        <v>0</v>
      </c>
      <c r="L19" s="169">
        <v>21</v>
      </c>
      <c r="M19" s="169">
        <f>G19*(1+L19/100)</f>
        <v>0</v>
      </c>
      <c r="N19" s="169">
        <v>0</v>
      </c>
      <c r="O19" s="169">
        <f>ROUND(E19*N19,2)</f>
        <v>0</v>
      </c>
      <c r="P19" s="169">
        <v>0</v>
      </c>
      <c r="Q19" s="169">
        <f>ROUND(E19*P19,2)</f>
        <v>0</v>
      </c>
      <c r="R19" s="169" t="s">
        <v>162</v>
      </c>
      <c r="S19" s="169" t="s">
        <v>116</v>
      </c>
      <c r="T19" s="170" t="s">
        <v>163</v>
      </c>
      <c r="U19" s="156">
        <v>1.0999999999999999E-2</v>
      </c>
      <c r="V19" s="156">
        <f>ROUND(E19*U19,2)</f>
        <v>16.54</v>
      </c>
      <c r="W19" s="156"/>
      <c r="X19" s="156" t="s">
        <v>164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165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>
      <c r="A20" s="154"/>
      <c r="B20" s="155"/>
      <c r="C20" s="256" t="s">
        <v>433</v>
      </c>
      <c r="D20" s="257"/>
      <c r="E20" s="257"/>
      <c r="F20" s="257"/>
      <c r="G20" s="257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167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71" t="str">
        <f>C20</f>
        <v>po suchu, bez ohledu na druh dopravního prostředku, bez naložení výkopku, avšak se složením bez rozhrnutí,</v>
      </c>
      <c r="BB20" s="147"/>
      <c r="BC20" s="147"/>
      <c r="BD20" s="147"/>
      <c r="BE20" s="147"/>
      <c r="BF20" s="147"/>
      <c r="BG20" s="147"/>
      <c r="BH20" s="147"/>
    </row>
    <row r="21" spans="1:60" outlineLevel="1">
      <c r="A21" s="154"/>
      <c r="B21" s="155"/>
      <c r="C21" s="187" t="s">
        <v>434</v>
      </c>
      <c r="D21" s="178"/>
      <c r="E21" s="179">
        <v>1102.8</v>
      </c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47"/>
      <c r="Z21" s="147"/>
      <c r="AA21" s="147"/>
      <c r="AB21" s="147"/>
      <c r="AC21" s="147"/>
      <c r="AD21" s="147"/>
      <c r="AE21" s="147"/>
      <c r="AF21" s="147"/>
      <c r="AG21" s="147" t="s">
        <v>169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>
      <c r="A22" s="154"/>
      <c r="B22" s="155"/>
      <c r="C22" s="187" t="s">
        <v>435</v>
      </c>
      <c r="D22" s="178"/>
      <c r="E22" s="179">
        <v>400.65</v>
      </c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7"/>
      <c r="Z22" s="147"/>
      <c r="AA22" s="147"/>
      <c r="AB22" s="147"/>
      <c r="AC22" s="147"/>
      <c r="AD22" s="147"/>
      <c r="AE22" s="147"/>
      <c r="AF22" s="147"/>
      <c r="AG22" s="147" t="s">
        <v>169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1">
      <c r="A23" s="164">
        <v>5</v>
      </c>
      <c r="B23" s="165" t="s">
        <v>436</v>
      </c>
      <c r="C23" s="174" t="s">
        <v>437</v>
      </c>
      <c r="D23" s="166" t="s">
        <v>161</v>
      </c>
      <c r="E23" s="167">
        <v>1102.8</v>
      </c>
      <c r="F23" s="168"/>
      <c r="G23" s="169">
        <f>ROUND(E23*F23,2)</f>
        <v>0</v>
      </c>
      <c r="H23" s="168"/>
      <c r="I23" s="169">
        <f>ROUND(E23*H23,2)</f>
        <v>0</v>
      </c>
      <c r="J23" s="168"/>
      <c r="K23" s="169">
        <f>ROUND(E23*J23,2)</f>
        <v>0</v>
      </c>
      <c r="L23" s="169">
        <v>21</v>
      </c>
      <c r="M23" s="169">
        <f>G23*(1+L23/100)</f>
        <v>0</v>
      </c>
      <c r="N23" s="169">
        <v>0</v>
      </c>
      <c r="O23" s="169">
        <f>ROUND(E23*N23,2)</f>
        <v>0</v>
      </c>
      <c r="P23" s="169">
        <v>0</v>
      </c>
      <c r="Q23" s="169">
        <f>ROUND(E23*P23,2)</f>
        <v>0</v>
      </c>
      <c r="R23" s="169" t="s">
        <v>162</v>
      </c>
      <c r="S23" s="169" t="s">
        <v>116</v>
      </c>
      <c r="T23" s="170" t="s">
        <v>163</v>
      </c>
      <c r="U23" s="156">
        <v>5.2999999999999999E-2</v>
      </c>
      <c r="V23" s="156">
        <f>ROUND(E23*U23,2)</f>
        <v>58.45</v>
      </c>
      <c r="W23" s="156"/>
      <c r="X23" s="156" t="s">
        <v>164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165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>
      <c r="A24" s="154"/>
      <c r="B24" s="155"/>
      <c r="C24" s="187" t="s">
        <v>438</v>
      </c>
      <c r="D24" s="178"/>
      <c r="E24" s="179">
        <v>1102.8</v>
      </c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47"/>
      <c r="Z24" s="147"/>
      <c r="AA24" s="147"/>
      <c r="AB24" s="147"/>
      <c r="AC24" s="147"/>
      <c r="AD24" s="147"/>
      <c r="AE24" s="147"/>
      <c r="AF24" s="147"/>
      <c r="AG24" s="147" t="s">
        <v>169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>
      <c r="A25" s="164">
        <v>6</v>
      </c>
      <c r="B25" s="165" t="s">
        <v>184</v>
      </c>
      <c r="C25" s="174" t="s">
        <v>185</v>
      </c>
      <c r="D25" s="166" t="s">
        <v>186</v>
      </c>
      <c r="E25" s="167">
        <v>4150</v>
      </c>
      <c r="F25" s="168"/>
      <c r="G25" s="169">
        <f>ROUND(E25*F25,2)</f>
        <v>0</v>
      </c>
      <c r="H25" s="168"/>
      <c r="I25" s="169">
        <f>ROUND(E25*H25,2)</f>
        <v>0</v>
      </c>
      <c r="J25" s="168"/>
      <c r="K25" s="169">
        <f>ROUND(E25*J25,2)</f>
        <v>0</v>
      </c>
      <c r="L25" s="169">
        <v>21</v>
      </c>
      <c r="M25" s="169">
        <f>G25*(1+L25/100)</f>
        <v>0</v>
      </c>
      <c r="N25" s="169">
        <v>0</v>
      </c>
      <c r="O25" s="169">
        <f>ROUND(E25*N25,2)</f>
        <v>0</v>
      </c>
      <c r="P25" s="169">
        <v>0</v>
      </c>
      <c r="Q25" s="169">
        <f>ROUND(E25*P25,2)</f>
        <v>0</v>
      </c>
      <c r="R25" s="169" t="s">
        <v>162</v>
      </c>
      <c r="S25" s="169" t="s">
        <v>116</v>
      </c>
      <c r="T25" s="170" t="s">
        <v>163</v>
      </c>
      <c r="U25" s="156">
        <v>1.7999999999999999E-2</v>
      </c>
      <c r="V25" s="156">
        <f>ROUND(E25*U25,2)</f>
        <v>74.7</v>
      </c>
      <c r="W25" s="156"/>
      <c r="X25" s="156" t="s">
        <v>164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165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>
      <c r="A26" s="154"/>
      <c r="B26" s="155"/>
      <c r="C26" s="256" t="s">
        <v>187</v>
      </c>
      <c r="D26" s="257"/>
      <c r="E26" s="257"/>
      <c r="F26" s="257"/>
      <c r="G26" s="257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47"/>
      <c r="Z26" s="147"/>
      <c r="AA26" s="147"/>
      <c r="AB26" s="147"/>
      <c r="AC26" s="147"/>
      <c r="AD26" s="147"/>
      <c r="AE26" s="147"/>
      <c r="AF26" s="147"/>
      <c r="AG26" s="147" t="s">
        <v>167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>
      <c r="A27" s="164">
        <v>7</v>
      </c>
      <c r="B27" s="165" t="s">
        <v>188</v>
      </c>
      <c r="C27" s="174" t="s">
        <v>189</v>
      </c>
      <c r="D27" s="166" t="s">
        <v>190</v>
      </c>
      <c r="E27" s="167">
        <v>2480.6925000000001</v>
      </c>
      <c r="F27" s="168"/>
      <c r="G27" s="169">
        <f>ROUND(E27*F27,2)</f>
        <v>0</v>
      </c>
      <c r="H27" s="168"/>
      <c r="I27" s="169">
        <f>ROUND(E27*H27,2)</f>
        <v>0</v>
      </c>
      <c r="J27" s="168"/>
      <c r="K27" s="169">
        <f>ROUND(E27*J27,2)</f>
        <v>0</v>
      </c>
      <c r="L27" s="169">
        <v>21</v>
      </c>
      <c r="M27" s="169">
        <f>G27*(1+L27/100)</f>
        <v>0</v>
      </c>
      <c r="N27" s="169">
        <v>0</v>
      </c>
      <c r="O27" s="169">
        <f>ROUND(E27*N27,2)</f>
        <v>0</v>
      </c>
      <c r="P27" s="169">
        <v>0</v>
      </c>
      <c r="Q27" s="169">
        <f>ROUND(E27*P27,2)</f>
        <v>0</v>
      </c>
      <c r="R27" s="169" t="s">
        <v>162</v>
      </c>
      <c r="S27" s="169" t="s">
        <v>116</v>
      </c>
      <c r="T27" s="170" t="s">
        <v>163</v>
      </c>
      <c r="U27" s="156">
        <v>0</v>
      </c>
      <c r="V27" s="156">
        <f>ROUND(E27*U27,2)</f>
        <v>0</v>
      </c>
      <c r="W27" s="156"/>
      <c r="X27" s="156" t="s">
        <v>164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165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>
      <c r="A28" s="154"/>
      <c r="B28" s="155"/>
      <c r="C28" s="187" t="s">
        <v>439</v>
      </c>
      <c r="D28" s="178"/>
      <c r="E28" s="179">
        <v>2480.6925000000001</v>
      </c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47"/>
      <c r="Z28" s="147"/>
      <c r="AA28" s="147"/>
      <c r="AB28" s="147"/>
      <c r="AC28" s="147"/>
      <c r="AD28" s="147"/>
      <c r="AE28" s="147"/>
      <c r="AF28" s="147"/>
      <c r="AG28" s="147" t="s">
        <v>169</v>
      </c>
      <c r="AH28" s="147">
        <v>5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>
      <c r="A29" s="180">
        <v>8</v>
      </c>
      <c r="B29" s="181" t="s">
        <v>192</v>
      </c>
      <c r="C29" s="188" t="s">
        <v>193</v>
      </c>
      <c r="D29" s="182" t="s">
        <v>161</v>
      </c>
      <c r="E29" s="183">
        <v>111.13</v>
      </c>
      <c r="F29" s="184"/>
      <c r="G29" s="185">
        <f>ROUND(E29*F29,2)</f>
        <v>0</v>
      </c>
      <c r="H29" s="184"/>
      <c r="I29" s="185">
        <f>ROUND(E29*H29,2)</f>
        <v>0</v>
      </c>
      <c r="J29" s="184"/>
      <c r="K29" s="185">
        <f>ROUND(E29*J29,2)</f>
        <v>0</v>
      </c>
      <c r="L29" s="185">
        <v>21</v>
      </c>
      <c r="M29" s="185">
        <f>G29*(1+L29/100)</f>
        <v>0</v>
      </c>
      <c r="N29" s="185">
        <v>0</v>
      </c>
      <c r="O29" s="185">
        <f>ROUND(E29*N29,2)</f>
        <v>0</v>
      </c>
      <c r="P29" s="185">
        <v>0</v>
      </c>
      <c r="Q29" s="185">
        <f>ROUND(E29*P29,2)</f>
        <v>0</v>
      </c>
      <c r="R29" s="185"/>
      <c r="S29" s="185" t="s">
        <v>154</v>
      </c>
      <c r="T29" s="186" t="s">
        <v>117</v>
      </c>
      <c r="U29" s="156">
        <v>0</v>
      </c>
      <c r="V29" s="156">
        <f>ROUND(E29*U29,2)</f>
        <v>0</v>
      </c>
      <c r="W29" s="156"/>
      <c r="X29" s="156" t="s">
        <v>164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165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>
      <c r="A30" s="164">
        <v>9</v>
      </c>
      <c r="B30" s="165" t="s">
        <v>194</v>
      </c>
      <c r="C30" s="174" t="s">
        <v>195</v>
      </c>
      <c r="D30" s="166" t="s">
        <v>196</v>
      </c>
      <c r="E30" s="167">
        <v>1870.5</v>
      </c>
      <c r="F30" s="168"/>
      <c r="G30" s="169">
        <f>ROUND(E30*F30,2)</f>
        <v>0</v>
      </c>
      <c r="H30" s="168"/>
      <c r="I30" s="169">
        <f>ROUND(E30*H30,2)</f>
        <v>0</v>
      </c>
      <c r="J30" s="168"/>
      <c r="K30" s="169">
        <f>ROUND(E30*J30,2)</f>
        <v>0</v>
      </c>
      <c r="L30" s="169">
        <v>21</v>
      </c>
      <c r="M30" s="169">
        <f>G30*(1+L30/100)</f>
        <v>0</v>
      </c>
      <c r="N30" s="169">
        <v>0</v>
      </c>
      <c r="O30" s="169">
        <f>ROUND(E30*N30,2)</f>
        <v>0</v>
      </c>
      <c r="P30" s="169">
        <v>0</v>
      </c>
      <c r="Q30" s="169">
        <f>ROUND(E30*P30,2)</f>
        <v>0</v>
      </c>
      <c r="R30" s="169"/>
      <c r="S30" s="169" t="s">
        <v>154</v>
      </c>
      <c r="T30" s="170" t="s">
        <v>117</v>
      </c>
      <c r="U30" s="156">
        <v>0</v>
      </c>
      <c r="V30" s="156">
        <f>ROUND(E30*U30,2)</f>
        <v>0</v>
      </c>
      <c r="W30" s="156"/>
      <c r="X30" s="156" t="s">
        <v>164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165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>
      <c r="A31" s="154"/>
      <c r="B31" s="155"/>
      <c r="C31" s="187" t="s">
        <v>440</v>
      </c>
      <c r="D31" s="178"/>
      <c r="E31" s="179">
        <v>1870.5</v>
      </c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47"/>
      <c r="Z31" s="147"/>
      <c r="AA31" s="147"/>
      <c r="AB31" s="147"/>
      <c r="AC31" s="147"/>
      <c r="AD31" s="147"/>
      <c r="AE31" s="147"/>
      <c r="AF31" s="147"/>
      <c r="AG31" s="147" t="s">
        <v>169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>
      <c r="A32" s="158" t="s">
        <v>111</v>
      </c>
      <c r="B32" s="159" t="s">
        <v>67</v>
      </c>
      <c r="C32" s="173" t="s">
        <v>68</v>
      </c>
      <c r="D32" s="160"/>
      <c r="E32" s="161"/>
      <c r="F32" s="162"/>
      <c r="G32" s="162">
        <f>SUMIF(AG33:AG51,"&lt;&gt;NOR",G33:G51)</f>
        <v>0</v>
      </c>
      <c r="H32" s="162"/>
      <c r="I32" s="162">
        <f>SUM(I33:I51)</f>
        <v>0</v>
      </c>
      <c r="J32" s="162"/>
      <c r="K32" s="162">
        <f>SUM(K33:K51)</f>
        <v>0</v>
      </c>
      <c r="L32" s="162"/>
      <c r="M32" s="162">
        <f>SUM(M33:M51)</f>
        <v>0</v>
      </c>
      <c r="N32" s="162"/>
      <c r="O32" s="162">
        <f>SUM(O33:O51)</f>
        <v>0.13</v>
      </c>
      <c r="P32" s="162"/>
      <c r="Q32" s="162">
        <f>SUM(Q33:Q51)</f>
        <v>0</v>
      </c>
      <c r="R32" s="162"/>
      <c r="S32" s="162"/>
      <c r="T32" s="163"/>
      <c r="U32" s="157"/>
      <c r="V32" s="157">
        <f>SUM(V33:V51)</f>
        <v>696.56999999999982</v>
      </c>
      <c r="W32" s="157"/>
      <c r="X32" s="157"/>
      <c r="AG32" t="s">
        <v>112</v>
      </c>
    </row>
    <row r="33" spans="1:60" outlineLevel="1">
      <c r="A33" s="164">
        <v>10</v>
      </c>
      <c r="B33" s="165" t="s">
        <v>201</v>
      </c>
      <c r="C33" s="174" t="s">
        <v>202</v>
      </c>
      <c r="D33" s="166" t="s">
        <v>161</v>
      </c>
      <c r="E33" s="167">
        <v>234</v>
      </c>
      <c r="F33" s="168"/>
      <c r="G33" s="169">
        <f>ROUND(E33*F33,2)</f>
        <v>0</v>
      </c>
      <c r="H33" s="168"/>
      <c r="I33" s="169">
        <f>ROUND(E33*H33,2)</f>
        <v>0</v>
      </c>
      <c r="J33" s="168"/>
      <c r="K33" s="169">
        <f>ROUND(E33*J33,2)</f>
        <v>0</v>
      </c>
      <c r="L33" s="169">
        <v>21</v>
      </c>
      <c r="M33" s="169">
        <f>G33*(1+L33/100)</f>
        <v>0</v>
      </c>
      <c r="N33" s="169">
        <v>0</v>
      </c>
      <c r="O33" s="169">
        <f>ROUND(E33*N33,2)</f>
        <v>0</v>
      </c>
      <c r="P33" s="169">
        <v>0</v>
      </c>
      <c r="Q33" s="169">
        <f>ROUND(E33*P33,2)</f>
        <v>0</v>
      </c>
      <c r="R33" s="169" t="s">
        <v>162</v>
      </c>
      <c r="S33" s="169" t="s">
        <v>116</v>
      </c>
      <c r="T33" s="170" t="s">
        <v>163</v>
      </c>
      <c r="U33" s="156">
        <v>1.0999999999999999E-2</v>
      </c>
      <c r="V33" s="156">
        <f>ROUND(E33*U33,2)</f>
        <v>2.57</v>
      </c>
      <c r="W33" s="156"/>
      <c r="X33" s="156" t="s">
        <v>164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165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>
      <c r="A34" s="154"/>
      <c r="B34" s="155"/>
      <c r="C34" s="256" t="s">
        <v>433</v>
      </c>
      <c r="D34" s="257"/>
      <c r="E34" s="257"/>
      <c r="F34" s="257"/>
      <c r="G34" s="257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47"/>
      <c r="Z34" s="147"/>
      <c r="AA34" s="147"/>
      <c r="AB34" s="147"/>
      <c r="AC34" s="147"/>
      <c r="AD34" s="147"/>
      <c r="AE34" s="147"/>
      <c r="AF34" s="147"/>
      <c r="AG34" s="147" t="s">
        <v>167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71" t="str">
        <f>C34</f>
        <v>po suchu, bez ohledu na druh dopravního prostředku, bez naložení výkopku, avšak se složením bez rozhrnutí,</v>
      </c>
      <c r="BB34" s="147"/>
      <c r="BC34" s="147"/>
      <c r="BD34" s="147"/>
      <c r="BE34" s="147"/>
      <c r="BF34" s="147"/>
      <c r="BG34" s="147"/>
      <c r="BH34" s="147"/>
    </row>
    <row r="35" spans="1:60" outlineLevel="1">
      <c r="A35" s="154"/>
      <c r="B35" s="155"/>
      <c r="C35" s="253" t="s">
        <v>203</v>
      </c>
      <c r="D35" s="254"/>
      <c r="E35" s="254"/>
      <c r="F35" s="254"/>
      <c r="G35" s="254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47"/>
      <c r="Z35" s="147"/>
      <c r="AA35" s="147"/>
      <c r="AB35" s="147"/>
      <c r="AC35" s="147"/>
      <c r="AD35" s="147"/>
      <c r="AE35" s="147"/>
      <c r="AF35" s="147"/>
      <c r="AG35" s="147" t="s">
        <v>120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>
      <c r="A36" s="154"/>
      <c r="B36" s="155"/>
      <c r="C36" s="187" t="s">
        <v>441</v>
      </c>
      <c r="D36" s="178"/>
      <c r="E36" s="179">
        <v>234</v>
      </c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47"/>
      <c r="Z36" s="147"/>
      <c r="AA36" s="147"/>
      <c r="AB36" s="147"/>
      <c r="AC36" s="147"/>
      <c r="AD36" s="147"/>
      <c r="AE36" s="147"/>
      <c r="AF36" s="147"/>
      <c r="AG36" s="147" t="s">
        <v>169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>
      <c r="A37" s="180">
        <v>11</v>
      </c>
      <c r="B37" s="181" t="s">
        <v>181</v>
      </c>
      <c r="C37" s="188" t="s">
        <v>182</v>
      </c>
      <c r="D37" s="182" t="s">
        <v>161</v>
      </c>
      <c r="E37" s="183">
        <v>234</v>
      </c>
      <c r="F37" s="184"/>
      <c r="G37" s="185">
        <f>ROUND(E37*F37,2)</f>
        <v>0</v>
      </c>
      <c r="H37" s="184"/>
      <c r="I37" s="185">
        <f>ROUND(E37*H37,2)</f>
        <v>0</v>
      </c>
      <c r="J37" s="184"/>
      <c r="K37" s="185">
        <f>ROUND(E37*J37,2)</f>
        <v>0</v>
      </c>
      <c r="L37" s="185">
        <v>21</v>
      </c>
      <c r="M37" s="185">
        <f>G37*(1+L37/100)</f>
        <v>0</v>
      </c>
      <c r="N37" s="185">
        <v>0</v>
      </c>
      <c r="O37" s="185">
        <f>ROUND(E37*N37,2)</f>
        <v>0</v>
      </c>
      <c r="P37" s="185">
        <v>0</v>
      </c>
      <c r="Q37" s="185">
        <f>ROUND(E37*P37,2)</f>
        <v>0</v>
      </c>
      <c r="R37" s="185" t="s">
        <v>162</v>
      </c>
      <c r="S37" s="185" t="s">
        <v>116</v>
      </c>
      <c r="T37" s="186" t="s">
        <v>163</v>
      </c>
      <c r="U37" s="156">
        <v>0.65200000000000002</v>
      </c>
      <c r="V37" s="156">
        <f>ROUND(E37*U37,2)</f>
        <v>152.57</v>
      </c>
      <c r="W37" s="156"/>
      <c r="X37" s="156" t="s">
        <v>164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165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>
      <c r="A38" s="180">
        <v>12</v>
      </c>
      <c r="B38" s="181" t="s">
        <v>205</v>
      </c>
      <c r="C38" s="188" t="s">
        <v>442</v>
      </c>
      <c r="D38" s="182" t="s">
        <v>186</v>
      </c>
      <c r="E38" s="183">
        <v>1560</v>
      </c>
      <c r="F38" s="184"/>
      <c r="G38" s="185">
        <f>ROUND(E38*F38,2)</f>
        <v>0</v>
      </c>
      <c r="H38" s="184"/>
      <c r="I38" s="185">
        <f>ROUND(E38*H38,2)</f>
        <v>0</v>
      </c>
      <c r="J38" s="184"/>
      <c r="K38" s="185">
        <f>ROUND(E38*J38,2)</f>
        <v>0</v>
      </c>
      <c r="L38" s="185">
        <v>21</v>
      </c>
      <c r="M38" s="185">
        <f>G38*(1+L38/100)</f>
        <v>0</v>
      </c>
      <c r="N38" s="185">
        <v>0</v>
      </c>
      <c r="O38" s="185">
        <f>ROUND(E38*N38,2)</f>
        <v>0</v>
      </c>
      <c r="P38" s="185">
        <v>0</v>
      </c>
      <c r="Q38" s="185">
        <f>ROUND(E38*P38,2)</f>
        <v>0</v>
      </c>
      <c r="R38" s="185"/>
      <c r="S38" s="185" t="s">
        <v>116</v>
      </c>
      <c r="T38" s="186" t="s">
        <v>163</v>
      </c>
      <c r="U38" s="156">
        <v>0.06</v>
      </c>
      <c r="V38" s="156">
        <f>ROUND(E38*U38,2)</f>
        <v>93.6</v>
      </c>
      <c r="W38" s="156"/>
      <c r="X38" s="156" t="s">
        <v>164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165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2.5" outlineLevel="1">
      <c r="A39" s="164">
        <v>13</v>
      </c>
      <c r="B39" s="165" t="s">
        <v>209</v>
      </c>
      <c r="C39" s="174" t="s">
        <v>210</v>
      </c>
      <c r="D39" s="166" t="s">
        <v>186</v>
      </c>
      <c r="E39" s="167">
        <v>1560</v>
      </c>
      <c r="F39" s="168"/>
      <c r="G39" s="169">
        <f>ROUND(E39*F39,2)</f>
        <v>0</v>
      </c>
      <c r="H39" s="168"/>
      <c r="I39" s="169">
        <f>ROUND(E39*H39,2)</f>
        <v>0</v>
      </c>
      <c r="J39" s="168"/>
      <c r="K39" s="169">
        <f>ROUND(E39*J39,2)</f>
        <v>0</v>
      </c>
      <c r="L39" s="169">
        <v>21</v>
      </c>
      <c r="M39" s="169">
        <f>G39*(1+L39/100)</f>
        <v>0</v>
      </c>
      <c r="N39" s="169">
        <v>0</v>
      </c>
      <c r="O39" s="169">
        <f>ROUND(E39*N39,2)</f>
        <v>0</v>
      </c>
      <c r="P39" s="169">
        <v>0</v>
      </c>
      <c r="Q39" s="169">
        <f>ROUND(E39*P39,2)</f>
        <v>0</v>
      </c>
      <c r="R39" s="169" t="s">
        <v>162</v>
      </c>
      <c r="S39" s="169" t="s">
        <v>116</v>
      </c>
      <c r="T39" s="170" t="s">
        <v>163</v>
      </c>
      <c r="U39" s="156">
        <v>0.17699999999999999</v>
      </c>
      <c r="V39" s="156">
        <f>ROUND(E39*U39,2)</f>
        <v>276.12</v>
      </c>
      <c r="W39" s="156"/>
      <c r="X39" s="156" t="s">
        <v>164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165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1">
      <c r="A40" s="154"/>
      <c r="B40" s="155"/>
      <c r="C40" s="256" t="s">
        <v>211</v>
      </c>
      <c r="D40" s="257"/>
      <c r="E40" s="257"/>
      <c r="F40" s="257"/>
      <c r="G40" s="257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47"/>
      <c r="Z40" s="147"/>
      <c r="AA40" s="147"/>
      <c r="AB40" s="147"/>
      <c r="AC40" s="147"/>
      <c r="AD40" s="147"/>
      <c r="AE40" s="147"/>
      <c r="AF40" s="147"/>
      <c r="AG40" s="147" t="s">
        <v>167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71" t="str">
        <f>C40</f>
        <v>s případným nutným přemístěním hromad nebo dočasných skládek na místo potřeby ze vzdálenosti do 30 m, v rovině nebo ve svahu do 1 : 5,</v>
      </c>
      <c r="BB40" s="147"/>
      <c r="BC40" s="147"/>
      <c r="BD40" s="147"/>
      <c r="BE40" s="147"/>
      <c r="BF40" s="147"/>
      <c r="BG40" s="147"/>
      <c r="BH40" s="147"/>
    </row>
    <row r="41" spans="1:60" outlineLevel="1">
      <c r="A41" s="180">
        <v>14</v>
      </c>
      <c r="B41" s="181" t="s">
        <v>212</v>
      </c>
      <c r="C41" s="188" t="s">
        <v>443</v>
      </c>
      <c r="D41" s="182" t="s">
        <v>186</v>
      </c>
      <c r="E41" s="183">
        <v>1560</v>
      </c>
      <c r="F41" s="184"/>
      <c r="G41" s="185">
        <f>ROUND(E41*F41,2)</f>
        <v>0</v>
      </c>
      <c r="H41" s="184"/>
      <c r="I41" s="185">
        <f>ROUND(E41*H41,2)</f>
        <v>0</v>
      </c>
      <c r="J41" s="184"/>
      <c r="K41" s="185">
        <f>ROUND(E41*J41,2)</f>
        <v>0</v>
      </c>
      <c r="L41" s="185">
        <v>21</v>
      </c>
      <c r="M41" s="185">
        <f>G41*(1+L41/100)</f>
        <v>0</v>
      </c>
      <c r="N41" s="185">
        <v>0</v>
      </c>
      <c r="O41" s="185">
        <f>ROUND(E41*N41,2)</f>
        <v>0</v>
      </c>
      <c r="P41" s="185">
        <v>0</v>
      </c>
      <c r="Q41" s="185">
        <f>ROUND(E41*P41,2)</f>
        <v>0</v>
      </c>
      <c r="R41" s="185"/>
      <c r="S41" s="185" t="s">
        <v>116</v>
      </c>
      <c r="T41" s="186" t="s">
        <v>163</v>
      </c>
      <c r="U41" s="156">
        <v>0.09</v>
      </c>
      <c r="V41" s="156">
        <f>ROUND(E41*U41,2)</f>
        <v>140.4</v>
      </c>
      <c r="W41" s="156"/>
      <c r="X41" s="156" t="s">
        <v>164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165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>
      <c r="A42" s="180">
        <v>15</v>
      </c>
      <c r="B42" s="181" t="s">
        <v>215</v>
      </c>
      <c r="C42" s="188" t="s">
        <v>444</v>
      </c>
      <c r="D42" s="182" t="s">
        <v>186</v>
      </c>
      <c r="E42" s="183">
        <v>1560</v>
      </c>
      <c r="F42" s="184"/>
      <c r="G42" s="185">
        <f>ROUND(E42*F42,2)</f>
        <v>0</v>
      </c>
      <c r="H42" s="184"/>
      <c r="I42" s="185">
        <f>ROUND(E42*H42,2)</f>
        <v>0</v>
      </c>
      <c r="J42" s="184"/>
      <c r="K42" s="185">
        <f>ROUND(E42*J42,2)</f>
        <v>0</v>
      </c>
      <c r="L42" s="185">
        <v>21</v>
      </c>
      <c r="M42" s="185">
        <f>G42*(1+L42/100)</f>
        <v>0</v>
      </c>
      <c r="N42" s="185">
        <v>0</v>
      </c>
      <c r="O42" s="185">
        <f>ROUND(E42*N42,2)</f>
        <v>0</v>
      </c>
      <c r="P42" s="185">
        <v>0</v>
      </c>
      <c r="Q42" s="185">
        <f>ROUND(E42*P42,2)</f>
        <v>0</v>
      </c>
      <c r="R42" s="185"/>
      <c r="S42" s="185" t="s">
        <v>116</v>
      </c>
      <c r="T42" s="186" t="s">
        <v>163</v>
      </c>
      <c r="U42" s="156">
        <v>1E-3</v>
      </c>
      <c r="V42" s="156">
        <f>ROUND(E42*U42,2)</f>
        <v>1.56</v>
      </c>
      <c r="W42" s="156"/>
      <c r="X42" s="156" t="s">
        <v>164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165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>
      <c r="A43" s="180">
        <v>16</v>
      </c>
      <c r="B43" s="181" t="s">
        <v>217</v>
      </c>
      <c r="C43" s="188" t="s">
        <v>445</v>
      </c>
      <c r="D43" s="182" t="s">
        <v>186</v>
      </c>
      <c r="E43" s="183">
        <v>1560</v>
      </c>
      <c r="F43" s="184"/>
      <c r="G43" s="185">
        <f>ROUND(E43*F43,2)</f>
        <v>0</v>
      </c>
      <c r="H43" s="184"/>
      <c r="I43" s="185">
        <f>ROUND(E43*H43,2)</f>
        <v>0</v>
      </c>
      <c r="J43" s="184"/>
      <c r="K43" s="185">
        <f>ROUND(E43*J43,2)</f>
        <v>0</v>
      </c>
      <c r="L43" s="185">
        <v>21</v>
      </c>
      <c r="M43" s="185">
        <f>G43*(1+L43/100)</f>
        <v>0</v>
      </c>
      <c r="N43" s="185">
        <v>0</v>
      </c>
      <c r="O43" s="185">
        <f>ROUND(E43*N43,2)</f>
        <v>0</v>
      </c>
      <c r="P43" s="185">
        <v>0</v>
      </c>
      <c r="Q43" s="185">
        <f>ROUND(E43*P43,2)</f>
        <v>0</v>
      </c>
      <c r="R43" s="185"/>
      <c r="S43" s="185" t="s">
        <v>116</v>
      </c>
      <c r="T43" s="186" t="s">
        <v>163</v>
      </c>
      <c r="U43" s="156">
        <v>1E-3</v>
      </c>
      <c r="V43" s="156">
        <f>ROUND(E43*U43,2)</f>
        <v>1.56</v>
      </c>
      <c r="W43" s="156"/>
      <c r="X43" s="156" t="s">
        <v>164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165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>
      <c r="A44" s="180">
        <v>17</v>
      </c>
      <c r="B44" s="181" t="s">
        <v>219</v>
      </c>
      <c r="C44" s="188" t="s">
        <v>446</v>
      </c>
      <c r="D44" s="182" t="s">
        <v>186</v>
      </c>
      <c r="E44" s="183">
        <v>1560</v>
      </c>
      <c r="F44" s="184"/>
      <c r="G44" s="185">
        <f>ROUND(E44*F44,2)</f>
        <v>0</v>
      </c>
      <c r="H44" s="184"/>
      <c r="I44" s="185">
        <f>ROUND(E44*H44,2)</f>
        <v>0</v>
      </c>
      <c r="J44" s="184"/>
      <c r="K44" s="185">
        <f>ROUND(E44*J44,2)</f>
        <v>0</v>
      </c>
      <c r="L44" s="185">
        <v>21</v>
      </c>
      <c r="M44" s="185">
        <f>G44*(1+L44/100)</f>
        <v>0</v>
      </c>
      <c r="N44" s="185">
        <v>0</v>
      </c>
      <c r="O44" s="185">
        <f>ROUND(E44*N44,2)</f>
        <v>0</v>
      </c>
      <c r="P44" s="185">
        <v>0</v>
      </c>
      <c r="Q44" s="185">
        <f>ROUND(E44*P44,2)</f>
        <v>0</v>
      </c>
      <c r="R44" s="185"/>
      <c r="S44" s="185" t="s">
        <v>116</v>
      </c>
      <c r="T44" s="186" t="s">
        <v>163</v>
      </c>
      <c r="U44" s="156">
        <v>1.4999999999999999E-2</v>
      </c>
      <c r="V44" s="156">
        <f>ROUND(E44*U44,2)</f>
        <v>23.4</v>
      </c>
      <c r="W44" s="156"/>
      <c r="X44" s="156" t="s">
        <v>164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165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>
      <c r="A45" s="164">
        <v>18</v>
      </c>
      <c r="B45" s="165" t="s">
        <v>221</v>
      </c>
      <c r="C45" s="174" t="s">
        <v>447</v>
      </c>
      <c r="D45" s="166" t="s">
        <v>186</v>
      </c>
      <c r="E45" s="167">
        <v>3120</v>
      </c>
      <c r="F45" s="168"/>
      <c r="G45" s="169">
        <f>ROUND(E45*F45,2)</f>
        <v>0</v>
      </c>
      <c r="H45" s="168"/>
      <c r="I45" s="169">
        <f>ROUND(E45*H45,2)</f>
        <v>0</v>
      </c>
      <c r="J45" s="168"/>
      <c r="K45" s="169">
        <f>ROUND(E45*J45,2)</f>
        <v>0</v>
      </c>
      <c r="L45" s="169">
        <v>21</v>
      </c>
      <c r="M45" s="169">
        <f>G45*(1+L45/100)</f>
        <v>0</v>
      </c>
      <c r="N45" s="169">
        <v>0</v>
      </c>
      <c r="O45" s="169">
        <f>ROUND(E45*N45,2)</f>
        <v>0</v>
      </c>
      <c r="P45" s="169">
        <v>0</v>
      </c>
      <c r="Q45" s="169">
        <f>ROUND(E45*P45,2)</f>
        <v>0</v>
      </c>
      <c r="R45" s="169"/>
      <c r="S45" s="169" t="s">
        <v>116</v>
      </c>
      <c r="T45" s="170" t="s">
        <v>163</v>
      </c>
      <c r="U45" s="156">
        <v>1E-3</v>
      </c>
      <c r="V45" s="156">
        <f>ROUND(E45*U45,2)</f>
        <v>3.12</v>
      </c>
      <c r="W45" s="156"/>
      <c r="X45" s="156" t="s">
        <v>164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165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>
      <c r="A46" s="154"/>
      <c r="B46" s="155"/>
      <c r="C46" s="187" t="s">
        <v>448</v>
      </c>
      <c r="D46" s="178"/>
      <c r="E46" s="179">
        <v>3120</v>
      </c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47"/>
      <c r="Z46" s="147"/>
      <c r="AA46" s="147"/>
      <c r="AB46" s="147"/>
      <c r="AC46" s="147"/>
      <c r="AD46" s="147"/>
      <c r="AE46" s="147"/>
      <c r="AF46" s="147"/>
      <c r="AG46" s="147" t="s">
        <v>169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>
      <c r="A47" s="164">
        <v>19</v>
      </c>
      <c r="B47" s="165" t="s">
        <v>224</v>
      </c>
      <c r="C47" s="174" t="s">
        <v>449</v>
      </c>
      <c r="D47" s="166" t="s">
        <v>190</v>
      </c>
      <c r="E47" s="167">
        <v>7.8E-2</v>
      </c>
      <c r="F47" s="168"/>
      <c r="G47" s="169">
        <f>ROUND(E47*F47,2)</f>
        <v>0</v>
      </c>
      <c r="H47" s="168"/>
      <c r="I47" s="169">
        <f>ROUND(E47*H47,2)</f>
        <v>0</v>
      </c>
      <c r="J47" s="168"/>
      <c r="K47" s="169">
        <f>ROUND(E47*J47,2)</f>
        <v>0</v>
      </c>
      <c r="L47" s="169">
        <v>21</v>
      </c>
      <c r="M47" s="169">
        <f>G47*(1+L47/100)</f>
        <v>0</v>
      </c>
      <c r="N47" s="169">
        <v>0</v>
      </c>
      <c r="O47" s="169">
        <f>ROUND(E47*N47,2)</f>
        <v>0</v>
      </c>
      <c r="P47" s="169">
        <v>0</v>
      </c>
      <c r="Q47" s="169">
        <f>ROUND(E47*P47,2)</f>
        <v>0</v>
      </c>
      <c r="R47" s="169"/>
      <c r="S47" s="169" t="s">
        <v>116</v>
      </c>
      <c r="T47" s="170" t="s">
        <v>163</v>
      </c>
      <c r="U47" s="156">
        <v>21.428999999999998</v>
      </c>
      <c r="V47" s="156">
        <f>ROUND(E47*U47,2)</f>
        <v>1.67</v>
      </c>
      <c r="W47" s="156"/>
      <c r="X47" s="156" t="s">
        <v>164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165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>
      <c r="A48" s="154"/>
      <c r="B48" s="155"/>
      <c r="C48" s="187" t="s">
        <v>450</v>
      </c>
      <c r="D48" s="178"/>
      <c r="E48" s="179">
        <v>7.8E-2</v>
      </c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47"/>
      <c r="Z48" s="147"/>
      <c r="AA48" s="147"/>
      <c r="AB48" s="147"/>
      <c r="AC48" s="147"/>
      <c r="AD48" s="147"/>
      <c r="AE48" s="147"/>
      <c r="AF48" s="147"/>
      <c r="AG48" s="147" t="s">
        <v>169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>
      <c r="A49" s="164">
        <v>20</v>
      </c>
      <c r="B49" s="165" t="s">
        <v>228</v>
      </c>
      <c r="C49" s="174" t="s">
        <v>451</v>
      </c>
      <c r="D49" s="166" t="s">
        <v>230</v>
      </c>
      <c r="E49" s="167">
        <v>46.8</v>
      </c>
      <c r="F49" s="168"/>
      <c r="G49" s="169">
        <f>ROUND(E49*F49,2)</f>
        <v>0</v>
      </c>
      <c r="H49" s="168"/>
      <c r="I49" s="169">
        <f>ROUND(E49*H49,2)</f>
        <v>0</v>
      </c>
      <c r="J49" s="168"/>
      <c r="K49" s="169">
        <f>ROUND(E49*J49,2)</f>
        <v>0</v>
      </c>
      <c r="L49" s="169">
        <v>21</v>
      </c>
      <c r="M49" s="169">
        <f>G49*(1+L49/100)</f>
        <v>0</v>
      </c>
      <c r="N49" s="169">
        <v>1E-3</v>
      </c>
      <c r="O49" s="169">
        <f>ROUND(E49*N49,2)</f>
        <v>0.05</v>
      </c>
      <c r="P49" s="169">
        <v>0</v>
      </c>
      <c r="Q49" s="169">
        <f>ROUND(E49*P49,2)</f>
        <v>0</v>
      </c>
      <c r="R49" s="169" t="s">
        <v>231</v>
      </c>
      <c r="S49" s="169" t="s">
        <v>116</v>
      </c>
      <c r="T49" s="170" t="s">
        <v>163</v>
      </c>
      <c r="U49" s="156">
        <v>0</v>
      </c>
      <c r="V49" s="156">
        <f>ROUND(E49*U49,2)</f>
        <v>0</v>
      </c>
      <c r="W49" s="156"/>
      <c r="X49" s="156" t="s">
        <v>232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233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>
      <c r="A50" s="154"/>
      <c r="B50" s="155"/>
      <c r="C50" s="187" t="s">
        <v>452</v>
      </c>
      <c r="D50" s="178"/>
      <c r="E50" s="179">
        <v>46.8</v>
      </c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47"/>
      <c r="Z50" s="147"/>
      <c r="AA50" s="147"/>
      <c r="AB50" s="147"/>
      <c r="AC50" s="147"/>
      <c r="AD50" s="147"/>
      <c r="AE50" s="147"/>
      <c r="AF50" s="147"/>
      <c r="AG50" s="147" t="s">
        <v>169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>
      <c r="A51" s="180">
        <v>21</v>
      </c>
      <c r="B51" s="181" t="s">
        <v>235</v>
      </c>
      <c r="C51" s="188" t="s">
        <v>236</v>
      </c>
      <c r="D51" s="182" t="s">
        <v>237</v>
      </c>
      <c r="E51" s="183">
        <v>80</v>
      </c>
      <c r="F51" s="184"/>
      <c r="G51" s="185">
        <f>ROUND(E51*F51,2)</f>
        <v>0</v>
      </c>
      <c r="H51" s="184"/>
      <c r="I51" s="185">
        <f>ROUND(E51*H51,2)</f>
        <v>0</v>
      </c>
      <c r="J51" s="184"/>
      <c r="K51" s="185">
        <f>ROUND(E51*J51,2)</f>
        <v>0</v>
      </c>
      <c r="L51" s="185">
        <v>21</v>
      </c>
      <c r="M51" s="185">
        <f>G51*(1+L51/100)</f>
        <v>0</v>
      </c>
      <c r="N51" s="185">
        <v>1E-3</v>
      </c>
      <c r="O51" s="185">
        <f>ROUND(E51*N51,2)</f>
        <v>0.08</v>
      </c>
      <c r="P51" s="185">
        <v>0</v>
      </c>
      <c r="Q51" s="185">
        <f>ROUND(E51*P51,2)</f>
        <v>0</v>
      </c>
      <c r="R51" s="185" t="s">
        <v>231</v>
      </c>
      <c r="S51" s="185" t="s">
        <v>116</v>
      </c>
      <c r="T51" s="186" t="s">
        <v>163</v>
      </c>
      <c r="U51" s="156">
        <v>0</v>
      </c>
      <c r="V51" s="156">
        <f>ROUND(E51*U51,2)</f>
        <v>0</v>
      </c>
      <c r="W51" s="156"/>
      <c r="X51" s="156" t="s">
        <v>232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233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>
      <c r="A52" s="158" t="s">
        <v>111</v>
      </c>
      <c r="B52" s="159" t="s">
        <v>71</v>
      </c>
      <c r="C52" s="173" t="s">
        <v>72</v>
      </c>
      <c r="D52" s="160"/>
      <c r="E52" s="161"/>
      <c r="F52" s="162"/>
      <c r="G52" s="162">
        <f>SUMIF(AG53:AG90,"&lt;&gt;NOR",G53:G90)</f>
        <v>0</v>
      </c>
      <c r="H52" s="162"/>
      <c r="I52" s="162">
        <f>SUM(I53:I90)</f>
        <v>0</v>
      </c>
      <c r="J52" s="162"/>
      <c r="K52" s="162">
        <f>SUM(K53:K90)</f>
        <v>0</v>
      </c>
      <c r="L52" s="162"/>
      <c r="M52" s="162">
        <f>SUM(M53:M90)</f>
        <v>0</v>
      </c>
      <c r="N52" s="162"/>
      <c r="O52" s="162">
        <f>SUM(O53:O90)</f>
        <v>4646.2999999999993</v>
      </c>
      <c r="P52" s="162"/>
      <c r="Q52" s="162">
        <f>SUM(Q53:Q90)</f>
        <v>0</v>
      </c>
      <c r="R52" s="162"/>
      <c r="S52" s="162"/>
      <c r="T52" s="163"/>
      <c r="U52" s="157"/>
      <c r="V52" s="157">
        <f>SUM(V53:V90)</f>
        <v>1563.0100000000002</v>
      </c>
      <c r="W52" s="157"/>
      <c r="X52" s="157"/>
      <c r="AG52" t="s">
        <v>112</v>
      </c>
    </row>
    <row r="53" spans="1:60" outlineLevel="1">
      <c r="A53" s="164">
        <v>22</v>
      </c>
      <c r="B53" s="165" t="s">
        <v>453</v>
      </c>
      <c r="C53" s="174" t="s">
        <v>454</v>
      </c>
      <c r="D53" s="166" t="s">
        <v>186</v>
      </c>
      <c r="E53" s="167">
        <v>48</v>
      </c>
      <c r="F53" s="168"/>
      <c r="G53" s="169">
        <f>ROUND(E53*F53,2)</f>
        <v>0</v>
      </c>
      <c r="H53" s="168"/>
      <c r="I53" s="169">
        <f>ROUND(E53*H53,2)</f>
        <v>0</v>
      </c>
      <c r="J53" s="168"/>
      <c r="K53" s="169">
        <f>ROUND(E53*J53,2)</f>
        <v>0</v>
      </c>
      <c r="L53" s="169">
        <v>21</v>
      </c>
      <c r="M53" s="169">
        <f>G53*(1+L53/100)</f>
        <v>0</v>
      </c>
      <c r="N53" s="169">
        <v>0.1012</v>
      </c>
      <c r="O53" s="169">
        <f>ROUND(E53*N53,2)</f>
        <v>4.8600000000000003</v>
      </c>
      <c r="P53" s="169">
        <v>0</v>
      </c>
      <c r="Q53" s="169">
        <f>ROUND(E53*P53,2)</f>
        <v>0</v>
      </c>
      <c r="R53" s="169" t="s">
        <v>241</v>
      </c>
      <c r="S53" s="169" t="s">
        <v>116</v>
      </c>
      <c r="T53" s="170" t="s">
        <v>163</v>
      </c>
      <c r="U53" s="156">
        <v>2.4E-2</v>
      </c>
      <c r="V53" s="156">
        <f>ROUND(E53*U53,2)</f>
        <v>1.1499999999999999</v>
      </c>
      <c r="W53" s="156"/>
      <c r="X53" s="156" t="s">
        <v>164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165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>
      <c r="A54" s="154"/>
      <c r="B54" s="155"/>
      <c r="C54" s="256" t="s">
        <v>455</v>
      </c>
      <c r="D54" s="257"/>
      <c r="E54" s="257"/>
      <c r="F54" s="257"/>
      <c r="G54" s="257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47"/>
      <c r="Z54" s="147"/>
      <c r="AA54" s="147"/>
      <c r="AB54" s="147"/>
      <c r="AC54" s="147"/>
      <c r="AD54" s="147"/>
      <c r="AE54" s="147"/>
      <c r="AF54" s="147"/>
      <c r="AG54" s="147" t="s">
        <v>167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>
      <c r="A55" s="154"/>
      <c r="B55" s="155"/>
      <c r="C55" s="187" t="s">
        <v>456</v>
      </c>
      <c r="D55" s="178"/>
      <c r="E55" s="179">
        <v>48</v>
      </c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47"/>
      <c r="Z55" s="147"/>
      <c r="AA55" s="147"/>
      <c r="AB55" s="147"/>
      <c r="AC55" s="147"/>
      <c r="AD55" s="147"/>
      <c r="AE55" s="147"/>
      <c r="AF55" s="147"/>
      <c r="AG55" s="147" t="s">
        <v>169</v>
      </c>
      <c r="AH55" s="147">
        <v>5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2.5" outlineLevel="1">
      <c r="A56" s="164">
        <v>23</v>
      </c>
      <c r="B56" s="165" t="s">
        <v>239</v>
      </c>
      <c r="C56" s="174" t="s">
        <v>240</v>
      </c>
      <c r="D56" s="166" t="s">
        <v>186</v>
      </c>
      <c r="E56" s="167">
        <v>3224.3</v>
      </c>
      <c r="F56" s="168"/>
      <c r="G56" s="169">
        <f>ROUND(E56*F56,2)</f>
        <v>0</v>
      </c>
      <c r="H56" s="168"/>
      <c r="I56" s="169">
        <f>ROUND(E56*H56,2)</f>
        <v>0</v>
      </c>
      <c r="J56" s="168"/>
      <c r="K56" s="169">
        <f>ROUND(E56*J56,2)</f>
        <v>0</v>
      </c>
      <c r="L56" s="169">
        <v>21</v>
      </c>
      <c r="M56" s="169">
        <f>G56*(1+L56/100)</f>
        <v>0</v>
      </c>
      <c r="N56" s="169">
        <v>0.29010999999999998</v>
      </c>
      <c r="O56" s="169">
        <f>ROUND(E56*N56,2)</f>
        <v>935.4</v>
      </c>
      <c r="P56" s="169">
        <v>0</v>
      </c>
      <c r="Q56" s="169">
        <f>ROUND(E56*P56,2)</f>
        <v>0</v>
      </c>
      <c r="R56" s="169" t="s">
        <v>241</v>
      </c>
      <c r="S56" s="169" t="s">
        <v>116</v>
      </c>
      <c r="T56" s="170" t="s">
        <v>163</v>
      </c>
      <c r="U56" s="156">
        <v>0.09</v>
      </c>
      <c r="V56" s="156">
        <f>ROUND(E56*U56,2)</f>
        <v>290.19</v>
      </c>
      <c r="W56" s="156"/>
      <c r="X56" s="156" t="s">
        <v>164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165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>
      <c r="A57" s="154"/>
      <c r="B57" s="155"/>
      <c r="C57" s="256" t="s">
        <v>242</v>
      </c>
      <c r="D57" s="257"/>
      <c r="E57" s="257"/>
      <c r="F57" s="257"/>
      <c r="G57" s="257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47"/>
      <c r="Z57" s="147"/>
      <c r="AA57" s="147"/>
      <c r="AB57" s="147"/>
      <c r="AC57" s="147"/>
      <c r="AD57" s="147"/>
      <c r="AE57" s="147"/>
      <c r="AF57" s="147"/>
      <c r="AG57" s="147" t="s">
        <v>167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>
      <c r="A58" s="164">
        <v>24</v>
      </c>
      <c r="B58" s="165" t="s">
        <v>243</v>
      </c>
      <c r="C58" s="174" t="s">
        <v>244</v>
      </c>
      <c r="D58" s="166" t="s">
        <v>186</v>
      </c>
      <c r="E58" s="167">
        <v>4150</v>
      </c>
      <c r="F58" s="168"/>
      <c r="G58" s="169">
        <f>ROUND(E58*F58,2)</f>
        <v>0</v>
      </c>
      <c r="H58" s="168"/>
      <c r="I58" s="169">
        <f>ROUND(E58*H58,2)</f>
        <v>0</v>
      </c>
      <c r="J58" s="168"/>
      <c r="K58" s="169">
        <f>ROUND(E58*J58,2)</f>
        <v>0</v>
      </c>
      <c r="L58" s="169">
        <v>21</v>
      </c>
      <c r="M58" s="169">
        <f>G58*(1+L58/100)</f>
        <v>0</v>
      </c>
      <c r="N58" s="169">
        <v>0</v>
      </c>
      <c r="O58" s="169">
        <f>ROUND(E58*N58,2)</f>
        <v>0</v>
      </c>
      <c r="P58" s="169">
        <v>0</v>
      </c>
      <c r="Q58" s="169">
        <f>ROUND(E58*P58,2)</f>
        <v>0</v>
      </c>
      <c r="R58" s="169" t="s">
        <v>241</v>
      </c>
      <c r="S58" s="169" t="s">
        <v>116</v>
      </c>
      <c r="T58" s="170" t="s">
        <v>163</v>
      </c>
      <c r="U58" s="156">
        <v>9.0999999999999998E-2</v>
      </c>
      <c r="V58" s="156">
        <f>ROUND(E58*U58,2)</f>
        <v>377.65</v>
      </c>
      <c r="W58" s="156"/>
      <c r="X58" s="156" t="s">
        <v>164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165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>
      <c r="A59" s="154"/>
      <c r="B59" s="155"/>
      <c r="C59" s="187" t="s">
        <v>457</v>
      </c>
      <c r="D59" s="178"/>
      <c r="E59" s="179">
        <v>4150</v>
      </c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47"/>
      <c r="Z59" s="147"/>
      <c r="AA59" s="147"/>
      <c r="AB59" s="147"/>
      <c r="AC59" s="147"/>
      <c r="AD59" s="147"/>
      <c r="AE59" s="147"/>
      <c r="AF59" s="147"/>
      <c r="AG59" s="147" t="s">
        <v>169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>
      <c r="A60" s="180">
        <v>25</v>
      </c>
      <c r="B60" s="181" t="s">
        <v>458</v>
      </c>
      <c r="C60" s="188" t="s">
        <v>459</v>
      </c>
      <c r="D60" s="182" t="s">
        <v>186</v>
      </c>
      <c r="E60" s="183">
        <v>3350</v>
      </c>
      <c r="F60" s="184"/>
      <c r="G60" s="185">
        <f>ROUND(E60*F60,2)</f>
        <v>0</v>
      </c>
      <c r="H60" s="184"/>
      <c r="I60" s="185">
        <f>ROUND(E60*H60,2)</f>
        <v>0</v>
      </c>
      <c r="J60" s="184"/>
      <c r="K60" s="185">
        <f>ROUND(E60*J60,2)</f>
        <v>0</v>
      </c>
      <c r="L60" s="185">
        <v>21</v>
      </c>
      <c r="M60" s="185">
        <f>G60*(1+L60/100)</f>
        <v>0</v>
      </c>
      <c r="N60" s="185">
        <v>0</v>
      </c>
      <c r="O60" s="185">
        <f>ROUND(E60*N60,2)</f>
        <v>0</v>
      </c>
      <c r="P60" s="185">
        <v>0</v>
      </c>
      <c r="Q60" s="185">
        <f>ROUND(E60*P60,2)</f>
        <v>0</v>
      </c>
      <c r="R60" s="185" t="s">
        <v>241</v>
      </c>
      <c r="S60" s="185" t="s">
        <v>116</v>
      </c>
      <c r="T60" s="186" t="s">
        <v>163</v>
      </c>
      <c r="U60" s="156">
        <v>0.1</v>
      </c>
      <c r="V60" s="156">
        <f>ROUND(E60*U60,2)</f>
        <v>335</v>
      </c>
      <c r="W60" s="156"/>
      <c r="X60" s="156" t="s">
        <v>164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165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>
      <c r="A61" s="164">
        <v>26</v>
      </c>
      <c r="B61" s="165" t="s">
        <v>245</v>
      </c>
      <c r="C61" s="174" t="s">
        <v>246</v>
      </c>
      <c r="D61" s="166" t="s">
        <v>186</v>
      </c>
      <c r="E61" s="167">
        <v>3224.3</v>
      </c>
      <c r="F61" s="168"/>
      <c r="G61" s="169">
        <f>ROUND(E61*F61,2)</f>
        <v>0</v>
      </c>
      <c r="H61" s="168"/>
      <c r="I61" s="169">
        <f>ROUND(E61*H61,2)</f>
        <v>0</v>
      </c>
      <c r="J61" s="168"/>
      <c r="K61" s="169">
        <f>ROUND(E61*J61,2)</f>
        <v>0</v>
      </c>
      <c r="L61" s="169">
        <v>21</v>
      </c>
      <c r="M61" s="169">
        <f>G61*(1+L61/100)</f>
        <v>0</v>
      </c>
      <c r="N61" s="169">
        <v>6.5199999999999998E-3</v>
      </c>
      <c r="O61" s="169">
        <f>ROUND(E61*N61,2)</f>
        <v>21.02</v>
      </c>
      <c r="P61" s="169">
        <v>0</v>
      </c>
      <c r="Q61" s="169">
        <f>ROUND(E61*P61,2)</f>
        <v>0</v>
      </c>
      <c r="R61" s="169" t="s">
        <v>241</v>
      </c>
      <c r="S61" s="169" t="s">
        <v>116</v>
      </c>
      <c r="T61" s="170" t="s">
        <v>163</v>
      </c>
      <c r="U61" s="156">
        <v>4.0000000000000001E-3</v>
      </c>
      <c r="V61" s="156">
        <f>ROUND(E61*U61,2)</f>
        <v>12.9</v>
      </c>
      <c r="W61" s="156"/>
      <c r="X61" s="156" t="s">
        <v>164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165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>
      <c r="A62" s="154"/>
      <c r="B62" s="155"/>
      <c r="C62" s="256" t="s">
        <v>247</v>
      </c>
      <c r="D62" s="257"/>
      <c r="E62" s="257"/>
      <c r="F62" s="257"/>
      <c r="G62" s="257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47"/>
      <c r="Z62" s="147"/>
      <c r="AA62" s="147"/>
      <c r="AB62" s="147"/>
      <c r="AC62" s="147"/>
      <c r="AD62" s="147"/>
      <c r="AE62" s="147"/>
      <c r="AF62" s="147"/>
      <c r="AG62" s="147" t="s">
        <v>167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22.5" outlineLevel="1">
      <c r="A63" s="180">
        <v>27</v>
      </c>
      <c r="B63" s="181" t="s">
        <v>248</v>
      </c>
      <c r="C63" s="188" t="s">
        <v>249</v>
      </c>
      <c r="D63" s="182" t="s">
        <v>186</v>
      </c>
      <c r="E63" s="183">
        <v>3224.3</v>
      </c>
      <c r="F63" s="184"/>
      <c r="G63" s="185">
        <f>ROUND(E63*F63,2)</f>
        <v>0</v>
      </c>
      <c r="H63" s="184"/>
      <c r="I63" s="185">
        <f>ROUND(E63*H63,2)</f>
        <v>0</v>
      </c>
      <c r="J63" s="184"/>
      <c r="K63" s="185">
        <f>ROUND(E63*J63,2)</f>
        <v>0</v>
      </c>
      <c r="L63" s="185">
        <v>21</v>
      </c>
      <c r="M63" s="185">
        <f>G63*(1+L63/100)</f>
        <v>0</v>
      </c>
      <c r="N63" s="185">
        <v>6.0999999999999997E-4</v>
      </c>
      <c r="O63" s="185">
        <f>ROUND(E63*N63,2)</f>
        <v>1.97</v>
      </c>
      <c r="P63" s="185">
        <v>0</v>
      </c>
      <c r="Q63" s="185">
        <f>ROUND(E63*P63,2)</f>
        <v>0</v>
      </c>
      <c r="R63" s="185" t="s">
        <v>241</v>
      </c>
      <c r="S63" s="185" t="s">
        <v>116</v>
      </c>
      <c r="T63" s="186" t="s">
        <v>163</v>
      </c>
      <c r="U63" s="156">
        <v>2E-3</v>
      </c>
      <c r="V63" s="156">
        <f>ROUND(E63*U63,2)</f>
        <v>6.45</v>
      </c>
      <c r="W63" s="156"/>
      <c r="X63" s="156" t="s">
        <v>164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165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2.5" outlineLevel="1">
      <c r="A64" s="180">
        <v>28</v>
      </c>
      <c r="B64" s="181" t="s">
        <v>250</v>
      </c>
      <c r="C64" s="188" t="s">
        <v>251</v>
      </c>
      <c r="D64" s="182" t="s">
        <v>186</v>
      </c>
      <c r="E64" s="183">
        <v>3224.3</v>
      </c>
      <c r="F64" s="184"/>
      <c r="G64" s="185">
        <f>ROUND(E64*F64,2)</f>
        <v>0</v>
      </c>
      <c r="H64" s="184"/>
      <c r="I64" s="185">
        <f>ROUND(E64*H64,2)</f>
        <v>0</v>
      </c>
      <c r="J64" s="184"/>
      <c r="K64" s="185">
        <f>ROUND(E64*J64,2)</f>
        <v>0</v>
      </c>
      <c r="L64" s="185">
        <v>21</v>
      </c>
      <c r="M64" s="185">
        <f>G64*(1+L64/100)</f>
        <v>0</v>
      </c>
      <c r="N64" s="185">
        <v>0.10373</v>
      </c>
      <c r="O64" s="185">
        <f>ROUND(E64*N64,2)</f>
        <v>334.46</v>
      </c>
      <c r="P64" s="185">
        <v>0</v>
      </c>
      <c r="Q64" s="185">
        <f>ROUND(E64*P64,2)</f>
        <v>0</v>
      </c>
      <c r="R64" s="185" t="s">
        <v>241</v>
      </c>
      <c r="S64" s="185" t="s">
        <v>116</v>
      </c>
      <c r="T64" s="186" t="s">
        <v>163</v>
      </c>
      <c r="U64" s="156">
        <v>6.4000000000000001E-2</v>
      </c>
      <c r="V64" s="156">
        <f>ROUND(E64*U64,2)</f>
        <v>206.36</v>
      </c>
      <c r="W64" s="156"/>
      <c r="X64" s="156" t="s">
        <v>164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165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>
      <c r="A65" s="164">
        <v>29</v>
      </c>
      <c r="B65" s="165" t="s">
        <v>460</v>
      </c>
      <c r="C65" s="174" t="s">
        <v>461</v>
      </c>
      <c r="D65" s="166" t="s">
        <v>186</v>
      </c>
      <c r="E65" s="167">
        <v>48</v>
      </c>
      <c r="F65" s="168"/>
      <c r="G65" s="169">
        <f>ROUND(E65*F65,2)</f>
        <v>0</v>
      </c>
      <c r="H65" s="168"/>
      <c r="I65" s="169">
        <f>ROUND(E65*H65,2)</f>
        <v>0</v>
      </c>
      <c r="J65" s="168"/>
      <c r="K65" s="169">
        <f>ROUND(E65*J65,2)</f>
        <v>0</v>
      </c>
      <c r="L65" s="169">
        <v>21</v>
      </c>
      <c r="M65" s="169">
        <f>G65*(1+L65/100)</f>
        <v>0</v>
      </c>
      <c r="N65" s="169">
        <v>8.3500000000000005E-2</v>
      </c>
      <c r="O65" s="169">
        <f>ROUND(E65*N65,2)</f>
        <v>4.01</v>
      </c>
      <c r="P65" s="169">
        <v>0</v>
      </c>
      <c r="Q65" s="169">
        <f>ROUND(E65*P65,2)</f>
        <v>0</v>
      </c>
      <c r="R65" s="169" t="s">
        <v>241</v>
      </c>
      <c r="S65" s="169" t="s">
        <v>116</v>
      </c>
      <c r="T65" s="170" t="s">
        <v>163</v>
      </c>
      <c r="U65" s="156">
        <v>0.25</v>
      </c>
      <c r="V65" s="156">
        <f>ROUND(E65*U65,2)</f>
        <v>12</v>
      </c>
      <c r="W65" s="156"/>
      <c r="X65" s="156" t="s">
        <v>164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165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>
      <c r="A66" s="154"/>
      <c r="B66" s="155"/>
      <c r="C66" s="256" t="s">
        <v>462</v>
      </c>
      <c r="D66" s="257"/>
      <c r="E66" s="257"/>
      <c r="F66" s="257"/>
      <c r="G66" s="257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47"/>
      <c r="Z66" s="147"/>
      <c r="AA66" s="147"/>
      <c r="AB66" s="147"/>
      <c r="AC66" s="147"/>
      <c r="AD66" s="147"/>
      <c r="AE66" s="147"/>
      <c r="AF66" s="147"/>
      <c r="AG66" s="147" t="s">
        <v>167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>
      <c r="A67" s="154"/>
      <c r="B67" s="155"/>
      <c r="C67" s="187" t="s">
        <v>463</v>
      </c>
      <c r="D67" s="178"/>
      <c r="E67" s="179">
        <v>48</v>
      </c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47"/>
      <c r="Z67" s="147"/>
      <c r="AA67" s="147"/>
      <c r="AB67" s="147"/>
      <c r="AC67" s="147"/>
      <c r="AD67" s="147"/>
      <c r="AE67" s="147"/>
      <c r="AF67" s="147"/>
      <c r="AG67" s="147" t="s">
        <v>169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>
      <c r="A68" s="164">
        <v>30</v>
      </c>
      <c r="B68" s="165" t="s">
        <v>252</v>
      </c>
      <c r="C68" s="174" t="s">
        <v>253</v>
      </c>
      <c r="D68" s="166" t="s">
        <v>186</v>
      </c>
      <c r="E68" s="167">
        <v>623.6</v>
      </c>
      <c r="F68" s="168"/>
      <c r="G68" s="169">
        <f>ROUND(E68*F68,2)</f>
        <v>0</v>
      </c>
      <c r="H68" s="168"/>
      <c r="I68" s="169">
        <f>ROUND(E68*H68,2)</f>
        <v>0</v>
      </c>
      <c r="J68" s="168"/>
      <c r="K68" s="169">
        <f>ROUND(E68*J68,2)</f>
        <v>0</v>
      </c>
      <c r="L68" s="169">
        <v>21</v>
      </c>
      <c r="M68" s="169">
        <f>G68*(1+L68/100)</f>
        <v>0</v>
      </c>
      <c r="N68" s="169">
        <v>7.3899999999999993E-2</v>
      </c>
      <c r="O68" s="169">
        <f>ROUND(E68*N68,2)</f>
        <v>46.08</v>
      </c>
      <c r="P68" s="169">
        <v>0</v>
      </c>
      <c r="Q68" s="169">
        <f>ROUND(E68*P68,2)</f>
        <v>0</v>
      </c>
      <c r="R68" s="169" t="s">
        <v>241</v>
      </c>
      <c r="S68" s="169" t="s">
        <v>116</v>
      </c>
      <c r="T68" s="170" t="s">
        <v>163</v>
      </c>
      <c r="U68" s="156">
        <v>0.45200000000000001</v>
      </c>
      <c r="V68" s="156">
        <f>ROUND(E68*U68,2)</f>
        <v>281.87</v>
      </c>
      <c r="W68" s="156"/>
      <c r="X68" s="156" t="s">
        <v>164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165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2.5" outlineLevel="1">
      <c r="A69" s="154"/>
      <c r="B69" s="155"/>
      <c r="C69" s="256" t="s">
        <v>254</v>
      </c>
      <c r="D69" s="257"/>
      <c r="E69" s="257"/>
      <c r="F69" s="257"/>
      <c r="G69" s="257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47"/>
      <c r="Z69" s="147"/>
      <c r="AA69" s="147"/>
      <c r="AB69" s="147"/>
      <c r="AC69" s="147"/>
      <c r="AD69" s="147"/>
      <c r="AE69" s="147"/>
      <c r="AF69" s="147"/>
      <c r="AG69" s="147" t="s">
        <v>167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71" t="str">
        <f>C69</f>
        <v>s provedením lože z kameniva drceného, s vyplněním spár, s dvojitým hutněním a se smetením přebytečného materiálu na krajnici. S dodáním hmot pro lože a výplň spár.</v>
      </c>
      <c r="BB69" s="147"/>
      <c r="BC69" s="147"/>
      <c r="BD69" s="147"/>
      <c r="BE69" s="147"/>
      <c r="BF69" s="147"/>
      <c r="BG69" s="147"/>
      <c r="BH69" s="147"/>
    </row>
    <row r="70" spans="1:60" outlineLevel="1">
      <c r="A70" s="154"/>
      <c r="B70" s="155"/>
      <c r="C70" s="187" t="s">
        <v>464</v>
      </c>
      <c r="D70" s="178"/>
      <c r="E70" s="179">
        <v>623.6</v>
      </c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47"/>
      <c r="Z70" s="147"/>
      <c r="AA70" s="147"/>
      <c r="AB70" s="147"/>
      <c r="AC70" s="147"/>
      <c r="AD70" s="147"/>
      <c r="AE70" s="147"/>
      <c r="AF70" s="147"/>
      <c r="AG70" s="147" t="s">
        <v>169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>
      <c r="A71" s="164">
        <v>31</v>
      </c>
      <c r="B71" s="165" t="s">
        <v>258</v>
      </c>
      <c r="C71" s="174" t="s">
        <v>259</v>
      </c>
      <c r="D71" s="166" t="s">
        <v>186</v>
      </c>
      <c r="E71" s="167">
        <v>3.6</v>
      </c>
      <c r="F71" s="168"/>
      <c r="G71" s="169">
        <f>ROUND(E71*F71,2)</f>
        <v>0</v>
      </c>
      <c r="H71" s="168"/>
      <c r="I71" s="169">
        <f>ROUND(E71*H71,2)</f>
        <v>0</v>
      </c>
      <c r="J71" s="168"/>
      <c r="K71" s="169">
        <f>ROUND(E71*J71,2)</f>
        <v>0</v>
      </c>
      <c r="L71" s="169">
        <v>21</v>
      </c>
      <c r="M71" s="169">
        <f>G71*(1+L71/100)</f>
        <v>0</v>
      </c>
      <c r="N71" s="169">
        <v>0</v>
      </c>
      <c r="O71" s="169">
        <f>ROUND(E71*N71,2)</f>
        <v>0</v>
      </c>
      <c r="P71" s="169">
        <v>0</v>
      </c>
      <c r="Q71" s="169">
        <f>ROUND(E71*P71,2)</f>
        <v>0</v>
      </c>
      <c r="R71" s="169" t="s">
        <v>241</v>
      </c>
      <c r="S71" s="169" t="s">
        <v>116</v>
      </c>
      <c r="T71" s="170" t="s">
        <v>163</v>
      </c>
      <c r="U71" s="156">
        <v>5.5E-2</v>
      </c>
      <c r="V71" s="156">
        <f>ROUND(E71*U71,2)</f>
        <v>0.2</v>
      </c>
      <c r="W71" s="156"/>
      <c r="X71" s="156" t="s">
        <v>164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165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2.5" outlineLevel="1">
      <c r="A72" s="154"/>
      <c r="B72" s="155"/>
      <c r="C72" s="256" t="s">
        <v>254</v>
      </c>
      <c r="D72" s="257"/>
      <c r="E72" s="257"/>
      <c r="F72" s="257"/>
      <c r="G72" s="257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47"/>
      <c r="Z72" s="147"/>
      <c r="AA72" s="147"/>
      <c r="AB72" s="147"/>
      <c r="AC72" s="147"/>
      <c r="AD72" s="147"/>
      <c r="AE72" s="147"/>
      <c r="AF72" s="147"/>
      <c r="AG72" s="147" t="s">
        <v>167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71" t="str">
        <f>C72</f>
        <v>s provedením lože z kameniva drceného, s vyplněním spár, s dvojitým hutněním a se smetením přebytečného materiálu na krajnici. S dodáním hmot pro lože a výplň spár.</v>
      </c>
      <c r="BB72" s="147"/>
      <c r="BC72" s="147"/>
      <c r="BD72" s="147"/>
      <c r="BE72" s="147"/>
      <c r="BF72" s="147"/>
      <c r="BG72" s="147"/>
      <c r="BH72" s="147"/>
    </row>
    <row r="73" spans="1:60" outlineLevel="1">
      <c r="A73" s="164">
        <v>32</v>
      </c>
      <c r="B73" s="165" t="s">
        <v>261</v>
      </c>
      <c r="C73" s="174" t="s">
        <v>262</v>
      </c>
      <c r="D73" s="166" t="s">
        <v>186</v>
      </c>
      <c r="E73" s="167">
        <v>3.6</v>
      </c>
      <c r="F73" s="168"/>
      <c r="G73" s="169">
        <f>ROUND(E73*F73,2)</f>
        <v>0</v>
      </c>
      <c r="H73" s="168"/>
      <c r="I73" s="169">
        <f>ROUND(E73*H73,2)</f>
        <v>0</v>
      </c>
      <c r="J73" s="168"/>
      <c r="K73" s="169">
        <f>ROUND(E73*J73,2)</f>
        <v>0</v>
      </c>
      <c r="L73" s="169">
        <v>21</v>
      </c>
      <c r="M73" s="169">
        <f>G73*(1+L73/100)</f>
        <v>0</v>
      </c>
      <c r="N73" s="169">
        <v>0</v>
      </c>
      <c r="O73" s="169">
        <f>ROUND(E73*N73,2)</f>
        <v>0</v>
      </c>
      <c r="P73" s="169">
        <v>0</v>
      </c>
      <c r="Q73" s="169">
        <f>ROUND(E73*P73,2)</f>
        <v>0</v>
      </c>
      <c r="R73" s="169" t="s">
        <v>241</v>
      </c>
      <c r="S73" s="169" t="s">
        <v>116</v>
      </c>
      <c r="T73" s="170" t="s">
        <v>163</v>
      </c>
      <c r="U73" s="156">
        <v>0.08</v>
      </c>
      <c r="V73" s="156">
        <f>ROUND(E73*U73,2)</f>
        <v>0.28999999999999998</v>
      </c>
      <c r="W73" s="156"/>
      <c r="X73" s="156" t="s">
        <v>164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165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22.5" outlineLevel="1">
      <c r="A74" s="154"/>
      <c r="B74" s="155"/>
      <c r="C74" s="256" t="s">
        <v>254</v>
      </c>
      <c r="D74" s="257"/>
      <c r="E74" s="257"/>
      <c r="F74" s="257"/>
      <c r="G74" s="257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47"/>
      <c r="Z74" s="147"/>
      <c r="AA74" s="147"/>
      <c r="AB74" s="147"/>
      <c r="AC74" s="147"/>
      <c r="AD74" s="147"/>
      <c r="AE74" s="147"/>
      <c r="AF74" s="147"/>
      <c r="AG74" s="147" t="s">
        <v>167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71" t="str">
        <f>C74</f>
        <v>s provedením lože z kameniva drceného, s vyplněním spár, s dvojitým hutněním a se smetením přebytečného materiálu na krajnici. S dodáním hmot pro lože a výplň spár.</v>
      </c>
      <c r="BB74" s="147"/>
      <c r="BC74" s="147"/>
      <c r="BD74" s="147"/>
      <c r="BE74" s="147"/>
      <c r="BF74" s="147"/>
      <c r="BG74" s="147"/>
      <c r="BH74" s="147"/>
    </row>
    <row r="75" spans="1:60" outlineLevel="1">
      <c r="A75" s="180">
        <v>33</v>
      </c>
      <c r="B75" s="181" t="s">
        <v>264</v>
      </c>
      <c r="C75" s="188" t="s">
        <v>265</v>
      </c>
      <c r="D75" s="182" t="s">
        <v>266</v>
      </c>
      <c r="E75" s="183">
        <v>95</v>
      </c>
      <c r="F75" s="184"/>
      <c r="G75" s="185">
        <f>ROUND(E75*F75,2)</f>
        <v>0</v>
      </c>
      <c r="H75" s="184"/>
      <c r="I75" s="185">
        <f>ROUND(E75*H75,2)</f>
        <v>0</v>
      </c>
      <c r="J75" s="184"/>
      <c r="K75" s="185">
        <f>ROUND(E75*J75,2)</f>
        <v>0</v>
      </c>
      <c r="L75" s="185">
        <v>21</v>
      </c>
      <c r="M75" s="185">
        <f>G75*(1+L75/100)</f>
        <v>0</v>
      </c>
      <c r="N75" s="185">
        <v>3.3E-4</v>
      </c>
      <c r="O75" s="185">
        <f>ROUND(E75*N75,2)</f>
        <v>0.03</v>
      </c>
      <c r="P75" s="185">
        <v>0</v>
      </c>
      <c r="Q75" s="185">
        <f>ROUND(E75*P75,2)</f>
        <v>0</v>
      </c>
      <c r="R75" s="185" t="s">
        <v>241</v>
      </c>
      <c r="S75" s="185" t="s">
        <v>116</v>
      </c>
      <c r="T75" s="186" t="s">
        <v>163</v>
      </c>
      <c r="U75" s="156">
        <v>0.41</v>
      </c>
      <c r="V75" s="156">
        <f>ROUND(E75*U75,2)</f>
        <v>38.950000000000003</v>
      </c>
      <c r="W75" s="156"/>
      <c r="X75" s="156" t="s">
        <v>164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165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22.5" outlineLevel="1">
      <c r="A76" s="180">
        <v>34</v>
      </c>
      <c r="B76" s="181" t="s">
        <v>267</v>
      </c>
      <c r="C76" s="188" t="s">
        <v>268</v>
      </c>
      <c r="D76" s="182" t="s">
        <v>161</v>
      </c>
      <c r="E76" s="183">
        <v>639.75</v>
      </c>
      <c r="F76" s="184"/>
      <c r="G76" s="185">
        <f>ROUND(E76*F76,2)</f>
        <v>0</v>
      </c>
      <c r="H76" s="184"/>
      <c r="I76" s="185">
        <f>ROUND(E76*H76,2)</f>
        <v>0</v>
      </c>
      <c r="J76" s="184"/>
      <c r="K76" s="185">
        <f>ROUND(E76*J76,2)</f>
        <v>0</v>
      </c>
      <c r="L76" s="185">
        <v>21</v>
      </c>
      <c r="M76" s="185">
        <f>G76*(1+L76/100)</f>
        <v>0</v>
      </c>
      <c r="N76" s="185">
        <v>1.6</v>
      </c>
      <c r="O76" s="185">
        <f>ROUND(E76*N76,2)</f>
        <v>1023.6</v>
      </c>
      <c r="P76" s="185">
        <v>0</v>
      </c>
      <c r="Q76" s="185">
        <f>ROUND(E76*P76,2)</f>
        <v>0</v>
      </c>
      <c r="R76" s="185"/>
      <c r="S76" s="185" t="s">
        <v>154</v>
      </c>
      <c r="T76" s="186" t="s">
        <v>117</v>
      </c>
      <c r="U76" s="156">
        <v>0</v>
      </c>
      <c r="V76" s="156">
        <f>ROUND(E76*U76,2)</f>
        <v>0</v>
      </c>
      <c r="W76" s="156"/>
      <c r="X76" s="156" t="s">
        <v>164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165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2.5" outlineLevel="1">
      <c r="A77" s="164">
        <v>35</v>
      </c>
      <c r="B77" s="165" t="s">
        <v>269</v>
      </c>
      <c r="C77" s="174" t="s">
        <v>270</v>
      </c>
      <c r="D77" s="166" t="s">
        <v>161</v>
      </c>
      <c r="E77" s="167">
        <v>1357.13</v>
      </c>
      <c r="F77" s="168"/>
      <c r="G77" s="169">
        <f>ROUND(E77*F77,2)</f>
        <v>0</v>
      </c>
      <c r="H77" s="168"/>
      <c r="I77" s="169">
        <f>ROUND(E77*H77,2)</f>
        <v>0</v>
      </c>
      <c r="J77" s="168"/>
      <c r="K77" s="169">
        <f>ROUND(E77*J77,2)</f>
        <v>0</v>
      </c>
      <c r="L77" s="169">
        <v>21</v>
      </c>
      <c r="M77" s="169">
        <f>G77*(1+L77/100)</f>
        <v>0</v>
      </c>
      <c r="N77" s="169">
        <v>1.6</v>
      </c>
      <c r="O77" s="169">
        <f>ROUND(E77*N77,2)</f>
        <v>2171.41</v>
      </c>
      <c r="P77" s="169">
        <v>0</v>
      </c>
      <c r="Q77" s="169">
        <f>ROUND(E77*P77,2)</f>
        <v>0</v>
      </c>
      <c r="R77" s="169"/>
      <c r="S77" s="169" t="s">
        <v>154</v>
      </c>
      <c r="T77" s="170" t="s">
        <v>117</v>
      </c>
      <c r="U77" s="156">
        <v>0</v>
      </c>
      <c r="V77" s="156">
        <f>ROUND(E77*U77,2)</f>
        <v>0</v>
      </c>
      <c r="W77" s="156"/>
      <c r="X77" s="156" t="s">
        <v>164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165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>
      <c r="A78" s="154"/>
      <c r="B78" s="155"/>
      <c r="C78" s="187" t="s">
        <v>465</v>
      </c>
      <c r="D78" s="178"/>
      <c r="E78" s="179">
        <v>608.75</v>
      </c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47"/>
      <c r="Z78" s="147"/>
      <c r="AA78" s="147"/>
      <c r="AB78" s="147"/>
      <c r="AC78" s="147"/>
      <c r="AD78" s="147"/>
      <c r="AE78" s="147"/>
      <c r="AF78" s="147"/>
      <c r="AG78" s="147" t="s">
        <v>169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>
      <c r="A79" s="154"/>
      <c r="B79" s="155"/>
      <c r="C79" s="187" t="s">
        <v>466</v>
      </c>
      <c r="D79" s="178"/>
      <c r="E79" s="179">
        <v>748.38</v>
      </c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47"/>
      <c r="Z79" s="147"/>
      <c r="AA79" s="147"/>
      <c r="AB79" s="147"/>
      <c r="AC79" s="147"/>
      <c r="AD79" s="147"/>
      <c r="AE79" s="147"/>
      <c r="AF79" s="147"/>
      <c r="AG79" s="147" t="s">
        <v>169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>
      <c r="A80" s="164">
        <v>36</v>
      </c>
      <c r="B80" s="165" t="s">
        <v>271</v>
      </c>
      <c r="C80" s="174" t="s">
        <v>272</v>
      </c>
      <c r="D80" s="166" t="s">
        <v>186</v>
      </c>
      <c r="E80" s="167">
        <v>626.20000000000005</v>
      </c>
      <c r="F80" s="168"/>
      <c r="G80" s="169">
        <f>ROUND(E80*F80,2)</f>
        <v>0</v>
      </c>
      <c r="H80" s="168"/>
      <c r="I80" s="169">
        <f>ROUND(E80*H80,2)</f>
        <v>0</v>
      </c>
      <c r="J80" s="168"/>
      <c r="K80" s="169">
        <f>ROUND(E80*J80,2)</f>
        <v>0</v>
      </c>
      <c r="L80" s="169">
        <v>21</v>
      </c>
      <c r="M80" s="169">
        <f>G80*(1+L80/100)</f>
        <v>0</v>
      </c>
      <c r="N80" s="169">
        <v>0.122</v>
      </c>
      <c r="O80" s="169">
        <f>ROUND(E80*N80,2)</f>
        <v>76.400000000000006</v>
      </c>
      <c r="P80" s="169">
        <v>0</v>
      </c>
      <c r="Q80" s="169">
        <f>ROUND(E80*P80,2)</f>
        <v>0</v>
      </c>
      <c r="R80" s="169"/>
      <c r="S80" s="169" t="s">
        <v>154</v>
      </c>
      <c r="T80" s="170" t="s">
        <v>117</v>
      </c>
      <c r="U80" s="156">
        <v>0</v>
      </c>
      <c r="V80" s="156">
        <f>ROUND(E80*U80,2)</f>
        <v>0</v>
      </c>
      <c r="W80" s="156"/>
      <c r="X80" s="156" t="s">
        <v>164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165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>
      <c r="A81" s="154"/>
      <c r="B81" s="155"/>
      <c r="C81" s="187" t="s">
        <v>467</v>
      </c>
      <c r="D81" s="178"/>
      <c r="E81" s="179">
        <v>626.20000000000005</v>
      </c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47"/>
      <c r="Z81" s="147"/>
      <c r="AA81" s="147"/>
      <c r="AB81" s="147"/>
      <c r="AC81" s="147"/>
      <c r="AD81" s="147"/>
      <c r="AE81" s="147"/>
      <c r="AF81" s="147"/>
      <c r="AG81" s="147" t="s">
        <v>169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>
      <c r="A82" s="164">
        <v>37</v>
      </c>
      <c r="B82" s="165" t="s">
        <v>277</v>
      </c>
      <c r="C82" s="174" t="s">
        <v>278</v>
      </c>
      <c r="D82" s="166" t="s">
        <v>186</v>
      </c>
      <c r="E82" s="167">
        <v>3.7080000000000002</v>
      </c>
      <c r="F82" s="168"/>
      <c r="G82" s="169">
        <f>ROUND(E82*F82,2)</f>
        <v>0</v>
      </c>
      <c r="H82" s="168"/>
      <c r="I82" s="169">
        <f>ROUND(E82*H82,2)</f>
        <v>0</v>
      </c>
      <c r="J82" s="168"/>
      <c r="K82" s="169">
        <f>ROUND(E82*J82,2)</f>
        <v>0</v>
      </c>
      <c r="L82" s="169">
        <v>21</v>
      </c>
      <c r="M82" s="169">
        <f>G82*(1+L82/100)</f>
        <v>0</v>
      </c>
      <c r="N82" s="169">
        <v>0.122</v>
      </c>
      <c r="O82" s="169">
        <f>ROUND(E82*N82,2)</f>
        <v>0.45</v>
      </c>
      <c r="P82" s="169">
        <v>0</v>
      </c>
      <c r="Q82" s="169">
        <f>ROUND(E82*P82,2)</f>
        <v>0</v>
      </c>
      <c r="R82" s="169"/>
      <c r="S82" s="169" t="s">
        <v>154</v>
      </c>
      <c r="T82" s="170" t="s">
        <v>117</v>
      </c>
      <c r="U82" s="156">
        <v>0</v>
      </c>
      <c r="V82" s="156">
        <f>ROUND(E82*U82,2)</f>
        <v>0</v>
      </c>
      <c r="W82" s="156"/>
      <c r="X82" s="156" t="s">
        <v>164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165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>
      <c r="A83" s="154"/>
      <c r="B83" s="155"/>
      <c r="C83" s="187" t="s">
        <v>276</v>
      </c>
      <c r="D83" s="178"/>
      <c r="E83" s="179">
        <v>3.7080000000000002</v>
      </c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47"/>
      <c r="Z83" s="147"/>
      <c r="AA83" s="147"/>
      <c r="AB83" s="147"/>
      <c r="AC83" s="147"/>
      <c r="AD83" s="147"/>
      <c r="AE83" s="147"/>
      <c r="AF83" s="147"/>
      <c r="AG83" s="147" t="s">
        <v>169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>
      <c r="A84" s="180">
        <v>38</v>
      </c>
      <c r="B84" s="181" t="s">
        <v>280</v>
      </c>
      <c r="C84" s="188" t="s">
        <v>281</v>
      </c>
      <c r="D84" s="182" t="s">
        <v>266</v>
      </c>
      <c r="E84" s="183">
        <v>748</v>
      </c>
      <c r="F84" s="184"/>
      <c r="G84" s="185">
        <f>ROUND(E84*F84,2)</f>
        <v>0</v>
      </c>
      <c r="H84" s="184"/>
      <c r="I84" s="185">
        <f>ROUND(E84*H84,2)</f>
        <v>0</v>
      </c>
      <c r="J84" s="184"/>
      <c r="K84" s="185">
        <f>ROUND(E84*J84,2)</f>
        <v>0</v>
      </c>
      <c r="L84" s="185">
        <v>21</v>
      </c>
      <c r="M84" s="185">
        <f>G84*(1+L84/100)</f>
        <v>0</v>
      </c>
      <c r="N84" s="185">
        <v>0</v>
      </c>
      <c r="O84" s="185">
        <f>ROUND(E84*N84,2)</f>
        <v>0</v>
      </c>
      <c r="P84" s="185">
        <v>0</v>
      </c>
      <c r="Q84" s="185">
        <f>ROUND(E84*P84,2)</f>
        <v>0</v>
      </c>
      <c r="R84" s="185"/>
      <c r="S84" s="185" t="s">
        <v>154</v>
      </c>
      <c r="T84" s="186" t="s">
        <v>117</v>
      </c>
      <c r="U84" s="156">
        <v>0</v>
      </c>
      <c r="V84" s="156">
        <f>ROUND(E84*U84,2)</f>
        <v>0</v>
      </c>
      <c r="W84" s="156"/>
      <c r="X84" s="156" t="s">
        <v>164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165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>
      <c r="A85" s="164">
        <v>39</v>
      </c>
      <c r="B85" s="165" t="s">
        <v>468</v>
      </c>
      <c r="C85" s="174" t="s">
        <v>469</v>
      </c>
      <c r="D85" s="166" t="s">
        <v>306</v>
      </c>
      <c r="E85" s="167">
        <v>16.16</v>
      </c>
      <c r="F85" s="168"/>
      <c r="G85" s="169">
        <f>ROUND(E85*F85,2)</f>
        <v>0</v>
      </c>
      <c r="H85" s="168"/>
      <c r="I85" s="169">
        <f>ROUND(E85*H85,2)</f>
        <v>0</v>
      </c>
      <c r="J85" s="168"/>
      <c r="K85" s="169">
        <f>ROUND(E85*J85,2)</f>
        <v>0</v>
      </c>
      <c r="L85" s="169">
        <v>21</v>
      </c>
      <c r="M85" s="169">
        <f>G85*(1+L85/100)</f>
        <v>0</v>
      </c>
      <c r="N85" s="169">
        <v>1.516</v>
      </c>
      <c r="O85" s="169">
        <f>ROUND(E85*N85,2)</f>
        <v>24.5</v>
      </c>
      <c r="P85" s="169">
        <v>0</v>
      </c>
      <c r="Q85" s="169">
        <f>ROUND(E85*P85,2)</f>
        <v>0</v>
      </c>
      <c r="R85" s="169" t="s">
        <v>231</v>
      </c>
      <c r="S85" s="169" t="s">
        <v>116</v>
      </c>
      <c r="T85" s="170" t="s">
        <v>163</v>
      </c>
      <c r="U85" s="156">
        <v>0</v>
      </c>
      <c r="V85" s="156">
        <f>ROUND(E85*U85,2)</f>
        <v>0</v>
      </c>
      <c r="W85" s="156"/>
      <c r="X85" s="156" t="s">
        <v>232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233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>
      <c r="A86" s="154"/>
      <c r="B86" s="155"/>
      <c r="C86" s="187" t="s">
        <v>470</v>
      </c>
      <c r="D86" s="178"/>
      <c r="E86" s="179">
        <v>16.16</v>
      </c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47"/>
      <c r="Z86" s="147"/>
      <c r="AA86" s="147"/>
      <c r="AB86" s="147"/>
      <c r="AC86" s="147"/>
      <c r="AD86" s="147"/>
      <c r="AE86" s="147"/>
      <c r="AF86" s="147"/>
      <c r="AG86" s="147" t="s">
        <v>169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22.5" outlineLevel="1">
      <c r="A87" s="164">
        <v>40</v>
      </c>
      <c r="B87" s="165" t="s">
        <v>471</v>
      </c>
      <c r="C87" s="174" t="s">
        <v>472</v>
      </c>
      <c r="D87" s="166" t="s">
        <v>186</v>
      </c>
      <c r="E87" s="167">
        <v>3685</v>
      </c>
      <c r="F87" s="168"/>
      <c r="G87" s="169">
        <f>ROUND(E87*F87,2)</f>
        <v>0</v>
      </c>
      <c r="H87" s="168"/>
      <c r="I87" s="169">
        <f>ROUND(E87*H87,2)</f>
        <v>0</v>
      </c>
      <c r="J87" s="168"/>
      <c r="K87" s="169">
        <f>ROUND(E87*J87,2)</f>
        <v>0</v>
      </c>
      <c r="L87" s="169">
        <v>21</v>
      </c>
      <c r="M87" s="169">
        <f>G87*(1+L87/100)</f>
        <v>0</v>
      </c>
      <c r="N87" s="169">
        <v>2.0000000000000001E-4</v>
      </c>
      <c r="O87" s="169">
        <f>ROUND(E87*N87,2)</f>
        <v>0.74</v>
      </c>
      <c r="P87" s="169">
        <v>0</v>
      </c>
      <c r="Q87" s="169">
        <f>ROUND(E87*P87,2)</f>
        <v>0</v>
      </c>
      <c r="R87" s="169" t="s">
        <v>231</v>
      </c>
      <c r="S87" s="169" t="s">
        <v>116</v>
      </c>
      <c r="T87" s="170" t="s">
        <v>117</v>
      </c>
      <c r="U87" s="156">
        <v>0</v>
      </c>
      <c r="V87" s="156">
        <f>ROUND(E87*U87,2)</f>
        <v>0</v>
      </c>
      <c r="W87" s="156"/>
      <c r="X87" s="156" t="s">
        <v>232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233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>
      <c r="A88" s="154"/>
      <c r="B88" s="155"/>
      <c r="C88" s="187" t="s">
        <v>473</v>
      </c>
      <c r="D88" s="178"/>
      <c r="E88" s="179">
        <v>3685</v>
      </c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47"/>
      <c r="Z88" s="147"/>
      <c r="AA88" s="147"/>
      <c r="AB88" s="147"/>
      <c r="AC88" s="147"/>
      <c r="AD88" s="147"/>
      <c r="AE88" s="147"/>
      <c r="AF88" s="147"/>
      <c r="AG88" s="147" t="s">
        <v>169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22.5" outlineLevel="1">
      <c r="A89" s="164">
        <v>41</v>
      </c>
      <c r="B89" s="165" t="s">
        <v>282</v>
      </c>
      <c r="C89" s="174" t="s">
        <v>283</v>
      </c>
      <c r="D89" s="166" t="s">
        <v>186</v>
      </c>
      <c r="E89" s="167">
        <v>4565</v>
      </c>
      <c r="F89" s="168"/>
      <c r="G89" s="169">
        <f>ROUND(E89*F89,2)</f>
        <v>0</v>
      </c>
      <c r="H89" s="168"/>
      <c r="I89" s="169">
        <f>ROUND(E89*H89,2)</f>
        <v>0</v>
      </c>
      <c r="J89" s="168"/>
      <c r="K89" s="169">
        <f>ROUND(E89*J89,2)</f>
        <v>0</v>
      </c>
      <c r="L89" s="169">
        <v>21</v>
      </c>
      <c r="M89" s="169">
        <f>G89*(1+L89/100)</f>
        <v>0</v>
      </c>
      <c r="N89" s="169">
        <v>2.9999999999999997E-4</v>
      </c>
      <c r="O89" s="169">
        <f>ROUND(E89*N89,2)</f>
        <v>1.37</v>
      </c>
      <c r="P89" s="169">
        <v>0</v>
      </c>
      <c r="Q89" s="169">
        <f>ROUND(E89*P89,2)</f>
        <v>0</v>
      </c>
      <c r="R89" s="169" t="s">
        <v>231</v>
      </c>
      <c r="S89" s="169" t="s">
        <v>116</v>
      </c>
      <c r="T89" s="170" t="s">
        <v>163</v>
      </c>
      <c r="U89" s="156">
        <v>0</v>
      </c>
      <c r="V89" s="156">
        <f>ROUND(E89*U89,2)</f>
        <v>0</v>
      </c>
      <c r="W89" s="156"/>
      <c r="X89" s="156" t="s">
        <v>232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233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>
      <c r="A90" s="154"/>
      <c r="B90" s="155"/>
      <c r="C90" s="187" t="s">
        <v>474</v>
      </c>
      <c r="D90" s="178"/>
      <c r="E90" s="179">
        <v>4565</v>
      </c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47"/>
      <c r="Z90" s="147"/>
      <c r="AA90" s="147"/>
      <c r="AB90" s="147"/>
      <c r="AC90" s="147"/>
      <c r="AD90" s="147"/>
      <c r="AE90" s="147"/>
      <c r="AF90" s="147"/>
      <c r="AG90" s="147" t="s">
        <v>169</v>
      </c>
      <c r="AH90" s="147">
        <v>5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>
      <c r="A91" s="158" t="s">
        <v>111</v>
      </c>
      <c r="B91" s="159" t="s">
        <v>73</v>
      </c>
      <c r="C91" s="173" t="s">
        <v>74</v>
      </c>
      <c r="D91" s="160"/>
      <c r="E91" s="161"/>
      <c r="F91" s="162"/>
      <c r="G91" s="162">
        <f>SUMIF(AG92:AG99,"&lt;&gt;NOR",G92:G99)</f>
        <v>0</v>
      </c>
      <c r="H91" s="162"/>
      <c r="I91" s="162">
        <f>SUM(I92:I99)</f>
        <v>0</v>
      </c>
      <c r="J91" s="162"/>
      <c r="K91" s="162">
        <f>SUM(K92:K99)</f>
        <v>0</v>
      </c>
      <c r="L91" s="162"/>
      <c r="M91" s="162">
        <f>SUM(M92:M99)</f>
        <v>0</v>
      </c>
      <c r="N91" s="162"/>
      <c r="O91" s="162">
        <f>SUM(O92:O99)</f>
        <v>102.24000000000001</v>
      </c>
      <c r="P91" s="162"/>
      <c r="Q91" s="162">
        <f>SUM(Q92:Q99)</f>
        <v>0</v>
      </c>
      <c r="R91" s="162"/>
      <c r="S91" s="162"/>
      <c r="T91" s="163"/>
      <c r="U91" s="157"/>
      <c r="V91" s="157">
        <f>SUM(V92:V99)</f>
        <v>36.409999999999997</v>
      </c>
      <c r="W91" s="157"/>
      <c r="X91" s="157"/>
      <c r="AG91" t="s">
        <v>112</v>
      </c>
    </row>
    <row r="92" spans="1:60" ht="22.5" outlineLevel="1">
      <c r="A92" s="180">
        <v>42</v>
      </c>
      <c r="B92" s="181" t="s">
        <v>285</v>
      </c>
      <c r="C92" s="188" t="s">
        <v>286</v>
      </c>
      <c r="D92" s="182" t="s">
        <v>266</v>
      </c>
      <c r="E92" s="183">
        <v>344</v>
      </c>
      <c r="F92" s="184"/>
      <c r="G92" s="185">
        <f>ROUND(E92*F92,2)</f>
        <v>0</v>
      </c>
      <c r="H92" s="184"/>
      <c r="I92" s="185">
        <f>ROUND(E92*H92,2)</f>
        <v>0</v>
      </c>
      <c r="J92" s="184"/>
      <c r="K92" s="185">
        <f>ROUND(E92*J92,2)</f>
        <v>0</v>
      </c>
      <c r="L92" s="185">
        <v>21</v>
      </c>
      <c r="M92" s="185">
        <f>G92*(1+L92/100)</f>
        <v>0</v>
      </c>
      <c r="N92" s="185">
        <v>0</v>
      </c>
      <c r="O92" s="185">
        <f>ROUND(E92*N92,2)</f>
        <v>0</v>
      </c>
      <c r="P92" s="185">
        <v>0</v>
      </c>
      <c r="Q92" s="185">
        <f>ROUND(E92*P92,2)</f>
        <v>0</v>
      </c>
      <c r="R92" s="185" t="s">
        <v>287</v>
      </c>
      <c r="S92" s="185" t="s">
        <v>116</v>
      </c>
      <c r="T92" s="186" t="s">
        <v>163</v>
      </c>
      <c r="U92" s="156">
        <v>5.5E-2</v>
      </c>
      <c r="V92" s="156">
        <f>ROUND(E92*U92,2)</f>
        <v>18.920000000000002</v>
      </c>
      <c r="W92" s="156"/>
      <c r="X92" s="156" t="s">
        <v>164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165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>
      <c r="A93" s="164">
        <v>43</v>
      </c>
      <c r="B93" s="165" t="s">
        <v>288</v>
      </c>
      <c r="C93" s="174" t="s">
        <v>289</v>
      </c>
      <c r="D93" s="166" t="s">
        <v>161</v>
      </c>
      <c r="E93" s="167">
        <v>10.32</v>
      </c>
      <c r="F93" s="168"/>
      <c r="G93" s="169">
        <f>ROUND(E93*F93,2)</f>
        <v>0</v>
      </c>
      <c r="H93" s="168"/>
      <c r="I93" s="169">
        <f>ROUND(E93*H93,2)</f>
        <v>0</v>
      </c>
      <c r="J93" s="168"/>
      <c r="K93" s="169">
        <f>ROUND(E93*J93,2)</f>
        <v>0</v>
      </c>
      <c r="L93" s="169">
        <v>21</v>
      </c>
      <c r="M93" s="169">
        <f>G93*(1+L93/100)</f>
        <v>0</v>
      </c>
      <c r="N93" s="169">
        <v>1.8907700000000001</v>
      </c>
      <c r="O93" s="169">
        <f>ROUND(E93*N93,2)</f>
        <v>19.510000000000002</v>
      </c>
      <c r="P93" s="169">
        <v>0</v>
      </c>
      <c r="Q93" s="169">
        <f>ROUND(E93*P93,2)</f>
        <v>0</v>
      </c>
      <c r="R93" s="169" t="s">
        <v>287</v>
      </c>
      <c r="S93" s="169" t="s">
        <v>116</v>
      </c>
      <c r="T93" s="170" t="s">
        <v>163</v>
      </c>
      <c r="U93" s="156">
        <v>1.6950000000000001</v>
      </c>
      <c r="V93" s="156">
        <f>ROUND(E93*U93,2)</f>
        <v>17.489999999999998</v>
      </c>
      <c r="W93" s="156"/>
      <c r="X93" s="156" t="s">
        <v>164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165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>
      <c r="A94" s="154"/>
      <c r="B94" s="155"/>
      <c r="C94" s="256" t="s">
        <v>290</v>
      </c>
      <c r="D94" s="257"/>
      <c r="E94" s="257"/>
      <c r="F94" s="257"/>
      <c r="G94" s="257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47"/>
      <c r="Z94" s="147"/>
      <c r="AA94" s="147"/>
      <c r="AB94" s="147"/>
      <c r="AC94" s="147"/>
      <c r="AD94" s="147"/>
      <c r="AE94" s="147"/>
      <c r="AF94" s="147"/>
      <c r="AG94" s="147" t="s">
        <v>167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>
      <c r="A95" s="180">
        <v>44</v>
      </c>
      <c r="B95" s="181" t="s">
        <v>292</v>
      </c>
      <c r="C95" s="188" t="s">
        <v>293</v>
      </c>
      <c r="D95" s="182" t="s">
        <v>161</v>
      </c>
      <c r="E95" s="183">
        <v>51.6</v>
      </c>
      <c r="F95" s="184"/>
      <c r="G95" s="185">
        <f>ROUND(E95*F95,2)</f>
        <v>0</v>
      </c>
      <c r="H95" s="184"/>
      <c r="I95" s="185">
        <f>ROUND(E95*H95,2)</f>
        <v>0</v>
      </c>
      <c r="J95" s="184"/>
      <c r="K95" s="185">
        <f>ROUND(E95*J95,2)</f>
        <v>0</v>
      </c>
      <c r="L95" s="185">
        <v>21</v>
      </c>
      <c r="M95" s="185">
        <f>G95*(1+L95/100)</f>
        <v>0</v>
      </c>
      <c r="N95" s="185">
        <v>1.6</v>
      </c>
      <c r="O95" s="185">
        <f>ROUND(E95*N95,2)</f>
        <v>82.56</v>
      </c>
      <c r="P95" s="185">
        <v>0</v>
      </c>
      <c r="Q95" s="185">
        <f>ROUND(E95*P95,2)</f>
        <v>0</v>
      </c>
      <c r="R95" s="185"/>
      <c r="S95" s="185" t="s">
        <v>154</v>
      </c>
      <c r="T95" s="186" t="s">
        <v>117</v>
      </c>
      <c r="U95" s="156">
        <v>0</v>
      </c>
      <c r="V95" s="156">
        <f>ROUND(E95*U95,2)</f>
        <v>0</v>
      </c>
      <c r="W95" s="156"/>
      <c r="X95" s="156" t="s">
        <v>164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165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>
      <c r="A96" s="180">
        <v>45</v>
      </c>
      <c r="B96" s="181" t="s">
        <v>475</v>
      </c>
      <c r="C96" s="188" t="s">
        <v>476</v>
      </c>
      <c r="D96" s="182" t="s">
        <v>266</v>
      </c>
      <c r="E96" s="183">
        <v>66</v>
      </c>
      <c r="F96" s="184"/>
      <c r="G96" s="185">
        <f>ROUND(E96*F96,2)</f>
        <v>0</v>
      </c>
      <c r="H96" s="184"/>
      <c r="I96" s="185">
        <f>ROUND(E96*H96,2)</f>
        <v>0</v>
      </c>
      <c r="J96" s="184"/>
      <c r="K96" s="185">
        <f>ROUND(E96*J96,2)</f>
        <v>0</v>
      </c>
      <c r="L96" s="185">
        <v>21</v>
      </c>
      <c r="M96" s="185">
        <f>G96*(1+L96/100)</f>
        <v>0</v>
      </c>
      <c r="N96" s="185">
        <v>0</v>
      </c>
      <c r="O96" s="185">
        <f>ROUND(E96*N96,2)</f>
        <v>0</v>
      </c>
      <c r="P96" s="185">
        <v>0</v>
      </c>
      <c r="Q96" s="185">
        <f>ROUND(E96*P96,2)</f>
        <v>0</v>
      </c>
      <c r="R96" s="185"/>
      <c r="S96" s="185" t="s">
        <v>154</v>
      </c>
      <c r="T96" s="186" t="s">
        <v>117</v>
      </c>
      <c r="U96" s="156">
        <v>0</v>
      </c>
      <c r="V96" s="156">
        <f>ROUND(E96*U96,2)</f>
        <v>0</v>
      </c>
      <c r="W96" s="156"/>
      <c r="X96" s="156" t="s">
        <v>164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165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>
      <c r="A97" s="180">
        <v>46</v>
      </c>
      <c r="B97" s="181" t="s">
        <v>299</v>
      </c>
      <c r="C97" s="188" t="s">
        <v>477</v>
      </c>
      <c r="D97" s="182" t="s">
        <v>266</v>
      </c>
      <c r="E97" s="183">
        <v>66</v>
      </c>
      <c r="F97" s="184"/>
      <c r="G97" s="185">
        <f>ROUND(E97*F97,2)</f>
        <v>0</v>
      </c>
      <c r="H97" s="184"/>
      <c r="I97" s="185">
        <f>ROUND(E97*H97,2)</f>
        <v>0</v>
      </c>
      <c r="J97" s="184"/>
      <c r="K97" s="185">
        <f>ROUND(E97*J97,2)</f>
        <v>0</v>
      </c>
      <c r="L97" s="185">
        <v>21</v>
      </c>
      <c r="M97" s="185">
        <f>G97*(1+L97/100)</f>
        <v>0</v>
      </c>
      <c r="N97" s="185">
        <v>0</v>
      </c>
      <c r="O97" s="185">
        <f>ROUND(E97*N97,2)</f>
        <v>0</v>
      </c>
      <c r="P97" s="185">
        <v>0</v>
      </c>
      <c r="Q97" s="185">
        <f>ROUND(E97*P97,2)</f>
        <v>0</v>
      </c>
      <c r="R97" s="185"/>
      <c r="S97" s="185" t="s">
        <v>154</v>
      </c>
      <c r="T97" s="186" t="s">
        <v>117</v>
      </c>
      <c r="U97" s="156">
        <v>0</v>
      </c>
      <c r="V97" s="156">
        <f>ROUND(E97*U97,2)</f>
        <v>0</v>
      </c>
      <c r="W97" s="156"/>
      <c r="X97" s="156" t="s">
        <v>164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165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>
      <c r="A98" s="164">
        <v>47</v>
      </c>
      <c r="B98" s="165" t="s">
        <v>301</v>
      </c>
      <c r="C98" s="174" t="s">
        <v>302</v>
      </c>
      <c r="D98" s="166" t="s">
        <v>266</v>
      </c>
      <c r="E98" s="167">
        <v>354.32</v>
      </c>
      <c r="F98" s="168"/>
      <c r="G98" s="169">
        <f>ROUND(E98*F98,2)</f>
        <v>0</v>
      </c>
      <c r="H98" s="168"/>
      <c r="I98" s="169">
        <f>ROUND(E98*H98,2)</f>
        <v>0</v>
      </c>
      <c r="J98" s="168"/>
      <c r="K98" s="169">
        <f>ROUND(E98*J98,2)</f>
        <v>0</v>
      </c>
      <c r="L98" s="169">
        <v>21</v>
      </c>
      <c r="M98" s="169">
        <f>G98*(1+L98/100)</f>
        <v>0</v>
      </c>
      <c r="N98" s="169">
        <v>4.8000000000000001E-4</v>
      </c>
      <c r="O98" s="169">
        <f>ROUND(E98*N98,2)</f>
        <v>0.17</v>
      </c>
      <c r="P98" s="169">
        <v>0</v>
      </c>
      <c r="Q98" s="169">
        <f>ROUND(E98*P98,2)</f>
        <v>0</v>
      </c>
      <c r="R98" s="169" t="s">
        <v>231</v>
      </c>
      <c r="S98" s="169" t="s">
        <v>116</v>
      </c>
      <c r="T98" s="170" t="s">
        <v>163</v>
      </c>
      <c r="U98" s="156">
        <v>0</v>
      </c>
      <c r="V98" s="156">
        <f>ROUND(E98*U98,2)</f>
        <v>0</v>
      </c>
      <c r="W98" s="156"/>
      <c r="X98" s="156" t="s">
        <v>232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233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>
      <c r="A99" s="154"/>
      <c r="B99" s="155"/>
      <c r="C99" s="187" t="s">
        <v>478</v>
      </c>
      <c r="D99" s="178"/>
      <c r="E99" s="179">
        <v>354.32</v>
      </c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47"/>
      <c r="Z99" s="147"/>
      <c r="AA99" s="147"/>
      <c r="AB99" s="147"/>
      <c r="AC99" s="147"/>
      <c r="AD99" s="147"/>
      <c r="AE99" s="147"/>
      <c r="AF99" s="147"/>
      <c r="AG99" s="147" t="s">
        <v>169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>
      <c r="A100" s="158" t="s">
        <v>111</v>
      </c>
      <c r="B100" s="159" t="s">
        <v>75</v>
      </c>
      <c r="C100" s="173" t="s">
        <v>76</v>
      </c>
      <c r="D100" s="160"/>
      <c r="E100" s="161"/>
      <c r="F100" s="162"/>
      <c r="G100" s="162">
        <f>SUMIF(AG101:AG133,"&lt;&gt;NOR",G101:G133)</f>
        <v>0</v>
      </c>
      <c r="H100" s="162"/>
      <c r="I100" s="162">
        <f>SUM(I101:I133)</f>
        <v>0</v>
      </c>
      <c r="J100" s="162"/>
      <c r="K100" s="162">
        <f>SUM(K101:K133)</f>
        <v>0</v>
      </c>
      <c r="L100" s="162"/>
      <c r="M100" s="162">
        <f>SUM(M101:M133)</f>
        <v>0</v>
      </c>
      <c r="N100" s="162"/>
      <c r="O100" s="162">
        <f>SUM(O101:O133)</f>
        <v>585.3900000000001</v>
      </c>
      <c r="P100" s="162"/>
      <c r="Q100" s="162">
        <f>SUM(Q101:Q133)</f>
        <v>0</v>
      </c>
      <c r="R100" s="162"/>
      <c r="S100" s="162"/>
      <c r="T100" s="163"/>
      <c r="U100" s="157"/>
      <c r="V100" s="157">
        <f>SUM(V101:V133)</f>
        <v>658.97</v>
      </c>
      <c r="W100" s="157"/>
      <c r="X100" s="157"/>
      <c r="AG100" t="s">
        <v>112</v>
      </c>
    </row>
    <row r="101" spans="1:60" outlineLevel="1">
      <c r="A101" s="164">
        <v>48</v>
      </c>
      <c r="B101" s="165" t="s">
        <v>308</v>
      </c>
      <c r="C101" s="174" t="s">
        <v>479</v>
      </c>
      <c r="D101" s="166" t="s">
        <v>266</v>
      </c>
      <c r="E101" s="167">
        <v>362</v>
      </c>
      <c r="F101" s="168"/>
      <c r="G101" s="169">
        <f>ROUND(E101*F101,2)</f>
        <v>0</v>
      </c>
      <c r="H101" s="168"/>
      <c r="I101" s="169">
        <f>ROUND(E101*H101,2)</f>
        <v>0</v>
      </c>
      <c r="J101" s="168"/>
      <c r="K101" s="169">
        <f>ROUND(E101*J101,2)</f>
        <v>0</v>
      </c>
      <c r="L101" s="169">
        <v>21</v>
      </c>
      <c r="M101" s="169">
        <f>G101*(1+L101/100)</f>
        <v>0</v>
      </c>
      <c r="N101" s="169">
        <v>3.6999999999999999E-4</v>
      </c>
      <c r="O101" s="169">
        <f>ROUND(E101*N101,2)</f>
        <v>0.13</v>
      </c>
      <c r="P101" s="169">
        <v>0</v>
      </c>
      <c r="Q101" s="169">
        <f>ROUND(E101*P101,2)</f>
        <v>0</v>
      </c>
      <c r="R101" s="169" t="s">
        <v>241</v>
      </c>
      <c r="S101" s="169" t="s">
        <v>116</v>
      </c>
      <c r="T101" s="170" t="s">
        <v>163</v>
      </c>
      <c r="U101" s="156">
        <v>4.8000000000000001E-2</v>
      </c>
      <c r="V101" s="156">
        <f>ROUND(E101*U101,2)</f>
        <v>17.38</v>
      </c>
      <c r="W101" s="156"/>
      <c r="X101" s="156" t="s">
        <v>164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165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>
      <c r="A102" s="154"/>
      <c r="B102" s="155"/>
      <c r="C102" s="187" t="s">
        <v>480</v>
      </c>
      <c r="D102" s="178"/>
      <c r="E102" s="179">
        <v>362</v>
      </c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47"/>
      <c r="Z102" s="147"/>
      <c r="AA102" s="147"/>
      <c r="AB102" s="147"/>
      <c r="AC102" s="147"/>
      <c r="AD102" s="147"/>
      <c r="AE102" s="147"/>
      <c r="AF102" s="147"/>
      <c r="AG102" s="147" t="s">
        <v>169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>
      <c r="A103" s="164">
        <v>49</v>
      </c>
      <c r="B103" s="165" t="s">
        <v>311</v>
      </c>
      <c r="C103" s="174" t="s">
        <v>481</v>
      </c>
      <c r="D103" s="166" t="s">
        <v>266</v>
      </c>
      <c r="E103" s="167">
        <v>767</v>
      </c>
      <c r="F103" s="168"/>
      <c r="G103" s="169">
        <f>ROUND(E103*F103,2)</f>
        <v>0</v>
      </c>
      <c r="H103" s="168"/>
      <c r="I103" s="169">
        <f>ROUND(E103*H103,2)</f>
        <v>0</v>
      </c>
      <c r="J103" s="168"/>
      <c r="K103" s="169">
        <f>ROUND(E103*J103,2)</f>
        <v>0</v>
      </c>
      <c r="L103" s="169">
        <v>21</v>
      </c>
      <c r="M103" s="169">
        <f>G103*(1+L103/100)</f>
        <v>0</v>
      </c>
      <c r="N103" s="169">
        <v>7.3999999999999999E-4</v>
      </c>
      <c r="O103" s="169">
        <f>ROUND(E103*N103,2)</f>
        <v>0.56999999999999995</v>
      </c>
      <c r="P103" s="169">
        <v>0</v>
      </c>
      <c r="Q103" s="169">
        <f>ROUND(E103*P103,2)</f>
        <v>0</v>
      </c>
      <c r="R103" s="169" t="s">
        <v>241</v>
      </c>
      <c r="S103" s="169" t="s">
        <v>116</v>
      </c>
      <c r="T103" s="170" t="s">
        <v>163</v>
      </c>
      <c r="U103" s="156">
        <v>0.08</v>
      </c>
      <c r="V103" s="156">
        <f>ROUND(E103*U103,2)</f>
        <v>61.36</v>
      </c>
      <c r="W103" s="156"/>
      <c r="X103" s="156" t="s">
        <v>164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165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>
      <c r="A104" s="154"/>
      <c r="B104" s="155"/>
      <c r="C104" s="187" t="s">
        <v>482</v>
      </c>
      <c r="D104" s="178"/>
      <c r="E104" s="179">
        <v>767</v>
      </c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47"/>
      <c r="Z104" s="147"/>
      <c r="AA104" s="147"/>
      <c r="AB104" s="147"/>
      <c r="AC104" s="147"/>
      <c r="AD104" s="147"/>
      <c r="AE104" s="147"/>
      <c r="AF104" s="147"/>
      <c r="AG104" s="147" t="s">
        <v>169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22.5" outlineLevel="1">
      <c r="A105" s="180">
        <v>50</v>
      </c>
      <c r="B105" s="181" t="s">
        <v>314</v>
      </c>
      <c r="C105" s="188" t="s">
        <v>315</v>
      </c>
      <c r="D105" s="182" t="s">
        <v>266</v>
      </c>
      <c r="E105" s="183">
        <v>362</v>
      </c>
      <c r="F105" s="184"/>
      <c r="G105" s="185">
        <f>ROUND(E105*F105,2)</f>
        <v>0</v>
      </c>
      <c r="H105" s="184"/>
      <c r="I105" s="185">
        <f>ROUND(E105*H105,2)</f>
        <v>0</v>
      </c>
      <c r="J105" s="184"/>
      <c r="K105" s="185">
        <f>ROUND(E105*J105,2)</f>
        <v>0</v>
      </c>
      <c r="L105" s="185">
        <v>21</v>
      </c>
      <c r="M105" s="185">
        <f>G105*(1+L105/100)</f>
        <v>0</v>
      </c>
      <c r="N105" s="185">
        <v>4.0000000000000003E-5</v>
      </c>
      <c r="O105" s="185">
        <f>ROUND(E105*N105,2)</f>
        <v>0.01</v>
      </c>
      <c r="P105" s="185">
        <v>0</v>
      </c>
      <c r="Q105" s="185">
        <f>ROUND(E105*P105,2)</f>
        <v>0</v>
      </c>
      <c r="R105" s="185" t="s">
        <v>241</v>
      </c>
      <c r="S105" s="185" t="s">
        <v>116</v>
      </c>
      <c r="T105" s="186" t="s">
        <v>163</v>
      </c>
      <c r="U105" s="156">
        <v>8.9999999999999993E-3</v>
      </c>
      <c r="V105" s="156">
        <f>ROUND(E105*U105,2)</f>
        <v>3.26</v>
      </c>
      <c r="W105" s="156"/>
      <c r="X105" s="156" t="s">
        <v>164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165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22.5" outlineLevel="1">
      <c r="A106" s="180">
        <v>51</v>
      </c>
      <c r="B106" s="181" t="s">
        <v>316</v>
      </c>
      <c r="C106" s="188" t="s">
        <v>317</v>
      </c>
      <c r="D106" s="182" t="s">
        <v>266</v>
      </c>
      <c r="E106" s="183">
        <v>767</v>
      </c>
      <c r="F106" s="184"/>
      <c r="G106" s="185">
        <f>ROUND(E106*F106,2)</f>
        <v>0</v>
      </c>
      <c r="H106" s="184"/>
      <c r="I106" s="185">
        <f>ROUND(E106*H106,2)</f>
        <v>0</v>
      </c>
      <c r="J106" s="184"/>
      <c r="K106" s="185">
        <f>ROUND(E106*J106,2)</f>
        <v>0</v>
      </c>
      <c r="L106" s="185">
        <v>21</v>
      </c>
      <c r="M106" s="185">
        <f>G106*(1+L106/100)</f>
        <v>0</v>
      </c>
      <c r="N106" s="185">
        <v>8.0000000000000007E-5</v>
      </c>
      <c r="O106" s="185">
        <f>ROUND(E106*N106,2)</f>
        <v>0.06</v>
      </c>
      <c r="P106" s="185">
        <v>0</v>
      </c>
      <c r="Q106" s="185">
        <f>ROUND(E106*P106,2)</f>
        <v>0</v>
      </c>
      <c r="R106" s="185" t="s">
        <v>241</v>
      </c>
      <c r="S106" s="185" t="s">
        <v>116</v>
      </c>
      <c r="T106" s="186" t="s">
        <v>163</v>
      </c>
      <c r="U106" s="156">
        <v>1.7999999999999999E-2</v>
      </c>
      <c r="V106" s="156">
        <f>ROUND(E106*U106,2)</f>
        <v>13.81</v>
      </c>
      <c r="W106" s="156"/>
      <c r="X106" s="156" t="s">
        <v>164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165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>
      <c r="A107" s="164">
        <v>52</v>
      </c>
      <c r="B107" s="165" t="s">
        <v>318</v>
      </c>
      <c r="C107" s="174" t="s">
        <v>319</v>
      </c>
      <c r="D107" s="166" t="s">
        <v>266</v>
      </c>
      <c r="E107" s="167">
        <v>1129</v>
      </c>
      <c r="F107" s="168"/>
      <c r="G107" s="169">
        <f>ROUND(E107*F107,2)</f>
        <v>0</v>
      </c>
      <c r="H107" s="168"/>
      <c r="I107" s="169">
        <f>ROUND(E107*H107,2)</f>
        <v>0</v>
      </c>
      <c r="J107" s="168"/>
      <c r="K107" s="169">
        <f>ROUND(E107*J107,2)</f>
        <v>0</v>
      </c>
      <c r="L107" s="169">
        <v>21</v>
      </c>
      <c r="M107" s="169">
        <f>G107*(1+L107/100)</f>
        <v>0</v>
      </c>
      <c r="N107" s="169">
        <v>0</v>
      </c>
      <c r="O107" s="169">
        <f>ROUND(E107*N107,2)</f>
        <v>0</v>
      </c>
      <c r="P107" s="169">
        <v>0</v>
      </c>
      <c r="Q107" s="169">
        <f>ROUND(E107*P107,2)</f>
        <v>0</v>
      </c>
      <c r="R107" s="169" t="s">
        <v>241</v>
      </c>
      <c r="S107" s="169" t="s">
        <v>116</v>
      </c>
      <c r="T107" s="170" t="s">
        <v>163</v>
      </c>
      <c r="U107" s="156">
        <v>1.2E-2</v>
      </c>
      <c r="V107" s="156">
        <f>ROUND(E107*U107,2)</f>
        <v>13.55</v>
      </c>
      <c r="W107" s="156"/>
      <c r="X107" s="156" t="s">
        <v>164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165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>
      <c r="A108" s="154"/>
      <c r="B108" s="155"/>
      <c r="C108" s="256" t="s">
        <v>320</v>
      </c>
      <c r="D108" s="257"/>
      <c r="E108" s="257"/>
      <c r="F108" s="257"/>
      <c r="G108" s="257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47"/>
      <c r="Z108" s="147"/>
      <c r="AA108" s="147"/>
      <c r="AB108" s="147"/>
      <c r="AC108" s="147"/>
      <c r="AD108" s="147"/>
      <c r="AE108" s="147"/>
      <c r="AF108" s="147"/>
      <c r="AG108" s="147" t="s">
        <v>167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>
      <c r="A109" s="154"/>
      <c r="B109" s="155"/>
      <c r="C109" s="187" t="s">
        <v>483</v>
      </c>
      <c r="D109" s="178"/>
      <c r="E109" s="179">
        <v>1129</v>
      </c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169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22.5" outlineLevel="1">
      <c r="A110" s="164">
        <v>53</v>
      </c>
      <c r="B110" s="165" t="s">
        <v>322</v>
      </c>
      <c r="C110" s="174" t="s">
        <v>323</v>
      </c>
      <c r="D110" s="166" t="s">
        <v>266</v>
      </c>
      <c r="E110" s="167">
        <v>748</v>
      </c>
      <c r="F110" s="168"/>
      <c r="G110" s="169">
        <f>ROUND(E110*F110,2)</f>
        <v>0</v>
      </c>
      <c r="H110" s="168"/>
      <c r="I110" s="169">
        <f>ROUND(E110*H110,2)</f>
        <v>0</v>
      </c>
      <c r="J110" s="168"/>
      <c r="K110" s="169">
        <f>ROUND(E110*J110,2)</f>
        <v>0</v>
      </c>
      <c r="L110" s="169">
        <v>21</v>
      </c>
      <c r="M110" s="169">
        <f>G110*(1+L110/100)</f>
        <v>0</v>
      </c>
      <c r="N110" s="169">
        <v>7.9710000000000003E-2</v>
      </c>
      <c r="O110" s="169">
        <f>ROUND(E110*N110,2)</f>
        <v>59.62</v>
      </c>
      <c r="P110" s="169">
        <v>0</v>
      </c>
      <c r="Q110" s="169">
        <f>ROUND(E110*P110,2)</f>
        <v>0</v>
      </c>
      <c r="R110" s="169" t="s">
        <v>241</v>
      </c>
      <c r="S110" s="169" t="s">
        <v>116</v>
      </c>
      <c r="T110" s="170" t="s">
        <v>163</v>
      </c>
      <c r="U110" s="156">
        <v>8.5000000000000006E-2</v>
      </c>
      <c r="V110" s="156">
        <f>ROUND(E110*U110,2)</f>
        <v>63.58</v>
      </c>
      <c r="W110" s="156"/>
      <c r="X110" s="156" t="s">
        <v>164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165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>
      <c r="A111" s="154"/>
      <c r="B111" s="155"/>
      <c r="C111" s="256" t="s">
        <v>324</v>
      </c>
      <c r="D111" s="257"/>
      <c r="E111" s="257"/>
      <c r="F111" s="257"/>
      <c r="G111" s="257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  <c r="Y111" s="147"/>
      <c r="Z111" s="147"/>
      <c r="AA111" s="147"/>
      <c r="AB111" s="147"/>
      <c r="AC111" s="147"/>
      <c r="AD111" s="147"/>
      <c r="AE111" s="147"/>
      <c r="AF111" s="147"/>
      <c r="AG111" s="147" t="s">
        <v>167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ht="22.5" outlineLevel="1">
      <c r="A112" s="164">
        <v>54</v>
      </c>
      <c r="B112" s="165" t="s">
        <v>325</v>
      </c>
      <c r="C112" s="174" t="s">
        <v>326</v>
      </c>
      <c r="D112" s="166" t="s">
        <v>266</v>
      </c>
      <c r="E112" s="167">
        <v>748</v>
      </c>
      <c r="F112" s="168"/>
      <c r="G112" s="169">
        <f>ROUND(E112*F112,2)</f>
        <v>0</v>
      </c>
      <c r="H112" s="168"/>
      <c r="I112" s="169">
        <f>ROUND(E112*H112,2)</f>
        <v>0</v>
      </c>
      <c r="J112" s="168"/>
      <c r="K112" s="169">
        <f>ROUND(E112*J112,2)</f>
        <v>0</v>
      </c>
      <c r="L112" s="169">
        <v>21</v>
      </c>
      <c r="M112" s="169">
        <f>G112*(1+L112/100)</f>
        <v>0</v>
      </c>
      <c r="N112" s="169">
        <v>9.9709999999999993E-2</v>
      </c>
      <c r="O112" s="169">
        <f>ROUND(E112*N112,2)</f>
        <v>74.58</v>
      </c>
      <c r="P112" s="169">
        <v>0</v>
      </c>
      <c r="Q112" s="169">
        <f>ROUND(E112*P112,2)</f>
        <v>0</v>
      </c>
      <c r="R112" s="169" t="s">
        <v>241</v>
      </c>
      <c r="S112" s="169" t="s">
        <v>116</v>
      </c>
      <c r="T112" s="170" t="s">
        <v>163</v>
      </c>
      <c r="U112" s="156">
        <v>0.11899999999999999</v>
      </c>
      <c r="V112" s="156">
        <f>ROUND(E112*U112,2)</f>
        <v>89.01</v>
      </c>
      <c r="W112" s="156"/>
      <c r="X112" s="156" t="s">
        <v>164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165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>
      <c r="A113" s="154"/>
      <c r="B113" s="155"/>
      <c r="C113" s="256" t="s">
        <v>324</v>
      </c>
      <c r="D113" s="257"/>
      <c r="E113" s="257"/>
      <c r="F113" s="257"/>
      <c r="G113" s="257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47"/>
      <c r="Z113" s="147"/>
      <c r="AA113" s="147"/>
      <c r="AB113" s="147"/>
      <c r="AC113" s="147"/>
      <c r="AD113" s="147"/>
      <c r="AE113" s="147"/>
      <c r="AF113" s="147"/>
      <c r="AG113" s="147" t="s">
        <v>167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22.5" outlineLevel="1">
      <c r="A114" s="164">
        <v>55</v>
      </c>
      <c r="B114" s="165" t="s">
        <v>332</v>
      </c>
      <c r="C114" s="174" t="s">
        <v>484</v>
      </c>
      <c r="D114" s="166" t="s">
        <v>266</v>
      </c>
      <c r="E114" s="167">
        <v>1122.5</v>
      </c>
      <c r="F114" s="168"/>
      <c r="G114" s="169">
        <f>ROUND(E114*F114,2)</f>
        <v>0</v>
      </c>
      <c r="H114" s="168"/>
      <c r="I114" s="169">
        <f>ROUND(E114*H114,2)</f>
        <v>0</v>
      </c>
      <c r="J114" s="168"/>
      <c r="K114" s="169">
        <f>ROUND(E114*J114,2)</f>
        <v>0</v>
      </c>
      <c r="L114" s="169">
        <v>21</v>
      </c>
      <c r="M114" s="169">
        <f>G114*(1+L114/100)</f>
        <v>0</v>
      </c>
      <c r="N114" s="169">
        <v>0.14874000000000001</v>
      </c>
      <c r="O114" s="169">
        <f>ROUND(E114*N114,2)</f>
        <v>166.96</v>
      </c>
      <c r="P114" s="169">
        <v>0</v>
      </c>
      <c r="Q114" s="169">
        <f>ROUND(E114*P114,2)</f>
        <v>0</v>
      </c>
      <c r="R114" s="169" t="s">
        <v>241</v>
      </c>
      <c r="S114" s="169" t="s">
        <v>116</v>
      </c>
      <c r="T114" s="170" t="s">
        <v>163</v>
      </c>
      <c r="U114" s="156">
        <v>0.27200000000000002</v>
      </c>
      <c r="V114" s="156">
        <f>ROUND(E114*U114,2)</f>
        <v>305.32</v>
      </c>
      <c r="W114" s="156"/>
      <c r="X114" s="156" t="s">
        <v>164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165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>
      <c r="A115" s="154"/>
      <c r="B115" s="155"/>
      <c r="C115" s="256" t="s">
        <v>485</v>
      </c>
      <c r="D115" s="257"/>
      <c r="E115" s="257"/>
      <c r="F115" s="257"/>
      <c r="G115" s="257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47"/>
      <c r="Z115" s="147"/>
      <c r="AA115" s="147"/>
      <c r="AB115" s="147"/>
      <c r="AC115" s="147"/>
      <c r="AD115" s="147"/>
      <c r="AE115" s="147"/>
      <c r="AF115" s="147"/>
      <c r="AG115" s="147" t="s">
        <v>167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71" t="str">
        <f>C115</f>
        <v>se zatřením lože, s vyplněním a zatřením spár cementovou maltou. S dodáním hmot pro lože tl. 80-100 mm.</v>
      </c>
      <c r="BB115" s="147"/>
      <c r="BC115" s="147"/>
      <c r="BD115" s="147"/>
      <c r="BE115" s="147"/>
      <c r="BF115" s="147"/>
      <c r="BG115" s="147"/>
      <c r="BH115" s="147"/>
    </row>
    <row r="116" spans="1:60" outlineLevel="1">
      <c r="A116" s="154"/>
      <c r="B116" s="155"/>
      <c r="C116" s="187" t="s">
        <v>486</v>
      </c>
      <c r="D116" s="178"/>
      <c r="E116" s="179">
        <v>1122.5</v>
      </c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47"/>
      <c r="Z116" s="147"/>
      <c r="AA116" s="147"/>
      <c r="AB116" s="147"/>
      <c r="AC116" s="147"/>
      <c r="AD116" s="147"/>
      <c r="AE116" s="147"/>
      <c r="AF116" s="147"/>
      <c r="AG116" s="147" t="s">
        <v>169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ht="22.5" outlineLevel="1">
      <c r="A117" s="164">
        <v>56</v>
      </c>
      <c r="B117" s="165" t="s">
        <v>336</v>
      </c>
      <c r="C117" s="174" t="s">
        <v>487</v>
      </c>
      <c r="D117" s="166" t="s">
        <v>161</v>
      </c>
      <c r="E117" s="167">
        <v>63.594999999999999</v>
      </c>
      <c r="F117" s="168"/>
      <c r="G117" s="169">
        <f>ROUND(E117*F117,2)</f>
        <v>0</v>
      </c>
      <c r="H117" s="168"/>
      <c r="I117" s="169">
        <f>ROUND(E117*H117,2)</f>
        <v>0</v>
      </c>
      <c r="J117" s="168"/>
      <c r="K117" s="169">
        <f>ROUND(E117*J117,2)</f>
        <v>0</v>
      </c>
      <c r="L117" s="169">
        <v>21</v>
      </c>
      <c r="M117" s="169">
        <f>G117*(1+L117/100)</f>
        <v>0</v>
      </c>
      <c r="N117" s="169">
        <v>2.5249999999999999</v>
      </c>
      <c r="O117" s="169">
        <f>ROUND(E117*N117,2)</f>
        <v>160.58000000000001</v>
      </c>
      <c r="P117" s="169">
        <v>0</v>
      </c>
      <c r="Q117" s="169">
        <f>ROUND(E117*P117,2)</f>
        <v>0</v>
      </c>
      <c r="R117" s="169" t="s">
        <v>241</v>
      </c>
      <c r="S117" s="169" t="s">
        <v>116</v>
      </c>
      <c r="T117" s="170" t="s">
        <v>163</v>
      </c>
      <c r="U117" s="156">
        <v>1.4419999999999999</v>
      </c>
      <c r="V117" s="156">
        <f>ROUND(E117*U117,2)</f>
        <v>91.7</v>
      </c>
      <c r="W117" s="156"/>
      <c r="X117" s="156" t="s">
        <v>164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165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>
      <c r="A118" s="154"/>
      <c r="B118" s="155"/>
      <c r="C118" s="256" t="s">
        <v>338</v>
      </c>
      <c r="D118" s="257"/>
      <c r="E118" s="257"/>
      <c r="F118" s="257"/>
      <c r="G118" s="257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  <c r="Y118" s="147"/>
      <c r="Z118" s="147"/>
      <c r="AA118" s="147"/>
      <c r="AB118" s="147"/>
      <c r="AC118" s="147"/>
      <c r="AD118" s="147"/>
      <c r="AE118" s="147"/>
      <c r="AF118" s="147"/>
      <c r="AG118" s="147" t="s">
        <v>167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>
      <c r="A119" s="154"/>
      <c r="B119" s="155"/>
      <c r="C119" s="187" t="s">
        <v>488</v>
      </c>
      <c r="D119" s="178"/>
      <c r="E119" s="179">
        <v>29.92</v>
      </c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  <c r="Y119" s="147"/>
      <c r="Z119" s="147"/>
      <c r="AA119" s="147"/>
      <c r="AB119" s="147"/>
      <c r="AC119" s="147"/>
      <c r="AD119" s="147"/>
      <c r="AE119" s="147"/>
      <c r="AF119" s="147"/>
      <c r="AG119" s="147" t="s">
        <v>169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>
      <c r="A120" s="154"/>
      <c r="B120" s="155"/>
      <c r="C120" s="187" t="s">
        <v>489</v>
      </c>
      <c r="D120" s="178"/>
      <c r="E120" s="179">
        <v>33.674999999999997</v>
      </c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6"/>
      <c r="U120" s="156"/>
      <c r="V120" s="156"/>
      <c r="W120" s="156"/>
      <c r="X120" s="156"/>
      <c r="Y120" s="147"/>
      <c r="Z120" s="147"/>
      <c r="AA120" s="147"/>
      <c r="AB120" s="147"/>
      <c r="AC120" s="147"/>
      <c r="AD120" s="147"/>
      <c r="AE120" s="147"/>
      <c r="AF120" s="147"/>
      <c r="AG120" s="147" t="s">
        <v>169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>
      <c r="A121" s="164">
        <v>57</v>
      </c>
      <c r="B121" s="165" t="s">
        <v>346</v>
      </c>
      <c r="C121" s="174" t="s">
        <v>347</v>
      </c>
      <c r="D121" s="166" t="s">
        <v>190</v>
      </c>
      <c r="E121" s="167">
        <v>30.219200000000001</v>
      </c>
      <c r="F121" s="168"/>
      <c r="G121" s="169">
        <f>ROUND(E121*F121,2)</f>
        <v>0</v>
      </c>
      <c r="H121" s="168"/>
      <c r="I121" s="169">
        <f>ROUND(E121*H121,2)</f>
        <v>0</v>
      </c>
      <c r="J121" s="168"/>
      <c r="K121" s="169">
        <f>ROUND(E121*J121,2)</f>
        <v>0</v>
      </c>
      <c r="L121" s="169">
        <v>21</v>
      </c>
      <c r="M121" s="169">
        <f>G121*(1+L121/100)</f>
        <v>0</v>
      </c>
      <c r="N121" s="169">
        <v>1</v>
      </c>
      <c r="O121" s="169">
        <f>ROUND(E121*N121,2)</f>
        <v>30.22</v>
      </c>
      <c r="P121" s="169">
        <v>0</v>
      </c>
      <c r="Q121" s="169">
        <f>ROUND(E121*P121,2)</f>
        <v>0</v>
      </c>
      <c r="R121" s="169"/>
      <c r="S121" s="169" t="s">
        <v>154</v>
      </c>
      <c r="T121" s="170" t="s">
        <v>117</v>
      </c>
      <c r="U121" s="156">
        <v>0</v>
      </c>
      <c r="V121" s="156">
        <f>ROUND(E121*U121,2)</f>
        <v>0</v>
      </c>
      <c r="W121" s="156"/>
      <c r="X121" s="156" t="s">
        <v>164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165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>
      <c r="A122" s="154"/>
      <c r="B122" s="155"/>
      <c r="C122" s="187" t="s">
        <v>490</v>
      </c>
      <c r="D122" s="178"/>
      <c r="E122" s="179">
        <v>30.219200000000001</v>
      </c>
      <c r="F122" s="156"/>
      <c r="G122" s="156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47"/>
      <c r="Z122" s="147"/>
      <c r="AA122" s="147"/>
      <c r="AB122" s="147"/>
      <c r="AC122" s="147"/>
      <c r="AD122" s="147"/>
      <c r="AE122" s="147"/>
      <c r="AF122" s="147"/>
      <c r="AG122" s="147" t="s">
        <v>169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>
      <c r="A123" s="164">
        <v>58</v>
      </c>
      <c r="B123" s="165" t="s">
        <v>349</v>
      </c>
      <c r="C123" s="174" t="s">
        <v>350</v>
      </c>
      <c r="D123" s="166" t="s">
        <v>266</v>
      </c>
      <c r="E123" s="167">
        <v>755.48</v>
      </c>
      <c r="F123" s="168"/>
      <c r="G123" s="169">
        <f>ROUND(E123*F123,2)</f>
        <v>0</v>
      </c>
      <c r="H123" s="168"/>
      <c r="I123" s="169">
        <f>ROUND(E123*H123,2)</f>
        <v>0</v>
      </c>
      <c r="J123" s="168"/>
      <c r="K123" s="169">
        <f>ROUND(E123*J123,2)</f>
        <v>0</v>
      </c>
      <c r="L123" s="169">
        <v>21</v>
      </c>
      <c r="M123" s="169">
        <f>G123*(1+L123/100)</f>
        <v>0</v>
      </c>
      <c r="N123" s="169">
        <v>0.08</v>
      </c>
      <c r="O123" s="169">
        <f>ROUND(E123*N123,2)</f>
        <v>60.44</v>
      </c>
      <c r="P123" s="169">
        <v>0</v>
      </c>
      <c r="Q123" s="169">
        <f>ROUND(E123*P123,2)</f>
        <v>0</v>
      </c>
      <c r="R123" s="169"/>
      <c r="S123" s="169" t="s">
        <v>154</v>
      </c>
      <c r="T123" s="170" t="s">
        <v>117</v>
      </c>
      <c r="U123" s="156">
        <v>0</v>
      </c>
      <c r="V123" s="156">
        <f>ROUND(E123*U123,2)</f>
        <v>0</v>
      </c>
      <c r="W123" s="156"/>
      <c r="X123" s="156" t="s">
        <v>164</v>
      </c>
      <c r="Y123" s="147"/>
      <c r="Z123" s="147"/>
      <c r="AA123" s="147"/>
      <c r="AB123" s="147"/>
      <c r="AC123" s="147"/>
      <c r="AD123" s="147"/>
      <c r="AE123" s="147"/>
      <c r="AF123" s="147"/>
      <c r="AG123" s="147" t="s">
        <v>165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>
      <c r="A124" s="154"/>
      <c r="B124" s="155"/>
      <c r="C124" s="187" t="s">
        <v>491</v>
      </c>
      <c r="D124" s="178"/>
      <c r="E124" s="179">
        <v>755.48</v>
      </c>
      <c r="F124" s="156"/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47"/>
      <c r="Z124" s="147"/>
      <c r="AA124" s="147"/>
      <c r="AB124" s="147"/>
      <c r="AC124" s="147"/>
      <c r="AD124" s="147"/>
      <c r="AE124" s="147"/>
      <c r="AF124" s="147"/>
      <c r="AG124" s="147" t="s">
        <v>169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>
      <c r="A125" s="164">
        <v>59</v>
      </c>
      <c r="B125" s="165" t="s">
        <v>352</v>
      </c>
      <c r="C125" s="174" t="s">
        <v>353</v>
      </c>
      <c r="D125" s="166" t="s">
        <v>266</v>
      </c>
      <c r="E125" s="167">
        <v>364.10500000000002</v>
      </c>
      <c r="F125" s="168"/>
      <c r="G125" s="169">
        <f>ROUND(E125*F125,2)</f>
        <v>0</v>
      </c>
      <c r="H125" s="168"/>
      <c r="I125" s="169">
        <f>ROUND(E125*H125,2)</f>
        <v>0</v>
      </c>
      <c r="J125" s="168"/>
      <c r="K125" s="169">
        <f>ROUND(E125*J125,2)</f>
        <v>0</v>
      </c>
      <c r="L125" s="169">
        <v>21</v>
      </c>
      <c r="M125" s="169">
        <f>G125*(1+L125/100)</f>
        <v>0</v>
      </c>
      <c r="N125" s="169">
        <v>7.0000000000000007E-2</v>
      </c>
      <c r="O125" s="169">
        <f>ROUND(E125*N125,2)</f>
        <v>25.49</v>
      </c>
      <c r="P125" s="169">
        <v>0</v>
      </c>
      <c r="Q125" s="169">
        <f>ROUND(E125*P125,2)</f>
        <v>0</v>
      </c>
      <c r="R125" s="169"/>
      <c r="S125" s="169" t="s">
        <v>154</v>
      </c>
      <c r="T125" s="170" t="s">
        <v>117</v>
      </c>
      <c r="U125" s="156">
        <v>0</v>
      </c>
      <c r="V125" s="156">
        <f>ROUND(E125*U125,2)</f>
        <v>0</v>
      </c>
      <c r="W125" s="156"/>
      <c r="X125" s="156" t="s">
        <v>164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165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>
      <c r="A126" s="154"/>
      <c r="B126" s="155"/>
      <c r="C126" s="187" t="s">
        <v>492</v>
      </c>
      <c r="D126" s="178"/>
      <c r="E126" s="179">
        <v>364.10500000000002</v>
      </c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Y126" s="147"/>
      <c r="Z126" s="147"/>
      <c r="AA126" s="147"/>
      <c r="AB126" s="147"/>
      <c r="AC126" s="147"/>
      <c r="AD126" s="147"/>
      <c r="AE126" s="147"/>
      <c r="AF126" s="147"/>
      <c r="AG126" s="147" t="s">
        <v>169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>
      <c r="A127" s="164">
        <v>60</v>
      </c>
      <c r="B127" s="165" t="s">
        <v>355</v>
      </c>
      <c r="C127" s="174" t="s">
        <v>356</v>
      </c>
      <c r="D127" s="166" t="s">
        <v>200</v>
      </c>
      <c r="E127" s="167">
        <v>8.08</v>
      </c>
      <c r="F127" s="168"/>
      <c r="G127" s="169">
        <f>ROUND(E127*F127,2)</f>
        <v>0</v>
      </c>
      <c r="H127" s="168"/>
      <c r="I127" s="169">
        <f>ROUND(E127*H127,2)</f>
        <v>0</v>
      </c>
      <c r="J127" s="168"/>
      <c r="K127" s="169">
        <f>ROUND(E127*J127,2)</f>
        <v>0</v>
      </c>
      <c r="L127" s="169">
        <v>21</v>
      </c>
      <c r="M127" s="169">
        <f>G127*(1+L127/100)</f>
        <v>0</v>
      </c>
      <c r="N127" s="169">
        <v>0.08</v>
      </c>
      <c r="O127" s="169">
        <f>ROUND(E127*N127,2)</f>
        <v>0.65</v>
      </c>
      <c r="P127" s="169">
        <v>0</v>
      </c>
      <c r="Q127" s="169">
        <f>ROUND(E127*P127,2)</f>
        <v>0</v>
      </c>
      <c r="R127" s="169"/>
      <c r="S127" s="169" t="s">
        <v>154</v>
      </c>
      <c r="T127" s="170" t="s">
        <v>117</v>
      </c>
      <c r="U127" s="156">
        <v>0</v>
      </c>
      <c r="V127" s="156">
        <f>ROUND(E127*U127,2)</f>
        <v>0</v>
      </c>
      <c r="W127" s="156"/>
      <c r="X127" s="156" t="s">
        <v>164</v>
      </c>
      <c r="Y127" s="147"/>
      <c r="Z127" s="147"/>
      <c r="AA127" s="147"/>
      <c r="AB127" s="147"/>
      <c r="AC127" s="147"/>
      <c r="AD127" s="147"/>
      <c r="AE127" s="147"/>
      <c r="AF127" s="147"/>
      <c r="AG127" s="147" t="s">
        <v>165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>
      <c r="A128" s="154"/>
      <c r="B128" s="155"/>
      <c r="C128" s="187" t="s">
        <v>493</v>
      </c>
      <c r="D128" s="178"/>
      <c r="E128" s="179">
        <v>8.08</v>
      </c>
      <c r="F128" s="156"/>
      <c r="G128" s="156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6"/>
      <c r="U128" s="156"/>
      <c r="V128" s="156"/>
      <c r="W128" s="156"/>
      <c r="X128" s="156"/>
      <c r="Y128" s="147"/>
      <c r="Z128" s="147"/>
      <c r="AA128" s="147"/>
      <c r="AB128" s="147"/>
      <c r="AC128" s="147"/>
      <c r="AD128" s="147"/>
      <c r="AE128" s="147"/>
      <c r="AF128" s="147"/>
      <c r="AG128" s="147" t="s">
        <v>169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>
      <c r="A129" s="180">
        <v>61</v>
      </c>
      <c r="B129" s="181" t="s">
        <v>358</v>
      </c>
      <c r="C129" s="188" t="s">
        <v>359</v>
      </c>
      <c r="D129" s="182" t="s">
        <v>200</v>
      </c>
      <c r="E129" s="183">
        <v>4.04</v>
      </c>
      <c r="F129" s="184"/>
      <c r="G129" s="185">
        <f>ROUND(E129*F129,2)</f>
        <v>0</v>
      </c>
      <c r="H129" s="184"/>
      <c r="I129" s="185">
        <f>ROUND(E129*H129,2)</f>
        <v>0</v>
      </c>
      <c r="J129" s="184"/>
      <c r="K129" s="185">
        <f>ROUND(E129*J129,2)</f>
        <v>0</v>
      </c>
      <c r="L129" s="185">
        <v>21</v>
      </c>
      <c r="M129" s="185">
        <f>G129*(1+L129/100)</f>
        <v>0</v>
      </c>
      <c r="N129" s="185">
        <v>0.08</v>
      </c>
      <c r="O129" s="185">
        <f>ROUND(E129*N129,2)</f>
        <v>0.32</v>
      </c>
      <c r="P129" s="185">
        <v>0</v>
      </c>
      <c r="Q129" s="185">
        <f>ROUND(E129*P129,2)</f>
        <v>0</v>
      </c>
      <c r="R129" s="185"/>
      <c r="S129" s="185" t="s">
        <v>154</v>
      </c>
      <c r="T129" s="186" t="s">
        <v>117</v>
      </c>
      <c r="U129" s="156">
        <v>0</v>
      </c>
      <c r="V129" s="156">
        <f>ROUND(E129*U129,2)</f>
        <v>0</v>
      </c>
      <c r="W129" s="156"/>
      <c r="X129" s="156" t="s">
        <v>164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165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>
      <c r="A130" s="180">
        <v>62</v>
      </c>
      <c r="B130" s="181" t="s">
        <v>361</v>
      </c>
      <c r="C130" s="188" t="s">
        <v>362</v>
      </c>
      <c r="D130" s="182" t="s">
        <v>200</v>
      </c>
      <c r="E130" s="183">
        <v>2.02</v>
      </c>
      <c r="F130" s="184"/>
      <c r="G130" s="185">
        <f>ROUND(E130*F130,2)</f>
        <v>0</v>
      </c>
      <c r="H130" s="184"/>
      <c r="I130" s="185">
        <f>ROUND(E130*H130,2)</f>
        <v>0</v>
      </c>
      <c r="J130" s="184"/>
      <c r="K130" s="185">
        <f>ROUND(E130*J130,2)</f>
        <v>0</v>
      </c>
      <c r="L130" s="185">
        <v>21</v>
      </c>
      <c r="M130" s="185">
        <f>G130*(1+L130/100)</f>
        <v>0</v>
      </c>
      <c r="N130" s="185">
        <v>0.08</v>
      </c>
      <c r="O130" s="185">
        <f>ROUND(E130*N130,2)</f>
        <v>0.16</v>
      </c>
      <c r="P130" s="185">
        <v>0</v>
      </c>
      <c r="Q130" s="185">
        <f>ROUND(E130*P130,2)</f>
        <v>0</v>
      </c>
      <c r="R130" s="185"/>
      <c r="S130" s="185" t="s">
        <v>154</v>
      </c>
      <c r="T130" s="186" t="s">
        <v>117</v>
      </c>
      <c r="U130" s="156">
        <v>0</v>
      </c>
      <c r="V130" s="156">
        <f>ROUND(E130*U130,2)</f>
        <v>0</v>
      </c>
      <c r="W130" s="156"/>
      <c r="X130" s="156" t="s">
        <v>164</v>
      </c>
      <c r="Y130" s="147"/>
      <c r="Z130" s="147"/>
      <c r="AA130" s="147"/>
      <c r="AB130" s="147"/>
      <c r="AC130" s="147"/>
      <c r="AD130" s="147"/>
      <c r="AE130" s="147"/>
      <c r="AF130" s="147"/>
      <c r="AG130" s="147" t="s">
        <v>165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>
      <c r="A131" s="180">
        <v>63</v>
      </c>
      <c r="B131" s="181" t="s">
        <v>363</v>
      </c>
      <c r="C131" s="188" t="s">
        <v>364</v>
      </c>
      <c r="D131" s="182" t="s">
        <v>200</v>
      </c>
      <c r="E131" s="183">
        <v>3</v>
      </c>
      <c r="F131" s="184"/>
      <c r="G131" s="185">
        <f>ROUND(E131*F131,2)</f>
        <v>0</v>
      </c>
      <c r="H131" s="184"/>
      <c r="I131" s="185">
        <f>ROUND(E131*H131,2)</f>
        <v>0</v>
      </c>
      <c r="J131" s="184"/>
      <c r="K131" s="185">
        <f>ROUND(E131*J131,2)</f>
        <v>0</v>
      </c>
      <c r="L131" s="185">
        <v>21</v>
      </c>
      <c r="M131" s="185">
        <f>G131*(1+L131/100)</f>
        <v>0</v>
      </c>
      <c r="N131" s="185">
        <v>0</v>
      </c>
      <c r="O131" s="185">
        <f>ROUND(E131*N131,2)</f>
        <v>0</v>
      </c>
      <c r="P131" s="185">
        <v>0</v>
      </c>
      <c r="Q131" s="185">
        <f>ROUND(E131*P131,2)</f>
        <v>0</v>
      </c>
      <c r="R131" s="185"/>
      <c r="S131" s="185" t="s">
        <v>154</v>
      </c>
      <c r="T131" s="186" t="s">
        <v>117</v>
      </c>
      <c r="U131" s="156">
        <v>0</v>
      </c>
      <c r="V131" s="156">
        <f>ROUND(E131*U131,2)</f>
        <v>0</v>
      </c>
      <c r="W131" s="156"/>
      <c r="X131" s="156" t="s">
        <v>164</v>
      </c>
      <c r="Y131" s="147"/>
      <c r="Z131" s="147"/>
      <c r="AA131" s="147"/>
      <c r="AB131" s="147"/>
      <c r="AC131" s="147"/>
      <c r="AD131" s="147"/>
      <c r="AE131" s="147"/>
      <c r="AF131" s="147"/>
      <c r="AG131" s="147" t="s">
        <v>165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>
      <c r="A132" s="180">
        <v>64</v>
      </c>
      <c r="B132" s="181" t="s">
        <v>365</v>
      </c>
      <c r="C132" s="188" t="s">
        <v>366</v>
      </c>
      <c r="D132" s="182" t="s">
        <v>200</v>
      </c>
      <c r="E132" s="183">
        <v>4</v>
      </c>
      <c r="F132" s="184"/>
      <c r="G132" s="185">
        <f>ROUND(E132*F132,2)</f>
        <v>0</v>
      </c>
      <c r="H132" s="184"/>
      <c r="I132" s="185">
        <f>ROUND(E132*H132,2)</f>
        <v>0</v>
      </c>
      <c r="J132" s="184"/>
      <c r="K132" s="185">
        <f>ROUND(E132*J132,2)</f>
        <v>0</v>
      </c>
      <c r="L132" s="185">
        <v>21</v>
      </c>
      <c r="M132" s="185">
        <f>G132*(1+L132/100)</f>
        <v>0</v>
      </c>
      <c r="N132" s="185">
        <v>1.4</v>
      </c>
      <c r="O132" s="185">
        <f>ROUND(E132*N132,2)</f>
        <v>5.6</v>
      </c>
      <c r="P132" s="185">
        <v>0</v>
      </c>
      <c r="Q132" s="185">
        <f>ROUND(E132*P132,2)</f>
        <v>0</v>
      </c>
      <c r="R132" s="185"/>
      <c r="S132" s="185" t="s">
        <v>154</v>
      </c>
      <c r="T132" s="186" t="s">
        <v>117</v>
      </c>
      <c r="U132" s="156">
        <v>0</v>
      </c>
      <c r="V132" s="156">
        <f>ROUND(E132*U132,2)</f>
        <v>0</v>
      </c>
      <c r="W132" s="156"/>
      <c r="X132" s="156" t="s">
        <v>164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165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>
      <c r="A133" s="180">
        <v>65</v>
      </c>
      <c r="B133" s="181" t="s">
        <v>383</v>
      </c>
      <c r="C133" s="188" t="s">
        <v>384</v>
      </c>
      <c r="D133" s="182" t="s">
        <v>200</v>
      </c>
      <c r="E133" s="183">
        <v>8</v>
      </c>
      <c r="F133" s="184"/>
      <c r="G133" s="185">
        <f>ROUND(E133*F133,2)</f>
        <v>0</v>
      </c>
      <c r="H133" s="184"/>
      <c r="I133" s="185">
        <f>ROUND(E133*H133,2)</f>
        <v>0</v>
      </c>
      <c r="J133" s="184"/>
      <c r="K133" s="185">
        <f>ROUND(E133*J133,2)</f>
        <v>0</v>
      </c>
      <c r="L133" s="185">
        <v>21</v>
      </c>
      <c r="M133" s="185">
        <f>G133*(1+L133/100)</f>
        <v>0</v>
      </c>
      <c r="N133" s="185">
        <v>0</v>
      </c>
      <c r="O133" s="185">
        <f>ROUND(E133*N133,2)</f>
        <v>0</v>
      </c>
      <c r="P133" s="185">
        <v>0</v>
      </c>
      <c r="Q133" s="185">
        <f>ROUND(E133*P133,2)</f>
        <v>0</v>
      </c>
      <c r="R133" s="185"/>
      <c r="S133" s="185" t="s">
        <v>154</v>
      </c>
      <c r="T133" s="186" t="s">
        <v>117</v>
      </c>
      <c r="U133" s="156">
        <v>0</v>
      </c>
      <c r="V133" s="156">
        <f>ROUND(E133*U133,2)</f>
        <v>0</v>
      </c>
      <c r="W133" s="156"/>
      <c r="X133" s="156" t="s">
        <v>164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165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>
      <c r="A134" s="158" t="s">
        <v>111</v>
      </c>
      <c r="B134" s="159" t="s">
        <v>79</v>
      </c>
      <c r="C134" s="173" t="s">
        <v>80</v>
      </c>
      <c r="D134" s="160"/>
      <c r="E134" s="161"/>
      <c r="F134" s="162"/>
      <c r="G134" s="162">
        <f>SUMIF(AG135:AG136,"&lt;&gt;NOR",G135:G136)</f>
        <v>0</v>
      </c>
      <c r="H134" s="162"/>
      <c r="I134" s="162">
        <f>SUM(I135:I136)</f>
        <v>0</v>
      </c>
      <c r="J134" s="162"/>
      <c r="K134" s="162">
        <f>SUM(K135:K136)</f>
        <v>0</v>
      </c>
      <c r="L134" s="162"/>
      <c r="M134" s="162">
        <f>SUM(M135:M136)</f>
        <v>0</v>
      </c>
      <c r="N134" s="162"/>
      <c r="O134" s="162">
        <f>SUM(O135:O136)</f>
        <v>0</v>
      </c>
      <c r="P134" s="162"/>
      <c r="Q134" s="162">
        <f>SUM(Q135:Q136)</f>
        <v>0</v>
      </c>
      <c r="R134" s="162"/>
      <c r="S134" s="162"/>
      <c r="T134" s="163"/>
      <c r="U134" s="157"/>
      <c r="V134" s="157">
        <f>SUM(V135:V136)</f>
        <v>85.34</v>
      </c>
      <c r="W134" s="157"/>
      <c r="X134" s="157"/>
      <c r="AG134" t="s">
        <v>112</v>
      </c>
    </row>
    <row r="135" spans="1:60" outlineLevel="1">
      <c r="A135" s="164">
        <v>66</v>
      </c>
      <c r="B135" s="165" t="s">
        <v>414</v>
      </c>
      <c r="C135" s="174" t="s">
        <v>415</v>
      </c>
      <c r="D135" s="166" t="s">
        <v>190</v>
      </c>
      <c r="E135" s="167">
        <v>5334.05771</v>
      </c>
      <c r="F135" s="168"/>
      <c r="G135" s="169">
        <f>ROUND(E135*F135,2)</f>
        <v>0</v>
      </c>
      <c r="H135" s="168"/>
      <c r="I135" s="169">
        <f>ROUND(E135*H135,2)</f>
        <v>0</v>
      </c>
      <c r="J135" s="168"/>
      <c r="K135" s="169">
        <f>ROUND(E135*J135,2)</f>
        <v>0</v>
      </c>
      <c r="L135" s="169">
        <v>21</v>
      </c>
      <c r="M135" s="169">
        <f>G135*(1+L135/100)</f>
        <v>0</v>
      </c>
      <c r="N135" s="169">
        <v>0</v>
      </c>
      <c r="O135" s="169">
        <f>ROUND(E135*N135,2)</f>
        <v>0</v>
      </c>
      <c r="P135" s="169">
        <v>0</v>
      </c>
      <c r="Q135" s="169">
        <f>ROUND(E135*P135,2)</f>
        <v>0</v>
      </c>
      <c r="R135" s="169" t="s">
        <v>241</v>
      </c>
      <c r="S135" s="169" t="s">
        <v>116</v>
      </c>
      <c r="T135" s="170" t="s">
        <v>163</v>
      </c>
      <c r="U135" s="156">
        <v>1.6E-2</v>
      </c>
      <c r="V135" s="156">
        <f>ROUND(E135*U135,2)</f>
        <v>85.34</v>
      </c>
      <c r="W135" s="156"/>
      <c r="X135" s="156" t="s">
        <v>416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417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>
      <c r="A136" s="154"/>
      <c r="B136" s="155"/>
      <c r="C136" s="256" t="s">
        <v>418</v>
      </c>
      <c r="D136" s="257"/>
      <c r="E136" s="257"/>
      <c r="F136" s="257"/>
      <c r="G136" s="257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6"/>
      <c r="U136" s="156"/>
      <c r="V136" s="156"/>
      <c r="W136" s="156"/>
      <c r="X136" s="156"/>
      <c r="Y136" s="147"/>
      <c r="Z136" s="147"/>
      <c r="AA136" s="147"/>
      <c r="AB136" s="147"/>
      <c r="AC136" s="147"/>
      <c r="AD136" s="147"/>
      <c r="AE136" s="147"/>
      <c r="AF136" s="147"/>
      <c r="AG136" s="147" t="s">
        <v>167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>
      <c r="A137" s="3"/>
      <c r="B137" s="4"/>
      <c r="C137" s="175"/>
      <c r="D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AE137">
        <v>15</v>
      </c>
      <c r="AF137">
        <v>21</v>
      </c>
      <c r="AG137" t="s">
        <v>98</v>
      </c>
    </row>
    <row r="138" spans="1:60">
      <c r="A138" s="150"/>
      <c r="B138" s="151" t="s">
        <v>29</v>
      </c>
      <c r="C138" s="176"/>
      <c r="D138" s="152"/>
      <c r="E138" s="153"/>
      <c r="F138" s="153"/>
      <c r="G138" s="172">
        <f>G8+G32+G52+G91+G100+G134</f>
        <v>0</v>
      </c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AE138">
        <f>SUMIF(L7:L136,AE137,G7:G136)</f>
        <v>0</v>
      </c>
      <c r="AF138">
        <f>SUMIF(L7:L136,AF137,G7:G136)</f>
        <v>0</v>
      </c>
      <c r="AG138" t="s">
        <v>156</v>
      </c>
    </row>
    <row r="139" spans="1:60">
      <c r="A139" s="255" t="s">
        <v>419</v>
      </c>
      <c r="B139" s="255"/>
      <c r="C139" s="175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60">
      <c r="A140" s="3"/>
      <c r="B140" s="4" t="s">
        <v>420</v>
      </c>
      <c r="C140" s="175" t="s">
        <v>421</v>
      </c>
      <c r="D140" s="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AG140" t="s">
        <v>422</v>
      </c>
    </row>
    <row r="141" spans="1:60">
      <c r="A141" s="3"/>
      <c r="B141" s="4" t="s">
        <v>423</v>
      </c>
      <c r="C141" s="175" t="s">
        <v>424</v>
      </c>
      <c r="D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AG141" t="s">
        <v>425</v>
      </c>
    </row>
    <row r="142" spans="1:60">
      <c r="A142" s="3"/>
      <c r="B142" s="4"/>
      <c r="C142" s="175" t="s">
        <v>426</v>
      </c>
      <c r="D142" s="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AG142" t="s">
        <v>427</v>
      </c>
    </row>
    <row r="143" spans="1:60">
      <c r="A143" s="3"/>
      <c r="B143" s="4"/>
      <c r="C143" s="175"/>
      <c r="D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60">
      <c r="C144" s="177"/>
      <c r="D144" s="10"/>
      <c r="AG144" t="s">
        <v>158</v>
      </c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4F7" sheet="1"/>
  <mergeCells count="27">
    <mergeCell ref="C136:G136"/>
    <mergeCell ref="C94:G94"/>
    <mergeCell ref="C111:G111"/>
    <mergeCell ref="C113:G113"/>
    <mergeCell ref="C115:G115"/>
    <mergeCell ref="C118:G118"/>
    <mergeCell ref="C62:G62"/>
    <mergeCell ref="C66:G66"/>
    <mergeCell ref="C69:G69"/>
    <mergeCell ref="C72:G72"/>
    <mergeCell ref="C74:G74"/>
    <mergeCell ref="A1:G1"/>
    <mergeCell ref="C2:G2"/>
    <mergeCell ref="C3:G3"/>
    <mergeCell ref="C4:G4"/>
    <mergeCell ref="A139:B139"/>
    <mergeCell ref="C10:G10"/>
    <mergeCell ref="C13:G13"/>
    <mergeCell ref="C17:G17"/>
    <mergeCell ref="C20:G20"/>
    <mergeCell ref="C26:G26"/>
    <mergeCell ref="C108:G108"/>
    <mergeCell ref="C34:G34"/>
    <mergeCell ref="C35:G35"/>
    <mergeCell ref="C40:G40"/>
    <mergeCell ref="C54:G54"/>
    <mergeCell ref="C57:G57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46" t="s">
        <v>85</v>
      </c>
      <c r="B1" s="246"/>
      <c r="C1" s="246"/>
      <c r="D1" s="246"/>
      <c r="E1" s="246"/>
      <c r="F1" s="246"/>
      <c r="G1" s="246"/>
      <c r="AG1" t="s">
        <v>86</v>
      </c>
    </row>
    <row r="2" spans="1:60" ht="25.15" customHeight="1">
      <c r="A2" s="139" t="s">
        <v>7</v>
      </c>
      <c r="B2" s="49" t="s">
        <v>41</v>
      </c>
      <c r="C2" s="247" t="s">
        <v>42</v>
      </c>
      <c r="D2" s="248"/>
      <c r="E2" s="248"/>
      <c r="F2" s="248"/>
      <c r="G2" s="249"/>
      <c r="AG2" t="s">
        <v>87</v>
      </c>
    </row>
    <row r="3" spans="1:60" ht="25.15" customHeight="1">
      <c r="A3" s="139" t="s">
        <v>8</v>
      </c>
      <c r="B3" s="49" t="s">
        <v>51</v>
      </c>
      <c r="C3" s="247" t="s">
        <v>52</v>
      </c>
      <c r="D3" s="248"/>
      <c r="E3" s="248"/>
      <c r="F3" s="248"/>
      <c r="G3" s="249"/>
      <c r="AC3" s="121" t="s">
        <v>87</v>
      </c>
      <c r="AG3" t="s">
        <v>88</v>
      </c>
    </row>
    <row r="4" spans="1:60" ht="25.15" customHeight="1">
      <c r="A4" s="140" t="s">
        <v>9</v>
      </c>
      <c r="B4" s="141" t="s">
        <v>51</v>
      </c>
      <c r="C4" s="250" t="s">
        <v>52</v>
      </c>
      <c r="D4" s="251"/>
      <c r="E4" s="251"/>
      <c r="F4" s="251"/>
      <c r="G4" s="252"/>
      <c r="AG4" t="s">
        <v>89</v>
      </c>
    </row>
    <row r="5" spans="1:60">
      <c r="D5" s="10"/>
    </row>
    <row r="6" spans="1:60" ht="38.25">
      <c r="A6" s="143" t="s">
        <v>90</v>
      </c>
      <c r="B6" s="145" t="s">
        <v>91</v>
      </c>
      <c r="C6" s="145" t="s">
        <v>92</v>
      </c>
      <c r="D6" s="144" t="s">
        <v>93</v>
      </c>
      <c r="E6" s="143" t="s">
        <v>94</v>
      </c>
      <c r="F6" s="142" t="s">
        <v>95</v>
      </c>
      <c r="G6" s="143" t="s">
        <v>29</v>
      </c>
      <c r="H6" s="146" t="s">
        <v>30</v>
      </c>
      <c r="I6" s="146" t="s">
        <v>96</v>
      </c>
      <c r="J6" s="146" t="s">
        <v>31</v>
      </c>
      <c r="K6" s="146" t="s">
        <v>97</v>
      </c>
      <c r="L6" s="146" t="s">
        <v>98</v>
      </c>
      <c r="M6" s="146" t="s">
        <v>99</v>
      </c>
      <c r="N6" s="146" t="s">
        <v>100</v>
      </c>
      <c r="O6" s="146" t="s">
        <v>101</v>
      </c>
      <c r="P6" s="146" t="s">
        <v>102</v>
      </c>
      <c r="Q6" s="146" t="s">
        <v>103</v>
      </c>
      <c r="R6" s="146" t="s">
        <v>104</v>
      </c>
      <c r="S6" s="146" t="s">
        <v>105</v>
      </c>
      <c r="T6" s="146" t="s">
        <v>106</v>
      </c>
      <c r="U6" s="146" t="s">
        <v>107</v>
      </c>
      <c r="V6" s="146" t="s">
        <v>108</v>
      </c>
      <c r="W6" s="146" t="s">
        <v>109</v>
      </c>
      <c r="X6" s="146" t="s">
        <v>110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>
      <c r="A8" s="158" t="s">
        <v>111</v>
      </c>
      <c r="B8" s="159" t="s">
        <v>65</v>
      </c>
      <c r="C8" s="173" t="s">
        <v>66</v>
      </c>
      <c r="D8" s="160"/>
      <c r="E8" s="161"/>
      <c r="F8" s="162"/>
      <c r="G8" s="162">
        <f>SUMIF(AG9:AG29,"&lt;&gt;NOR",G9:G29)</f>
        <v>0</v>
      </c>
      <c r="H8" s="162"/>
      <c r="I8" s="162">
        <f>SUM(I9:I29)</f>
        <v>0</v>
      </c>
      <c r="J8" s="162"/>
      <c r="K8" s="162">
        <f>SUM(K9:K29)</f>
        <v>0</v>
      </c>
      <c r="L8" s="162"/>
      <c r="M8" s="162">
        <f>SUM(M9:M29)</f>
        <v>0</v>
      </c>
      <c r="N8" s="162"/>
      <c r="O8" s="162">
        <f>SUM(O9:O29)</f>
        <v>0</v>
      </c>
      <c r="P8" s="162"/>
      <c r="Q8" s="162">
        <f>SUM(Q9:Q29)</f>
        <v>0</v>
      </c>
      <c r="R8" s="162"/>
      <c r="S8" s="162"/>
      <c r="T8" s="163"/>
      <c r="U8" s="157"/>
      <c r="V8" s="157">
        <f>SUM(V9:V29)</f>
        <v>66.990000000000009</v>
      </c>
      <c r="W8" s="157"/>
      <c r="X8" s="157"/>
      <c r="AG8" t="s">
        <v>112</v>
      </c>
    </row>
    <row r="9" spans="1:60" outlineLevel="1">
      <c r="A9" s="164">
        <v>1</v>
      </c>
      <c r="B9" s="165" t="s">
        <v>159</v>
      </c>
      <c r="C9" s="174" t="s">
        <v>160</v>
      </c>
      <c r="D9" s="166" t="s">
        <v>161</v>
      </c>
      <c r="E9" s="167">
        <v>279.60000000000002</v>
      </c>
      <c r="F9" s="168"/>
      <c r="G9" s="169">
        <f>ROUND(E9*F9,2)</f>
        <v>0</v>
      </c>
      <c r="H9" s="168"/>
      <c r="I9" s="169">
        <f>ROUND(E9*H9,2)</f>
        <v>0</v>
      </c>
      <c r="J9" s="168"/>
      <c r="K9" s="169">
        <f>ROUND(E9*J9,2)</f>
        <v>0</v>
      </c>
      <c r="L9" s="169">
        <v>21</v>
      </c>
      <c r="M9" s="169">
        <f>G9*(1+L9/100)</f>
        <v>0</v>
      </c>
      <c r="N9" s="169">
        <v>0</v>
      </c>
      <c r="O9" s="169">
        <f>ROUND(E9*N9,2)</f>
        <v>0</v>
      </c>
      <c r="P9" s="169">
        <v>0</v>
      </c>
      <c r="Q9" s="169">
        <f>ROUND(E9*P9,2)</f>
        <v>0</v>
      </c>
      <c r="R9" s="169" t="s">
        <v>162</v>
      </c>
      <c r="S9" s="169" t="s">
        <v>116</v>
      </c>
      <c r="T9" s="170" t="s">
        <v>163</v>
      </c>
      <c r="U9" s="156">
        <v>1.34E-2</v>
      </c>
      <c r="V9" s="156">
        <f>ROUND(E9*U9,2)</f>
        <v>3.75</v>
      </c>
      <c r="W9" s="156"/>
      <c r="X9" s="156" t="s">
        <v>164</v>
      </c>
      <c r="Y9" s="147"/>
      <c r="Z9" s="147"/>
      <c r="AA9" s="147"/>
      <c r="AB9" s="147"/>
      <c r="AC9" s="147"/>
      <c r="AD9" s="147"/>
      <c r="AE9" s="147"/>
      <c r="AF9" s="147"/>
      <c r="AG9" s="147" t="s">
        <v>165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>
      <c r="A10" s="154"/>
      <c r="B10" s="155"/>
      <c r="C10" s="256" t="s">
        <v>166</v>
      </c>
      <c r="D10" s="257"/>
      <c r="E10" s="257"/>
      <c r="F10" s="257"/>
      <c r="G10" s="257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167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1" t="str">
        <f>C10</f>
        <v>nebo lesní půdy, s vodorovným přemístěním na hromady v místě upotřebení nebo na dočasné či trvalé skládky se složením</v>
      </c>
      <c r="BB10" s="147"/>
      <c r="BC10" s="147"/>
      <c r="BD10" s="147"/>
      <c r="BE10" s="147"/>
      <c r="BF10" s="147"/>
      <c r="BG10" s="147"/>
      <c r="BH10" s="147"/>
    </row>
    <row r="11" spans="1:60" outlineLevel="1">
      <c r="A11" s="154"/>
      <c r="B11" s="155"/>
      <c r="C11" s="187" t="s">
        <v>494</v>
      </c>
      <c r="D11" s="178"/>
      <c r="E11" s="179">
        <v>279.60000000000002</v>
      </c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169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>
      <c r="A12" s="164">
        <v>2</v>
      </c>
      <c r="B12" s="165" t="s">
        <v>170</v>
      </c>
      <c r="C12" s="174" t="s">
        <v>171</v>
      </c>
      <c r="D12" s="166" t="s">
        <v>161</v>
      </c>
      <c r="E12" s="167">
        <v>112.14</v>
      </c>
      <c r="F12" s="168"/>
      <c r="G12" s="169">
        <f>ROUND(E12*F12,2)</f>
        <v>0</v>
      </c>
      <c r="H12" s="168"/>
      <c r="I12" s="169">
        <f>ROUND(E12*H12,2)</f>
        <v>0</v>
      </c>
      <c r="J12" s="168"/>
      <c r="K12" s="169">
        <f>ROUND(E12*J12,2)</f>
        <v>0</v>
      </c>
      <c r="L12" s="169">
        <v>21</v>
      </c>
      <c r="M12" s="169">
        <f>G12*(1+L12/100)</f>
        <v>0</v>
      </c>
      <c r="N12" s="169">
        <v>0</v>
      </c>
      <c r="O12" s="169">
        <f>ROUND(E12*N12,2)</f>
        <v>0</v>
      </c>
      <c r="P12" s="169">
        <v>0</v>
      </c>
      <c r="Q12" s="169">
        <f>ROUND(E12*P12,2)</f>
        <v>0</v>
      </c>
      <c r="R12" s="169" t="s">
        <v>162</v>
      </c>
      <c r="S12" s="169" t="s">
        <v>116</v>
      </c>
      <c r="T12" s="170" t="s">
        <v>163</v>
      </c>
      <c r="U12" s="156">
        <v>0.223</v>
      </c>
      <c r="V12" s="156">
        <f>ROUND(E12*U12,2)</f>
        <v>25.01</v>
      </c>
      <c r="W12" s="156"/>
      <c r="X12" s="156" t="s">
        <v>164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165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>
      <c r="A13" s="154"/>
      <c r="B13" s="155"/>
      <c r="C13" s="256" t="s">
        <v>172</v>
      </c>
      <c r="D13" s="257"/>
      <c r="E13" s="257"/>
      <c r="F13" s="257"/>
      <c r="G13" s="257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47"/>
      <c r="Z13" s="147"/>
      <c r="AA13" s="147"/>
      <c r="AB13" s="147"/>
      <c r="AC13" s="147"/>
      <c r="AD13" s="147"/>
      <c r="AE13" s="147"/>
      <c r="AF13" s="147"/>
      <c r="AG13" s="147" t="s">
        <v>167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71" t="str">
        <f>C13</f>
        <v>s přemístěním výkopku v příčných profilech na vzdálenost do 15 m nebo s naložením na dopravní prostředek.</v>
      </c>
      <c r="BB13" s="147"/>
      <c r="BC13" s="147"/>
      <c r="BD13" s="147"/>
      <c r="BE13" s="147"/>
      <c r="BF13" s="147"/>
      <c r="BG13" s="147"/>
      <c r="BH13" s="147"/>
    </row>
    <row r="14" spans="1:60" outlineLevel="1">
      <c r="A14" s="164">
        <v>3</v>
      </c>
      <c r="B14" s="165" t="s">
        <v>173</v>
      </c>
      <c r="C14" s="174" t="s">
        <v>174</v>
      </c>
      <c r="D14" s="166" t="s">
        <v>161</v>
      </c>
      <c r="E14" s="167">
        <v>56.07</v>
      </c>
      <c r="F14" s="168"/>
      <c r="G14" s="169">
        <f>ROUND(E14*F14,2)</f>
        <v>0</v>
      </c>
      <c r="H14" s="168"/>
      <c r="I14" s="169">
        <f>ROUND(E14*H14,2)</f>
        <v>0</v>
      </c>
      <c r="J14" s="168"/>
      <c r="K14" s="169">
        <f>ROUND(E14*J14,2)</f>
        <v>0</v>
      </c>
      <c r="L14" s="169">
        <v>21</v>
      </c>
      <c r="M14" s="169">
        <f>G14*(1+L14/100)</f>
        <v>0</v>
      </c>
      <c r="N14" s="169">
        <v>0</v>
      </c>
      <c r="O14" s="169">
        <f>ROUND(E14*N14,2)</f>
        <v>0</v>
      </c>
      <c r="P14" s="169">
        <v>0</v>
      </c>
      <c r="Q14" s="169">
        <f>ROUND(E14*P14,2)</f>
        <v>0</v>
      </c>
      <c r="R14" s="169" t="s">
        <v>162</v>
      </c>
      <c r="S14" s="169" t="s">
        <v>116</v>
      </c>
      <c r="T14" s="170" t="s">
        <v>163</v>
      </c>
      <c r="U14" s="156">
        <v>8.7999999999999995E-2</v>
      </c>
      <c r="V14" s="156">
        <f>ROUND(E14*U14,2)</f>
        <v>4.93</v>
      </c>
      <c r="W14" s="156"/>
      <c r="X14" s="156" t="s">
        <v>164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165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>
      <c r="A15" s="154"/>
      <c r="B15" s="155"/>
      <c r="C15" s="256" t="s">
        <v>172</v>
      </c>
      <c r="D15" s="257"/>
      <c r="E15" s="257"/>
      <c r="F15" s="257"/>
      <c r="G15" s="257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47"/>
      <c r="Z15" s="147"/>
      <c r="AA15" s="147"/>
      <c r="AB15" s="147"/>
      <c r="AC15" s="147"/>
      <c r="AD15" s="147"/>
      <c r="AE15" s="147"/>
      <c r="AF15" s="147"/>
      <c r="AG15" s="147" t="s">
        <v>167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71" t="str">
        <f>C15</f>
        <v>s přemístěním výkopku v příčných profilech na vzdálenost do 15 m nebo s naložením na dopravní prostředek.</v>
      </c>
      <c r="BB15" s="147"/>
      <c r="BC15" s="147"/>
      <c r="BD15" s="147"/>
      <c r="BE15" s="147"/>
      <c r="BF15" s="147"/>
      <c r="BG15" s="147"/>
      <c r="BH15" s="147"/>
    </row>
    <row r="16" spans="1:60" outlineLevel="1">
      <c r="A16" s="154"/>
      <c r="B16" s="155"/>
      <c r="C16" s="187" t="s">
        <v>495</v>
      </c>
      <c r="D16" s="178"/>
      <c r="E16" s="179">
        <v>56.07</v>
      </c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169</v>
      </c>
      <c r="AH16" s="147">
        <v>5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>
      <c r="A17" s="164">
        <v>4</v>
      </c>
      <c r="B17" s="165" t="s">
        <v>176</v>
      </c>
      <c r="C17" s="174" t="s">
        <v>432</v>
      </c>
      <c r="D17" s="166" t="s">
        <v>161</v>
      </c>
      <c r="E17" s="167">
        <v>313.73</v>
      </c>
      <c r="F17" s="168"/>
      <c r="G17" s="169">
        <f>ROUND(E17*F17,2)</f>
        <v>0</v>
      </c>
      <c r="H17" s="168"/>
      <c r="I17" s="169">
        <f>ROUND(E17*H17,2)</f>
        <v>0</v>
      </c>
      <c r="J17" s="168"/>
      <c r="K17" s="169">
        <f>ROUND(E17*J17,2)</f>
        <v>0</v>
      </c>
      <c r="L17" s="169">
        <v>21</v>
      </c>
      <c r="M17" s="169">
        <f>G17*(1+L17/100)</f>
        <v>0</v>
      </c>
      <c r="N17" s="169">
        <v>0</v>
      </c>
      <c r="O17" s="169">
        <f>ROUND(E17*N17,2)</f>
        <v>0</v>
      </c>
      <c r="P17" s="169">
        <v>0</v>
      </c>
      <c r="Q17" s="169">
        <f>ROUND(E17*P17,2)</f>
        <v>0</v>
      </c>
      <c r="R17" s="169" t="s">
        <v>162</v>
      </c>
      <c r="S17" s="169" t="s">
        <v>116</v>
      </c>
      <c r="T17" s="170" t="s">
        <v>163</v>
      </c>
      <c r="U17" s="156">
        <v>1.0999999999999999E-2</v>
      </c>
      <c r="V17" s="156">
        <f>ROUND(E17*U17,2)</f>
        <v>3.45</v>
      </c>
      <c r="W17" s="156"/>
      <c r="X17" s="156" t="s">
        <v>164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165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>
      <c r="A18" s="154"/>
      <c r="B18" s="155"/>
      <c r="C18" s="256" t="s">
        <v>433</v>
      </c>
      <c r="D18" s="257"/>
      <c r="E18" s="257"/>
      <c r="F18" s="257"/>
      <c r="G18" s="257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47"/>
      <c r="Z18" s="147"/>
      <c r="AA18" s="147"/>
      <c r="AB18" s="147"/>
      <c r="AC18" s="147"/>
      <c r="AD18" s="147"/>
      <c r="AE18" s="147"/>
      <c r="AF18" s="147"/>
      <c r="AG18" s="147" t="s">
        <v>167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71" t="str">
        <f>C18</f>
        <v>po suchu, bez ohledu na druh dopravního prostředku, bez naložení výkopku, avšak se složením bez rozhrnutí,</v>
      </c>
      <c r="BB18" s="147"/>
      <c r="BC18" s="147"/>
      <c r="BD18" s="147"/>
      <c r="BE18" s="147"/>
      <c r="BF18" s="147"/>
      <c r="BG18" s="147"/>
      <c r="BH18" s="147"/>
    </row>
    <row r="19" spans="1:60" outlineLevel="1">
      <c r="A19" s="154"/>
      <c r="B19" s="155"/>
      <c r="C19" s="187" t="s">
        <v>496</v>
      </c>
      <c r="D19" s="178"/>
      <c r="E19" s="179">
        <v>233.8</v>
      </c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47"/>
      <c r="Z19" s="147"/>
      <c r="AA19" s="147"/>
      <c r="AB19" s="147"/>
      <c r="AC19" s="147"/>
      <c r="AD19" s="147"/>
      <c r="AE19" s="147"/>
      <c r="AF19" s="147"/>
      <c r="AG19" s="147" t="s">
        <v>169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>
      <c r="A20" s="154"/>
      <c r="B20" s="155"/>
      <c r="C20" s="187" t="s">
        <v>497</v>
      </c>
      <c r="D20" s="178"/>
      <c r="E20" s="179">
        <v>79.930000000000007</v>
      </c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169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>
      <c r="A21" s="164">
        <v>5</v>
      </c>
      <c r="B21" s="165" t="s">
        <v>436</v>
      </c>
      <c r="C21" s="174" t="s">
        <v>437</v>
      </c>
      <c r="D21" s="166" t="s">
        <v>161</v>
      </c>
      <c r="E21" s="167">
        <v>233.8</v>
      </c>
      <c r="F21" s="168"/>
      <c r="G21" s="169">
        <f>ROUND(E21*F21,2)</f>
        <v>0</v>
      </c>
      <c r="H21" s="168"/>
      <c r="I21" s="169">
        <f>ROUND(E21*H21,2)</f>
        <v>0</v>
      </c>
      <c r="J21" s="168"/>
      <c r="K21" s="169">
        <f>ROUND(E21*J21,2)</f>
        <v>0</v>
      </c>
      <c r="L21" s="169">
        <v>21</v>
      </c>
      <c r="M21" s="169">
        <f>G21*(1+L21/100)</f>
        <v>0</v>
      </c>
      <c r="N21" s="169">
        <v>0</v>
      </c>
      <c r="O21" s="169">
        <f>ROUND(E21*N21,2)</f>
        <v>0</v>
      </c>
      <c r="P21" s="169">
        <v>0</v>
      </c>
      <c r="Q21" s="169">
        <f>ROUND(E21*P21,2)</f>
        <v>0</v>
      </c>
      <c r="R21" s="169" t="s">
        <v>162</v>
      </c>
      <c r="S21" s="169" t="s">
        <v>116</v>
      </c>
      <c r="T21" s="170" t="s">
        <v>163</v>
      </c>
      <c r="U21" s="156">
        <v>5.2999999999999999E-2</v>
      </c>
      <c r="V21" s="156">
        <f>ROUND(E21*U21,2)</f>
        <v>12.39</v>
      </c>
      <c r="W21" s="156"/>
      <c r="X21" s="156" t="s">
        <v>164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165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>
      <c r="A22" s="154"/>
      <c r="B22" s="155"/>
      <c r="C22" s="187" t="s">
        <v>498</v>
      </c>
      <c r="D22" s="178"/>
      <c r="E22" s="179">
        <v>233.8</v>
      </c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7"/>
      <c r="Z22" s="147"/>
      <c r="AA22" s="147"/>
      <c r="AB22" s="147"/>
      <c r="AC22" s="147"/>
      <c r="AD22" s="147"/>
      <c r="AE22" s="147"/>
      <c r="AF22" s="147"/>
      <c r="AG22" s="147" t="s">
        <v>169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>
      <c r="A23" s="164">
        <v>6</v>
      </c>
      <c r="B23" s="165" t="s">
        <v>184</v>
      </c>
      <c r="C23" s="174" t="s">
        <v>185</v>
      </c>
      <c r="D23" s="166" t="s">
        <v>186</v>
      </c>
      <c r="E23" s="167">
        <v>970</v>
      </c>
      <c r="F23" s="168"/>
      <c r="G23" s="169">
        <f>ROUND(E23*F23,2)</f>
        <v>0</v>
      </c>
      <c r="H23" s="168"/>
      <c r="I23" s="169">
        <f>ROUND(E23*H23,2)</f>
        <v>0</v>
      </c>
      <c r="J23" s="168"/>
      <c r="K23" s="169">
        <f>ROUND(E23*J23,2)</f>
        <v>0</v>
      </c>
      <c r="L23" s="169">
        <v>21</v>
      </c>
      <c r="M23" s="169">
        <f>G23*(1+L23/100)</f>
        <v>0</v>
      </c>
      <c r="N23" s="169">
        <v>0</v>
      </c>
      <c r="O23" s="169">
        <f>ROUND(E23*N23,2)</f>
        <v>0</v>
      </c>
      <c r="P23" s="169">
        <v>0</v>
      </c>
      <c r="Q23" s="169">
        <f>ROUND(E23*P23,2)</f>
        <v>0</v>
      </c>
      <c r="R23" s="169" t="s">
        <v>162</v>
      </c>
      <c r="S23" s="169" t="s">
        <v>116</v>
      </c>
      <c r="T23" s="170" t="s">
        <v>163</v>
      </c>
      <c r="U23" s="156">
        <v>1.7999999999999999E-2</v>
      </c>
      <c r="V23" s="156">
        <f>ROUND(E23*U23,2)</f>
        <v>17.46</v>
      </c>
      <c r="W23" s="156"/>
      <c r="X23" s="156" t="s">
        <v>164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165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>
      <c r="A24" s="154"/>
      <c r="B24" s="155"/>
      <c r="C24" s="256" t="s">
        <v>187</v>
      </c>
      <c r="D24" s="257"/>
      <c r="E24" s="257"/>
      <c r="F24" s="257"/>
      <c r="G24" s="257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47"/>
      <c r="Z24" s="147"/>
      <c r="AA24" s="147"/>
      <c r="AB24" s="147"/>
      <c r="AC24" s="147"/>
      <c r="AD24" s="147"/>
      <c r="AE24" s="147"/>
      <c r="AF24" s="147"/>
      <c r="AG24" s="147" t="s">
        <v>167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>
      <c r="A25" s="164">
        <v>7</v>
      </c>
      <c r="B25" s="165" t="s">
        <v>188</v>
      </c>
      <c r="C25" s="174" t="s">
        <v>189</v>
      </c>
      <c r="D25" s="166" t="s">
        <v>190</v>
      </c>
      <c r="E25" s="167">
        <v>517.65449999999998</v>
      </c>
      <c r="F25" s="168"/>
      <c r="G25" s="169">
        <f>ROUND(E25*F25,2)</f>
        <v>0</v>
      </c>
      <c r="H25" s="168"/>
      <c r="I25" s="169">
        <f>ROUND(E25*H25,2)</f>
        <v>0</v>
      </c>
      <c r="J25" s="168"/>
      <c r="K25" s="169">
        <f>ROUND(E25*J25,2)</f>
        <v>0</v>
      </c>
      <c r="L25" s="169">
        <v>21</v>
      </c>
      <c r="M25" s="169">
        <f>G25*(1+L25/100)</f>
        <v>0</v>
      </c>
      <c r="N25" s="169">
        <v>0</v>
      </c>
      <c r="O25" s="169">
        <f>ROUND(E25*N25,2)</f>
        <v>0</v>
      </c>
      <c r="P25" s="169">
        <v>0</v>
      </c>
      <c r="Q25" s="169">
        <f>ROUND(E25*P25,2)</f>
        <v>0</v>
      </c>
      <c r="R25" s="169" t="s">
        <v>162</v>
      </c>
      <c r="S25" s="169" t="s">
        <v>116</v>
      </c>
      <c r="T25" s="170" t="s">
        <v>163</v>
      </c>
      <c r="U25" s="156">
        <v>0</v>
      </c>
      <c r="V25" s="156">
        <f>ROUND(E25*U25,2)</f>
        <v>0</v>
      </c>
      <c r="W25" s="156"/>
      <c r="X25" s="156" t="s">
        <v>164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165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>
      <c r="A26" s="154"/>
      <c r="B26" s="155"/>
      <c r="C26" s="187" t="s">
        <v>499</v>
      </c>
      <c r="D26" s="178"/>
      <c r="E26" s="179">
        <v>517.65449999999998</v>
      </c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47"/>
      <c r="Z26" s="147"/>
      <c r="AA26" s="147"/>
      <c r="AB26" s="147"/>
      <c r="AC26" s="147"/>
      <c r="AD26" s="147"/>
      <c r="AE26" s="147"/>
      <c r="AF26" s="147"/>
      <c r="AG26" s="147" t="s">
        <v>169</v>
      </c>
      <c r="AH26" s="147">
        <v>5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>
      <c r="A27" s="180">
        <v>8</v>
      </c>
      <c r="B27" s="181" t="s">
        <v>192</v>
      </c>
      <c r="C27" s="188" t="s">
        <v>193</v>
      </c>
      <c r="D27" s="182" t="s">
        <v>161</v>
      </c>
      <c r="E27" s="183">
        <v>32.21</v>
      </c>
      <c r="F27" s="184"/>
      <c r="G27" s="185">
        <f>ROUND(E27*F27,2)</f>
        <v>0</v>
      </c>
      <c r="H27" s="184"/>
      <c r="I27" s="185">
        <f>ROUND(E27*H27,2)</f>
        <v>0</v>
      </c>
      <c r="J27" s="184"/>
      <c r="K27" s="185">
        <f>ROUND(E27*J27,2)</f>
        <v>0</v>
      </c>
      <c r="L27" s="185">
        <v>21</v>
      </c>
      <c r="M27" s="185">
        <f>G27*(1+L27/100)</f>
        <v>0</v>
      </c>
      <c r="N27" s="185">
        <v>0</v>
      </c>
      <c r="O27" s="185">
        <f>ROUND(E27*N27,2)</f>
        <v>0</v>
      </c>
      <c r="P27" s="185">
        <v>0</v>
      </c>
      <c r="Q27" s="185">
        <f>ROUND(E27*P27,2)</f>
        <v>0</v>
      </c>
      <c r="R27" s="185"/>
      <c r="S27" s="185" t="s">
        <v>154</v>
      </c>
      <c r="T27" s="186" t="s">
        <v>117</v>
      </c>
      <c r="U27" s="156">
        <v>0</v>
      </c>
      <c r="V27" s="156">
        <f>ROUND(E27*U27,2)</f>
        <v>0</v>
      </c>
      <c r="W27" s="156"/>
      <c r="X27" s="156" t="s">
        <v>164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165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>
      <c r="A28" s="164">
        <v>9</v>
      </c>
      <c r="B28" s="165" t="s">
        <v>194</v>
      </c>
      <c r="C28" s="174" t="s">
        <v>500</v>
      </c>
      <c r="D28" s="166" t="s">
        <v>196</v>
      </c>
      <c r="E28" s="167">
        <v>548</v>
      </c>
      <c r="F28" s="168"/>
      <c r="G28" s="169">
        <f>ROUND(E28*F28,2)</f>
        <v>0</v>
      </c>
      <c r="H28" s="168"/>
      <c r="I28" s="169">
        <f>ROUND(E28*H28,2)</f>
        <v>0</v>
      </c>
      <c r="J28" s="168"/>
      <c r="K28" s="169">
        <f>ROUND(E28*J28,2)</f>
        <v>0</v>
      </c>
      <c r="L28" s="169">
        <v>21</v>
      </c>
      <c r="M28" s="169">
        <f>G28*(1+L28/100)</f>
        <v>0</v>
      </c>
      <c r="N28" s="169">
        <v>0</v>
      </c>
      <c r="O28" s="169">
        <f>ROUND(E28*N28,2)</f>
        <v>0</v>
      </c>
      <c r="P28" s="169">
        <v>0</v>
      </c>
      <c r="Q28" s="169">
        <f>ROUND(E28*P28,2)</f>
        <v>0</v>
      </c>
      <c r="R28" s="169"/>
      <c r="S28" s="169" t="s">
        <v>154</v>
      </c>
      <c r="T28" s="170" t="s">
        <v>117</v>
      </c>
      <c r="U28" s="156">
        <v>0</v>
      </c>
      <c r="V28" s="156">
        <f>ROUND(E28*U28,2)</f>
        <v>0</v>
      </c>
      <c r="W28" s="156"/>
      <c r="X28" s="156" t="s">
        <v>164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165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>
      <c r="A29" s="154"/>
      <c r="B29" s="155"/>
      <c r="C29" s="187" t="s">
        <v>501</v>
      </c>
      <c r="D29" s="178"/>
      <c r="E29" s="179">
        <v>548</v>
      </c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47"/>
      <c r="Z29" s="147"/>
      <c r="AA29" s="147"/>
      <c r="AB29" s="147"/>
      <c r="AC29" s="147"/>
      <c r="AD29" s="147"/>
      <c r="AE29" s="147"/>
      <c r="AF29" s="147"/>
      <c r="AG29" s="147" t="s">
        <v>169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>
      <c r="A30" s="158" t="s">
        <v>111</v>
      </c>
      <c r="B30" s="159" t="s">
        <v>67</v>
      </c>
      <c r="C30" s="173" t="s">
        <v>68</v>
      </c>
      <c r="D30" s="160"/>
      <c r="E30" s="161"/>
      <c r="F30" s="162"/>
      <c r="G30" s="162">
        <f>SUMIF(AG31:AG49,"&lt;&gt;NOR",G31:G49)</f>
        <v>0</v>
      </c>
      <c r="H30" s="162"/>
      <c r="I30" s="162">
        <f>SUM(I31:I49)</f>
        <v>0</v>
      </c>
      <c r="J30" s="162"/>
      <c r="K30" s="162">
        <f>SUM(K31:K49)</f>
        <v>0</v>
      </c>
      <c r="L30" s="162"/>
      <c r="M30" s="162">
        <f>SUM(M31:M49)</f>
        <v>0</v>
      </c>
      <c r="N30" s="162"/>
      <c r="O30" s="162">
        <f>SUM(O31:O49)</f>
        <v>0.03</v>
      </c>
      <c r="P30" s="162"/>
      <c r="Q30" s="162">
        <f>SUM(Q31:Q49)</f>
        <v>0</v>
      </c>
      <c r="R30" s="162"/>
      <c r="S30" s="162"/>
      <c r="T30" s="163"/>
      <c r="U30" s="157"/>
      <c r="V30" s="157">
        <f>SUM(V31:V49)</f>
        <v>136.21000000000004</v>
      </c>
      <c r="W30" s="157"/>
      <c r="X30" s="157"/>
      <c r="AG30" t="s">
        <v>112</v>
      </c>
    </row>
    <row r="31" spans="1:60" outlineLevel="1">
      <c r="A31" s="164">
        <v>10</v>
      </c>
      <c r="B31" s="165" t="s">
        <v>201</v>
      </c>
      <c r="C31" s="174" t="s">
        <v>202</v>
      </c>
      <c r="D31" s="166" t="s">
        <v>161</v>
      </c>
      <c r="E31" s="167">
        <v>45.75</v>
      </c>
      <c r="F31" s="168"/>
      <c r="G31" s="169">
        <f>ROUND(E31*F31,2)</f>
        <v>0</v>
      </c>
      <c r="H31" s="168"/>
      <c r="I31" s="169">
        <f>ROUND(E31*H31,2)</f>
        <v>0</v>
      </c>
      <c r="J31" s="168"/>
      <c r="K31" s="169">
        <f>ROUND(E31*J31,2)</f>
        <v>0</v>
      </c>
      <c r="L31" s="169">
        <v>21</v>
      </c>
      <c r="M31" s="169">
        <f>G31*(1+L31/100)</f>
        <v>0</v>
      </c>
      <c r="N31" s="169">
        <v>0</v>
      </c>
      <c r="O31" s="169">
        <f>ROUND(E31*N31,2)</f>
        <v>0</v>
      </c>
      <c r="P31" s="169">
        <v>0</v>
      </c>
      <c r="Q31" s="169">
        <f>ROUND(E31*P31,2)</f>
        <v>0</v>
      </c>
      <c r="R31" s="169" t="s">
        <v>162</v>
      </c>
      <c r="S31" s="169" t="s">
        <v>116</v>
      </c>
      <c r="T31" s="170" t="s">
        <v>163</v>
      </c>
      <c r="U31" s="156">
        <v>1.0999999999999999E-2</v>
      </c>
      <c r="V31" s="156">
        <f>ROUND(E31*U31,2)</f>
        <v>0.5</v>
      </c>
      <c r="W31" s="156"/>
      <c r="X31" s="156" t="s">
        <v>164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165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>
      <c r="A32" s="154"/>
      <c r="B32" s="155"/>
      <c r="C32" s="256" t="s">
        <v>433</v>
      </c>
      <c r="D32" s="257"/>
      <c r="E32" s="257"/>
      <c r="F32" s="257"/>
      <c r="G32" s="257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47"/>
      <c r="Z32" s="147"/>
      <c r="AA32" s="147"/>
      <c r="AB32" s="147"/>
      <c r="AC32" s="147"/>
      <c r="AD32" s="147"/>
      <c r="AE32" s="147"/>
      <c r="AF32" s="147"/>
      <c r="AG32" s="147" t="s">
        <v>167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71" t="str">
        <f>C32</f>
        <v>po suchu, bez ohledu na druh dopravního prostředku, bez naložení výkopku, avšak se složením bez rozhrnutí,</v>
      </c>
      <c r="BB32" s="147"/>
      <c r="BC32" s="147"/>
      <c r="BD32" s="147"/>
      <c r="BE32" s="147"/>
      <c r="BF32" s="147"/>
      <c r="BG32" s="147"/>
      <c r="BH32" s="147"/>
    </row>
    <row r="33" spans="1:60" outlineLevel="1">
      <c r="A33" s="154"/>
      <c r="B33" s="155"/>
      <c r="C33" s="253" t="s">
        <v>203</v>
      </c>
      <c r="D33" s="254"/>
      <c r="E33" s="254"/>
      <c r="F33" s="254"/>
      <c r="G33" s="254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47"/>
      <c r="Z33" s="147"/>
      <c r="AA33" s="147"/>
      <c r="AB33" s="147"/>
      <c r="AC33" s="147"/>
      <c r="AD33" s="147"/>
      <c r="AE33" s="147"/>
      <c r="AF33" s="147"/>
      <c r="AG33" s="147" t="s">
        <v>120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>
      <c r="A34" s="154"/>
      <c r="B34" s="155"/>
      <c r="C34" s="187" t="s">
        <v>502</v>
      </c>
      <c r="D34" s="178"/>
      <c r="E34" s="179">
        <v>45.75</v>
      </c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47"/>
      <c r="Z34" s="147"/>
      <c r="AA34" s="147"/>
      <c r="AB34" s="147"/>
      <c r="AC34" s="147"/>
      <c r="AD34" s="147"/>
      <c r="AE34" s="147"/>
      <c r="AF34" s="147"/>
      <c r="AG34" s="147" t="s">
        <v>169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2.5" outlineLevel="1">
      <c r="A35" s="180">
        <v>11</v>
      </c>
      <c r="B35" s="181" t="s">
        <v>181</v>
      </c>
      <c r="C35" s="188" t="s">
        <v>182</v>
      </c>
      <c r="D35" s="182" t="s">
        <v>161</v>
      </c>
      <c r="E35" s="183">
        <v>45.75</v>
      </c>
      <c r="F35" s="184"/>
      <c r="G35" s="185">
        <f>ROUND(E35*F35,2)</f>
        <v>0</v>
      </c>
      <c r="H35" s="184"/>
      <c r="I35" s="185">
        <f>ROUND(E35*H35,2)</f>
        <v>0</v>
      </c>
      <c r="J35" s="184"/>
      <c r="K35" s="185">
        <f>ROUND(E35*J35,2)</f>
        <v>0</v>
      </c>
      <c r="L35" s="185">
        <v>21</v>
      </c>
      <c r="M35" s="185">
        <f>G35*(1+L35/100)</f>
        <v>0</v>
      </c>
      <c r="N35" s="185">
        <v>0</v>
      </c>
      <c r="O35" s="185">
        <f>ROUND(E35*N35,2)</f>
        <v>0</v>
      </c>
      <c r="P35" s="185">
        <v>0</v>
      </c>
      <c r="Q35" s="185">
        <f>ROUND(E35*P35,2)</f>
        <v>0</v>
      </c>
      <c r="R35" s="185" t="s">
        <v>162</v>
      </c>
      <c r="S35" s="185" t="s">
        <v>116</v>
      </c>
      <c r="T35" s="186" t="s">
        <v>163</v>
      </c>
      <c r="U35" s="156">
        <v>0.65200000000000002</v>
      </c>
      <c r="V35" s="156">
        <f>ROUND(E35*U35,2)</f>
        <v>29.83</v>
      </c>
      <c r="W35" s="156"/>
      <c r="X35" s="156" t="s">
        <v>164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165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>
      <c r="A36" s="180">
        <v>12</v>
      </c>
      <c r="B36" s="181" t="s">
        <v>205</v>
      </c>
      <c r="C36" s="188" t="s">
        <v>442</v>
      </c>
      <c r="D36" s="182" t="s">
        <v>186</v>
      </c>
      <c r="E36" s="183">
        <v>305</v>
      </c>
      <c r="F36" s="184"/>
      <c r="G36" s="185">
        <f>ROUND(E36*F36,2)</f>
        <v>0</v>
      </c>
      <c r="H36" s="184"/>
      <c r="I36" s="185">
        <f>ROUND(E36*H36,2)</f>
        <v>0</v>
      </c>
      <c r="J36" s="184"/>
      <c r="K36" s="185">
        <f>ROUND(E36*J36,2)</f>
        <v>0</v>
      </c>
      <c r="L36" s="185">
        <v>21</v>
      </c>
      <c r="M36" s="185">
        <f>G36*(1+L36/100)</f>
        <v>0</v>
      </c>
      <c r="N36" s="185">
        <v>0</v>
      </c>
      <c r="O36" s="185">
        <f>ROUND(E36*N36,2)</f>
        <v>0</v>
      </c>
      <c r="P36" s="185">
        <v>0</v>
      </c>
      <c r="Q36" s="185">
        <f>ROUND(E36*P36,2)</f>
        <v>0</v>
      </c>
      <c r="R36" s="185"/>
      <c r="S36" s="185" t="s">
        <v>116</v>
      </c>
      <c r="T36" s="186" t="s">
        <v>163</v>
      </c>
      <c r="U36" s="156">
        <v>0.06</v>
      </c>
      <c r="V36" s="156">
        <f>ROUND(E36*U36,2)</f>
        <v>18.3</v>
      </c>
      <c r="W36" s="156"/>
      <c r="X36" s="156" t="s">
        <v>164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165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>
      <c r="A37" s="164">
        <v>13</v>
      </c>
      <c r="B37" s="165" t="s">
        <v>209</v>
      </c>
      <c r="C37" s="174" t="s">
        <v>210</v>
      </c>
      <c r="D37" s="166" t="s">
        <v>186</v>
      </c>
      <c r="E37" s="167">
        <v>305</v>
      </c>
      <c r="F37" s="168"/>
      <c r="G37" s="169">
        <f>ROUND(E37*F37,2)</f>
        <v>0</v>
      </c>
      <c r="H37" s="168"/>
      <c r="I37" s="169">
        <f>ROUND(E37*H37,2)</f>
        <v>0</v>
      </c>
      <c r="J37" s="168"/>
      <c r="K37" s="169">
        <f>ROUND(E37*J37,2)</f>
        <v>0</v>
      </c>
      <c r="L37" s="169">
        <v>21</v>
      </c>
      <c r="M37" s="169">
        <f>G37*(1+L37/100)</f>
        <v>0</v>
      </c>
      <c r="N37" s="169">
        <v>0</v>
      </c>
      <c r="O37" s="169">
        <f>ROUND(E37*N37,2)</f>
        <v>0</v>
      </c>
      <c r="P37" s="169">
        <v>0</v>
      </c>
      <c r="Q37" s="169">
        <f>ROUND(E37*P37,2)</f>
        <v>0</v>
      </c>
      <c r="R37" s="169" t="s">
        <v>162</v>
      </c>
      <c r="S37" s="169" t="s">
        <v>116</v>
      </c>
      <c r="T37" s="170" t="s">
        <v>163</v>
      </c>
      <c r="U37" s="156">
        <v>0.17699999999999999</v>
      </c>
      <c r="V37" s="156">
        <f>ROUND(E37*U37,2)</f>
        <v>53.99</v>
      </c>
      <c r="W37" s="156"/>
      <c r="X37" s="156" t="s">
        <v>164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165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1">
      <c r="A38" s="154"/>
      <c r="B38" s="155"/>
      <c r="C38" s="256" t="s">
        <v>211</v>
      </c>
      <c r="D38" s="257"/>
      <c r="E38" s="257"/>
      <c r="F38" s="257"/>
      <c r="G38" s="257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7"/>
      <c r="Z38" s="147"/>
      <c r="AA38" s="147"/>
      <c r="AB38" s="147"/>
      <c r="AC38" s="147"/>
      <c r="AD38" s="147"/>
      <c r="AE38" s="147"/>
      <c r="AF38" s="147"/>
      <c r="AG38" s="147" t="s">
        <v>167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71" t="str">
        <f>C38</f>
        <v>s případným nutným přemístěním hromad nebo dočasných skládek na místo potřeby ze vzdálenosti do 30 m, v rovině nebo ve svahu do 1 : 5,</v>
      </c>
      <c r="BB38" s="147"/>
      <c r="BC38" s="147"/>
      <c r="BD38" s="147"/>
      <c r="BE38" s="147"/>
      <c r="BF38" s="147"/>
      <c r="BG38" s="147"/>
      <c r="BH38" s="147"/>
    </row>
    <row r="39" spans="1:60" outlineLevel="1">
      <c r="A39" s="180">
        <v>14</v>
      </c>
      <c r="B39" s="181" t="s">
        <v>212</v>
      </c>
      <c r="C39" s="188" t="s">
        <v>443</v>
      </c>
      <c r="D39" s="182" t="s">
        <v>186</v>
      </c>
      <c r="E39" s="183">
        <v>305</v>
      </c>
      <c r="F39" s="184"/>
      <c r="G39" s="185">
        <f>ROUND(E39*F39,2)</f>
        <v>0</v>
      </c>
      <c r="H39" s="184"/>
      <c r="I39" s="185">
        <f>ROUND(E39*H39,2)</f>
        <v>0</v>
      </c>
      <c r="J39" s="184"/>
      <c r="K39" s="185">
        <f>ROUND(E39*J39,2)</f>
        <v>0</v>
      </c>
      <c r="L39" s="185">
        <v>21</v>
      </c>
      <c r="M39" s="185">
        <f>G39*(1+L39/100)</f>
        <v>0</v>
      </c>
      <c r="N39" s="185">
        <v>0</v>
      </c>
      <c r="O39" s="185">
        <f>ROUND(E39*N39,2)</f>
        <v>0</v>
      </c>
      <c r="P39" s="185">
        <v>0</v>
      </c>
      <c r="Q39" s="185">
        <f>ROUND(E39*P39,2)</f>
        <v>0</v>
      </c>
      <c r="R39" s="185"/>
      <c r="S39" s="185" t="s">
        <v>116</v>
      </c>
      <c r="T39" s="186" t="s">
        <v>163</v>
      </c>
      <c r="U39" s="156">
        <v>0.09</v>
      </c>
      <c r="V39" s="156">
        <f>ROUND(E39*U39,2)</f>
        <v>27.45</v>
      </c>
      <c r="W39" s="156"/>
      <c r="X39" s="156" t="s">
        <v>164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165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>
      <c r="A40" s="180">
        <v>15</v>
      </c>
      <c r="B40" s="181" t="s">
        <v>215</v>
      </c>
      <c r="C40" s="188" t="s">
        <v>444</v>
      </c>
      <c r="D40" s="182" t="s">
        <v>186</v>
      </c>
      <c r="E40" s="183">
        <v>305</v>
      </c>
      <c r="F40" s="184"/>
      <c r="G40" s="185">
        <f>ROUND(E40*F40,2)</f>
        <v>0</v>
      </c>
      <c r="H40" s="184"/>
      <c r="I40" s="185">
        <f>ROUND(E40*H40,2)</f>
        <v>0</v>
      </c>
      <c r="J40" s="184"/>
      <c r="K40" s="185">
        <f>ROUND(E40*J40,2)</f>
        <v>0</v>
      </c>
      <c r="L40" s="185">
        <v>21</v>
      </c>
      <c r="M40" s="185">
        <f>G40*(1+L40/100)</f>
        <v>0</v>
      </c>
      <c r="N40" s="185">
        <v>0</v>
      </c>
      <c r="O40" s="185">
        <f>ROUND(E40*N40,2)</f>
        <v>0</v>
      </c>
      <c r="P40" s="185">
        <v>0</v>
      </c>
      <c r="Q40" s="185">
        <f>ROUND(E40*P40,2)</f>
        <v>0</v>
      </c>
      <c r="R40" s="185"/>
      <c r="S40" s="185" t="s">
        <v>116</v>
      </c>
      <c r="T40" s="186" t="s">
        <v>163</v>
      </c>
      <c r="U40" s="156">
        <v>1E-3</v>
      </c>
      <c r="V40" s="156">
        <f>ROUND(E40*U40,2)</f>
        <v>0.31</v>
      </c>
      <c r="W40" s="156"/>
      <c r="X40" s="156" t="s">
        <v>164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165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>
      <c r="A41" s="180">
        <v>16</v>
      </c>
      <c r="B41" s="181" t="s">
        <v>217</v>
      </c>
      <c r="C41" s="188" t="s">
        <v>445</v>
      </c>
      <c r="D41" s="182" t="s">
        <v>186</v>
      </c>
      <c r="E41" s="183">
        <v>305</v>
      </c>
      <c r="F41" s="184"/>
      <c r="G41" s="185">
        <f>ROUND(E41*F41,2)</f>
        <v>0</v>
      </c>
      <c r="H41" s="184"/>
      <c r="I41" s="185">
        <f>ROUND(E41*H41,2)</f>
        <v>0</v>
      </c>
      <c r="J41" s="184"/>
      <c r="K41" s="185">
        <f>ROUND(E41*J41,2)</f>
        <v>0</v>
      </c>
      <c r="L41" s="185">
        <v>21</v>
      </c>
      <c r="M41" s="185">
        <f>G41*(1+L41/100)</f>
        <v>0</v>
      </c>
      <c r="N41" s="185">
        <v>0</v>
      </c>
      <c r="O41" s="185">
        <f>ROUND(E41*N41,2)</f>
        <v>0</v>
      </c>
      <c r="P41" s="185">
        <v>0</v>
      </c>
      <c r="Q41" s="185">
        <f>ROUND(E41*P41,2)</f>
        <v>0</v>
      </c>
      <c r="R41" s="185"/>
      <c r="S41" s="185" t="s">
        <v>116</v>
      </c>
      <c r="T41" s="186" t="s">
        <v>163</v>
      </c>
      <c r="U41" s="156">
        <v>1E-3</v>
      </c>
      <c r="V41" s="156">
        <f>ROUND(E41*U41,2)</f>
        <v>0.31</v>
      </c>
      <c r="W41" s="156"/>
      <c r="X41" s="156" t="s">
        <v>164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165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>
      <c r="A42" s="180">
        <v>17</v>
      </c>
      <c r="B42" s="181" t="s">
        <v>219</v>
      </c>
      <c r="C42" s="188" t="s">
        <v>446</v>
      </c>
      <c r="D42" s="182" t="s">
        <v>186</v>
      </c>
      <c r="E42" s="183">
        <v>305</v>
      </c>
      <c r="F42" s="184"/>
      <c r="G42" s="185">
        <f>ROUND(E42*F42,2)</f>
        <v>0</v>
      </c>
      <c r="H42" s="184"/>
      <c r="I42" s="185">
        <f>ROUND(E42*H42,2)</f>
        <v>0</v>
      </c>
      <c r="J42" s="184"/>
      <c r="K42" s="185">
        <f>ROUND(E42*J42,2)</f>
        <v>0</v>
      </c>
      <c r="L42" s="185">
        <v>21</v>
      </c>
      <c r="M42" s="185">
        <f>G42*(1+L42/100)</f>
        <v>0</v>
      </c>
      <c r="N42" s="185">
        <v>0</v>
      </c>
      <c r="O42" s="185">
        <f>ROUND(E42*N42,2)</f>
        <v>0</v>
      </c>
      <c r="P42" s="185">
        <v>0</v>
      </c>
      <c r="Q42" s="185">
        <f>ROUND(E42*P42,2)</f>
        <v>0</v>
      </c>
      <c r="R42" s="185"/>
      <c r="S42" s="185" t="s">
        <v>116</v>
      </c>
      <c r="T42" s="186" t="s">
        <v>163</v>
      </c>
      <c r="U42" s="156">
        <v>1.4999999999999999E-2</v>
      </c>
      <c r="V42" s="156">
        <f>ROUND(E42*U42,2)</f>
        <v>4.58</v>
      </c>
      <c r="W42" s="156"/>
      <c r="X42" s="156" t="s">
        <v>164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165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>
      <c r="A43" s="164">
        <v>18</v>
      </c>
      <c r="B43" s="165" t="s">
        <v>221</v>
      </c>
      <c r="C43" s="174" t="s">
        <v>447</v>
      </c>
      <c r="D43" s="166" t="s">
        <v>186</v>
      </c>
      <c r="E43" s="167">
        <v>610</v>
      </c>
      <c r="F43" s="168"/>
      <c r="G43" s="169">
        <f>ROUND(E43*F43,2)</f>
        <v>0</v>
      </c>
      <c r="H43" s="168"/>
      <c r="I43" s="169">
        <f>ROUND(E43*H43,2)</f>
        <v>0</v>
      </c>
      <c r="J43" s="168"/>
      <c r="K43" s="169">
        <f>ROUND(E43*J43,2)</f>
        <v>0</v>
      </c>
      <c r="L43" s="169">
        <v>21</v>
      </c>
      <c r="M43" s="169">
        <f>G43*(1+L43/100)</f>
        <v>0</v>
      </c>
      <c r="N43" s="169">
        <v>0</v>
      </c>
      <c r="O43" s="169">
        <f>ROUND(E43*N43,2)</f>
        <v>0</v>
      </c>
      <c r="P43" s="169">
        <v>0</v>
      </c>
      <c r="Q43" s="169">
        <f>ROUND(E43*P43,2)</f>
        <v>0</v>
      </c>
      <c r="R43" s="169"/>
      <c r="S43" s="169" t="s">
        <v>116</v>
      </c>
      <c r="T43" s="170" t="s">
        <v>163</v>
      </c>
      <c r="U43" s="156">
        <v>1E-3</v>
      </c>
      <c r="V43" s="156">
        <f>ROUND(E43*U43,2)</f>
        <v>0.61</v>
      </c>
      <c r="W43" s="156"/>
      <c r="X43" s="156" t="s">
        <v>164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165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>
      <c r="A44" s="154"/>
      <c r="B44" s="155"/>
      <c r="C44" s="187" t="s">
        <v>503</v>
      </c>
      <c r="D44" s="178"/>
      <c r="E44" s="179">
        <v>610</v>
      </c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47"/>
      <c r="Z44" s="147"/>
      <c r="AA44" s="147"/>
      <c r="AB44" s="147"/>
      <c r="AC44" s="147"/>
      <c r="AD44" s="147"/>
      <c r="AE44" s="147"/>
      <c r="AF44" s="147"/>
      <c r="AG44" s="147" t="s">
        <v>169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>
      <c r="A45" s="164">
        <v>19</v>
      </c>
      <c r="B45" s="165" t="s">
        <v>224</v>
      </c>
      <c r="C45" s="174" t="s">
        <v>449</v>
      </c>
      <c r="D45" s="166" t="s">
        <v>190</v>
      </c>
      <c r="E45" s="167">
        <v>1.525E-2</v>
      </c>
      <c r="F45" s="168"/>
      <c r="G45" s="169">
        <f>ROUND(E45*F45,2)</f>
        <v>0</v>
      </c>
      <c r="H45" s="168"/>
      <c r="I45" s="169">
        <f>ROUND(E45*H45,2)</f>
        <v>0</v>
      </c>
      <c r="J45" s="168"/>
      <c r="K45" s="169">
        <f>ROUND(E45*J45,2)</f>
        <v>0</v>
      </c>
      <c r="L45" s="169">
        <v>21</v>
      </c>
      <c r="M45" s="169">
        <f>G45*(1+L45/100)</f>
        <v>0</v>
      </c>
      <c r="N45" s="169">
        <v>0</v>
      </c>
      <c r="O45" s="169">
        <f>ROUND(E45*N45,2)</f>
        <v>0</v>
      </c>
      <c r="P45" s="169">
        <v>0</v>
      </c>
      <c r="Q45" s="169">
        <f>ROUND(E45*P45,2)</f>
        <v>0</v>
      </c>
      <c r="R45" s="169"/>
      <c r="S45" s="169" t="s">
        <v>116</v>
      </c>
      <c r="T45" s="170" t="s">
        <v>163</v>
      </c>
      <c r="U45" s="156">
        <v>21.428999999999998</v>
      </c>
      <c r="V45" s="156">
        <f>ROUND(E45*U45,2)</f>
        <v>0.33</v>
      </c>
      <c r="W45" s="156"/>
      <c r="X45" s="156" t="s">
        <v>164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165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>
      <c r="A46" s="154"/>
      <c r="B46" s="155"/>
      <c r="C46" s="187" t="s">
        <v>504</v>
      </c>
      <c r="D46" s="178"/>
      <c r="E46" s="179">
        <v>1.525E-2</v>
      </c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47"/>
      <c r="Z46" s="147"/>
      <c r="AA46" s="147"/>
      <c r="AB46" s="147"/>
      <c r="AC46" s="147"/>
      <c r="AD46" s="147"/>
      <c r="AE46" s="147"/>
      <c r="AF46" s="147"/>
      <c r="AG46" s="147" t="s">
        <v>169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>
      <c r="A47" s="164">
        <v>20</v>
      </c>
      <c r="B47" s="165" t="s">
        <v>228</v>
      </c>
      <c r="C47" s="174" t="s">
        <v>451</v>
      </c>
      <c r="D47" s="166" t="s">
        <v>230</v>
      </c>
      <c r="E47" s="167">
        <v>9.15</v>
      </c>
      <c r="F47" s="168"/>
      <c r="G47" s="169">
        <f>ROUND(E47*F47,2)</f>
        <v>0</v>
      </c>
      <c r="H47" s="168"/>
      <c r="I47" s="169">
        <f>ROUND(E47*H47,2)</f>
        <v>0</v>
      </c>
      <c r="J47" s="168"/>
      <c r="K47" s="169">
        <f>ROUND(E47*J47,2)</f>
        <v>0</v>
      </c>
      <c r="L47" s="169">
        <v>21</v>
      </c>
      <c r="M47" s="169">
        <f>G47*(1+L47/100)</f>
        <v>0</v>
      </c>
      <c r="N47" s="169">
        <v>1E-3</v>
      </c>
      <c r="O47" s="169">
        <f>ROUND(E47*N47,2)</f>
        <v>0.01</v>
      </c>
      <c r="P47" s="169">
        <v>0</v>
      </c>
      <c r="Q47" s="169">
        <f>ROUND(E47*P47,2)</f>
        <v>0</v>
      </c>
      <c r="R47" s="169" t="s">
        <v>231</v>
      </c>
      <c r="S47" s="169" t="s">
        <v>116</v>
      </c>
      <c r="T47" s="170" t="s">
        <v>163</v>
      </c>
      <c r="U47" s="156">
        <v>0</v>
      </c>
      <c r="V47" s="156">
        <f>ROUND(E47*U47,2)</f>
        <v>0</v>
      </c>
      <c r="W47" s="156"/>
      <c r="X47" s="156" t="s">
        <v>232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233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>
      <c r="A48" s="154"/>
      <c r="B48" s="155"/>
      <c r="C48" s="187" t="s">
        <v>505</v>
      </c>
      <c r="D48" s="178"/>
      <c r="E48" s="179">
        <v>9.15</v>
      </c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47"/>
      <c r="Z48" s="147"/>
      <c r="AA48" s="147"/>
      <c r="AB48" s="147"/>
      <c r="AC48" s="147"/>
      <c r="AD48" s="147"/>
      <c r="AE48" s="147"/>
      <c r="AF48" s="147"/>
      <c r="AG48" s="147" t="s">
        <v>169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>
      <c r="A49" s="180">
        <v>21</v>
      </c>
      <c r="B49" s="181" t="s">
        <v>235</v>
      </c>
      <c r="C49" s="188" t="s">
        <v>236</v>
      </c>
      <c r="D49" s="182" t="s">
        <v>237</v>
      </c>
      <c r="E49" s="183">
        <v>16</v>
      </c>
      <c r="F49" s="184"/>
      <c r="G49" s="185">
        <f>ROUND(E49*F49,2)</f>
        <v>0</v>
      </c>
      <c r="H49" s="184"/>
      <c r="I49" s="185">
        <f>ROUND(E49*H49,2)</f>
        <v>0</v>
      </c>
      <c r="J49" s="184"/>
      <c r="K49" s="185">
        <f>ROUND(E49*J49,2)</f>
        <v>0</v>
      </c>
      <c r="L49" s="185">
        <v>21</v>
      </c>
      <c r="M49" s="185">
        <f>G49*(1+L49/100)</f>
        <v>0</v>
      </c>
      <c r="N49" s="185">
        <v>1E-3</v>
      </c>
      <c r="O49" s="185">
        <f>ROUND(E49*N49,2)</f>
        <v>0.02</v>
      </c>
      <c r="P49" s="185">
        <v>0</v>
      </c>
      <c r="Q49" s="185">
        <f>ROUND(E49*P49,2)</f>
        <v>0</v>
      </c>
      <c r="R49" s="185" t="s">
        <v>231</v>
      </c>
      <c r="S49" s="185" t="s">
        <v>116</v>
      </c>
      <c r="T49" s="186" t="s">
        <v>163</v>
      </c>
      <c r="U49" s="156">
        <v>0</v>
      </c>
      <c r="V49" s="156">
        <f>ROUND(E49*U49,2)</f>
        <v>0</v>
      </c>
      <c r="W49" s="156"/>
      <c r="X49" s="156" t="s">
        <v>232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233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>
      <c r="A50" s="158" t="s">
        <v>111</v>
      </c>
      <c r="B50" s="159" t="s">
        <v>71</v>
      </c>
      <c r="C50" s="173" t="s">
        <v>72</v>
      </c>
      <c r="D50" s="160"/>
      <c r="E50" s="161"/>
      <c r="F50" s="162"/>
      <c r="G50" s="162">
        <f>SUMIF(AG51:AG67,"&lt;&gt;NOR",G51:G67)</f>
        <v>0</v>
      </c>
      <c r="H50" s="162"/>
      <c r="I50" s="162">
        <f>SUM(I51:I67)</f>
        <v>0</v>
      </c>
      <c r="J50" s="162"/>
      <c r="K50" s="162">
        <f>SUM(K51:K67)</f>
        <v>0</v>
      </c>
      <c r="L50" s="162"/>
      <c r="M50" s="162">
        <f>SUM(M51:M67)</f>
        <v>0</v>
      </c>
      <c r="N50" s="162"/>
      <c r="O50" s="162">
        <f>SUM(O51:O67)</f>
        <v>519.96</v>
      </c>
      <c r="P50" s="162"/>
      <c r="Q50" s="162">
        <f>SUM(Q51:Q67)</f>
        <v>0</v>
      </c>
      <c r="R50" s="162"/>
      <c r="S50" s="162"/>
      <c r="T50" s="163"/>
      <c r="U50" s="157"/>
      <c r="V50" s="157">
        <f>SUM(V51:V67)</f>
        <v>460.44</v>
      </c>
      <c r="W50" s="157"/>
      <c r="X50" s="157"/>
      <c r="AG50" t="s">
        <v>112</v>
      </c>
    </row>
    <row r="51" spans="1:60" outlineLevel="1">
      <c r="A51" s="180">
        <v>22</v>
      </c>
      <c r="B51" s="181" t="s">
        <v>243</v>
      </c>
      <c r="C51" s="188" t="s">
        <v>244</v>
      </c>
      <c r="D51" s="182" t="s">
        <v>186</v>
      </c>
      <c r="E51" s="183">
        <v>970</v>
      </c>
      <c r="F51" s="184"/>
      <c r="G51" s="185">
        <f>ROUND(E51*F51,2)</f>
        <v>0</v>
      </c>
      <c r="H51" s="184"/>
      <c r="I51" s="185">
        <f>ROUND(E51*H51,2)</f>
        <v>0</v>
      </c>
      <c r="J51" s="184"/>
      <c r="K51" s="185">
        <f>ROUND(E51*J51,2)</f>
        <v>0</v>
      </c>
      <c r="L51" s="185">
        <v>21</v>
      </c>
      <c r="M51" s="185">
        <f>G51*(1+L51/100)</f>
        <v>0</v>
      </c>
      <c r="N51" s="185">
        <v>0</v>
      </c>
      <c r="O51" s="185">
        <f>ROUND(E51*N51,2)</f>
        <v>0</v>
      </c>
      <c r="P51" s="185">
        <v>0</v>
      </c>
      <c r="Q51" s="185">
        <f>ROUND(E51*P51,2)</f>
        <v>0</v>
      </c>
      <c r="R51" s="185" t="s">
        <v>241</v>
      </c>
      <c r="S51" s="185" t="s">
        <v>116</v>
      </c>
      <c r="T51" s="186" t="s">
        <v>163</v>
      </c>
      <c r="U51" s="156">
        <v>9.0999999999999998E-2</v>
      </c>
      <c r="V51" s="156">
        <f>ROUND(E51*U51,2)</f>
        <v>88.27</v>
      </c>
      <c r="W51" s="156"/>
      <c r="X51" s="156" t="s">
        <v>164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165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>
      <c r="A52" s="164">
        <v>23</v>
      </c>
      <c r="B52" s="165" t="s">
        <v>252</v>
      </c>
      <c r="C52" s="174" t="s">
        <v>253</v>
      </c>
      <c r="D52" s="166" t="s">
        <v>186</v>
      </c>
      <c r="E52" s="167">
        <v>734.1</v>
      </c>
      <c r="F52" s="168"/>
      <c r="G52" s="169">
        <f>ROUND(E52*F52,2)</f>
        <v>0</v>
      </c>
      <c r="H52" s="168"/>
      <c r="I52" s="169">
        <f>ROUND(E52*H52,2)</f>
        <v>0</v>
      </c>
      <c r="J52" s="168"/>
      <c r="K52" s="169">
        <f>ROUND(E52*J52,2)</f>
        <v>0</v>
      </c>
      <c r="L52" s="169">
        <v>21</v>
      </c>
      <c r="M52" s="169">
        <f>G52*(1+L52/100)</f>
        <v>0</v>
      </c>
      <c r="N52" s="169">
        <v>7.3899999999999993E-2</v>
      </c>
      <c r="O52" s="169">
        <f>ROUND(E52*N52,2)</f>
        <v>54.25</v>
      </c>
      <c r="P52" s="169">
        <v>0</v>
      </c>
      <c r="Q52" s="169">
        <f>ROUND(E52*P52,2)</f>
        <v>0</v>
      </c>
      <c r="R52" s="169" t="s">
        <v>241</v>
      </c>
      <c r="S52" s="169" t="s">
        <v>116</v>
      </c>
      <c r="T52" s="170" t="s">
        <v>163</v>
      </c>
      <c r="U52" s="156">
        <v>0.45200000000000001</v>
      </c>
      <c r="V52" s="156">
        <f>ROUND(E52*U52,2)</f>
        <v>331.81</v>
      </c>
      <c r="W52" s="156"/>
      <c r="X52" s="156" t="s">
        <v>164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165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22.5" outlineLevel="1">
      <c r="A53" s="154"/>
      <c r="B53" s="155"/>
      <c r="C53" s="256" t="s">
        <v>254</v>
      </c>
      <c r="D53" s="257"/>
      <c r="E53" s="257"/>
      <c r="F53" s="257"/>
      <c r="G53" s="257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47"/>
      <c r="Z53" s="147"/>
      <c r="AA53" s="147"/>
      <c r="AB53" s="147"/>
      <c r="AC53" s="147"/>
      <c r="AD53" s="147"/>
      <c r="AE53" s="147"/>
      <c r="AF53" s="147"/>
      <c r="AG53" s="147" t="s">
        <v>167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71" t="str">
        <f>C53</f>
        <v>s provedením lože z kameniva drceného, s vyplněním spár, s dvojitým hutněním a se smetením přebytečného materiálu na krajnici. S dodáním hmot pro lože a výplň spár.</v>
      </c>
      <c r="BB53" s="147"/>
      <c r="BC53" s="147"/>
      <c r="BD53" s="147"/>
      <c r="BE53" s="147"/>
      <c r="BF53" s="147"/>
      <c r="BG53" s="147"/>
      <c r="BH53" s="147"/>
    </row>
    <row r="54" spans="1:60" outlineLevel="1">
      <c r="A54" s="164">
        <v>24</v>
      </c>
      <c r="B54" s="165" t="s">
        <v>258</v>
      </c>
      <c r="C54" s="174" t="s">
        <v>259</v>
      </c>
      <c r="D54" s="166" t="s">
        <v>186</v>
      </c>
      <c r="E54" s="167">
        <v>7.4</v>
      </c>
      <c r="F54" s="168"/>
      <c r="G54" s="169">
        <f>ROUND(E54*F54,2)</f>
        <v>0</v>
      </c>
      <c r="H54" s="168"/>
      <c r="I54" s="169">
        <f>ROUND(E54*H54,2)</f>
        <v>0</v>
      </c>
      <c r="J54" s="168"/>
      <c r="K54" s="169">
        <f>ROUND(E54*J54,2)</f>
        <v>0</v>
      </c>
      <c r="L54" s="169">
        <v>21</v>
      </c>
      <c r="M54" s="169">
        <f>G54*(1+L54/100)</f>
        <v>0</v>
      </c>
      <c r="N54" s="169">
        <v>0</v>
      </c>
      <c r="O54" s="169">
        <f>ROUND(E54*N54,2)</f>
        <v>0</v>
      </c>
      <c r="P54" s="169">
        <v>0</v>
      </c>
      <c r="Q54" s="169">
        <f>ROUND(E54*P54,2)</f>
        <v>0</v>
      </c>
      <c r="R54" s="169" t="s">
        <v>241</v>
      </c>
      <c r="S54" s="169" t="s">
        <v>116</v>
      </c>
      <c r="T54" s="170" t="s">
        <v>163</v>
      </c>
      <c r="U54" s="156">
        <v>5.5E-2</v>
      </c>
      <c r="V54" s="156">
        <f>ROUND(E54*U54,2)</f>
        <v>0.41</v>
      </c>
      <c r="W54" s="156"/>
      <c r="X54" s="156" t="s">
        <v>164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165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2.5" outlineLevel="1">
      <c r="A55" s="154"/>
      <c r="B55" s="155"/>
      <c r="C55" s="256" t="s">
        <v>254</v>
      </c>
      <c r="D55" s="257"/>
      <c r="E55" s="257"/>
      <c r="F55" s="257"/>
      <c r="G55" s="257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47"/>
      <c r="Z55" s="147"/>
      <c r="AA55" s="147"/>
      <c r="AB55" s="147"/>
      <c r="AC55" s="147"/>
      <c r="AD55" s="147"/>
      <c r="AE55" s="147"/>
      <c r="AF55" s="147"/>
      <c r="AG55" s="147" t="s">
        <v>167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71" t="str">
        <f>C55</f>
        <v>s provedením lože z kameniva drceného, s vyplněním spár, s dvojitým hutněním a se smetením přebytečného materiálu na krajnici. S dodáním hmot pro lože a výplň spár.</v>
      </c>
      <c r="BB55" s="147"/>
      <c r="BC55" s="147"/>
      <c r="BD55" s="147"/>
      <c r="BE55" s="147"/>
      <c r="BF55" s="147"/>
      <c r="BG55" s="147"/>
      <c r="BH55" s="147"/>
    </row>
    <row r="56" spans="1:60" outlineLevel="1">
      <c r="A56" s="164">
        <v>25</v>
      </c>
      <c r="B56" s="165" t="s">
        <v>261</v>
      </c>
      <c r="C56" s="174" t="s">
        <v>262</v>
      </c>
      <c r="D56" s="166" t="s">
        <v>186</v>
      </c>
      <c r="E56" s="167">
        <v>7.4</v>
      </c>
      <c r="F56" s="168"/>
      <c r="G56" s="169">
        <f>ROUND(E56*F56,2)</f>
        <v>0</v>
      </c>
      <c r="H56" s="168"/>
      <c r="I56" s="169">
        <f>ROUND(E56*H56,2)</f>
        <v>0</v>
      </c>
      <c r="J56" s="168"/>
      <c r="K56" s="169">
        <f>ROUND(E56*J56,2)</f>
        <v>0</v>
      </c>
      <c r="L56" s="169">
        <v>21</v>
      </c>
      <c r="M56" s="169">
        <f>G56*(1+L56/100)</f>
        <v>0</v>
      </c>
      <c r="N56" s="169">
        <v>0</v>
      </c>
      <c r="O56" s="169">
        <f>ROUND(E56*N56,2)</f>
        <v>0</v>
      </c>
      <c r="P56" s="169">
        <v>0</v>
      </c>
      <c r="Q56" s="169">
        <f>ROUND(E56*P56,2)</f>
        <v>0</v>
      </c>
      <c r="R56" s="169" t="s">
        <v>241</v>
      </c>
      <c r="S56" s="169" t="s">
        <v>116</v>
      </c>
      <c r="T56" s="170" t="s">
        <v>163</v>
      </c>
      <c r="U56" s="156">
        <v>0.08</v>
      </c>
      <c r="V56" s="156">
        <f>ROUND(E56*U56,2)</f>
        <v>0.59</v>
      </c>
      <c r="W56" s="156"/>
      <c r="X56" s="156" t="s">
        <v>164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165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2.5" outlineLevel="1">
      <c r="A57" s="154"/>
      <c r="B57" s="155"/>
      <c r="C57" s="256" t="s">
        <v>254</v>
      </c>
      <c r="D57" s="257"/>
      <c r="E57" s="257"/>
      <c r="F57" s="257"/>
      <c r="G57" s="257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47"/>
      <c r="Z57" s="147"/>
      <c r="AA57" s="147"/>
      <c r="AB57" s="147"/>
      <c r="AC57" s="147"/>
      <c r="AD57" s="147"/>
      <c r="AE57" s="147"/>
      <c r="AF57" s="147"/>
      <c r="AG57" s="147" t="s">
        <v>167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71" t="str">
        <f>C57</f>
        <v>s provedením lože z kameniva drceného, s vyplněním spár, s dvojitým hutněním a se smetením přebytečného materiálu na krajnici. S dodáním hmot pro lože a výplň spár.</v>
      </c>
      <c r="BB57" s="147"/>
      <c r="BC57" s="147"/>
      <c r="BD57" s="147"/>
      <c r="BE57" s="147"/>
      <c r="BF57" s="147"/>
      <c r="BG57" s="147"/>
      <c r="BH57" s="147"/>
    </row>
    <row r="58" spans="1:60" outlineLevel="1">
      <c r="A58" s="180">
        <v>26</v>
      </c>
      <c r="B58" s="181" t="s">
        <v>264</v>
      </c>
      <c r="C58" s="188" t="s">
        <v>265</v>
      </c>
      <c r="D58" s="182" t="s">
        <v>266</v>
      </c>
      <c r="E58" s="183">
        <v>96</v>
      </c>
      <c r="F58" s="184"/>
      <c r="G58" s="185">
        <f>ROUND(E58*F58,2)</f>
        <v>0</v>
      </c>
      <c r="H58" s="184"/>
      <c r="I58" s="185">
        <f>ROUND(E58*H58,2)</f>
        <v>0</v>
      </c>
      <c r="J58" s="184"/>
      <c r="K58" s="185">
        <f>ROUND(E58*J58,2)</f>
        <v>0</v>
      </c>
      <c r="L58" s="185">
        <v>21</v>
      </c>
      <c r="M58" s="185">
        <f>G58*(1+L58/100)</f>
        <v>0</v>
      </c>
      <c r="N58" s="185">
        <v>3.3E-4</v>
      </c>
      <c r="O58" s="185">
        <f>ROUND(E58*N58,2)</f>
        <v>0.03</v>
      </c>
      <c r="P58" s="185">
        <v>0</v>
      </c>
      <c r="Q58" s="185">
        <f>ROUND(E58*P58,2)</f>
        <v>0</v>
      </c>
      <c r="R58" s="185" t="s">
        <v>241</v>
      </c>
      <c r="S58" s="185" t="s">
        <v>116</v>
      </c>
      <c r="T58" s="186" t="s">
        <v>163</v>
      </c>
      <c r="U58" s="156">
        <v>0.41</v>
      </c>
      <c r="V58" s="156">
        <f>ROUND(E58*U58,2)</f>
        <v>39.36</v>
      </c>
      <c r="W58" s="156"/>
      <c r="X58" s="156" t="s">
        <v>164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165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22.5" outlineLevel="1">
      <c r="A59" s="180">
        <v>27</v>
      </c>
      <c r="B59" s="181" t="s">
        <v>267</v>
      </c>
      <c r="C59" s="188" t="s">
        <v>268</v>
      </c>
      <c r="D59" s="182" t="s">
        <v>161</v>
      </c>
      <c r="E59" s="183">
        <v>175.23</v>
      </c>
      <c r="F59" s="184"/>
      <c r="G59" s="185">
        <f>ROUND(E59*F59,2)</f>
        <v>0</v>
      </c>
      <c r="H59" s="184"/>
      <c r="I59" s="185">
        <f>ROUND(E59*H59,2)</f>
        <v>0</v>
      </c>
      <c r="J59" s="184"/>
      <c r="K59" s="185">
        <f>ROUND(E59*J59,2)</f>
        <v>0</v>
      </c>
      <c r="L59" s="185">
        <v>21</v>
      </c>
      <c r="M59" s="185">
        <f>G59*(1+L59/100)</f>
        <v>0</v>
      </c>
      <c r="N59" s="185">
        <v>1.6</v>
      </c>
      <c r="O59" s="185">
        <f>ROUND(E59*N59,2)</f>
        <v>280.37</v>
      </c>
      <c r="P59" s="185">
        <v>0</v>
      </c>
      <c r="Q59" s="185">
        <f>ROUND(E59*P59,2)</f>
        <v>0</v>
      </c>
      <c r="R59" s="185"/>
      <c r="S59" s="185" t="s">
        <v>154</v>
      </c>
      <c r="T59" s="186" t="s">
        <v>117</v>
      </c>
      <c r="U59" s="156">
        <v>0</v>
      </c>
      <c r="V59" s="156">
        <f>ROUND(E59*U59,2)</f>
        <v>0</v>
      </c>
      <c r="W59" s="156"/>
      <c r="X59" s="156" t="s">
        <v>164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165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22.5" outlineLevel="1">
      <c r="A60" s="180">
        <v>28</v>
      </c>
      <c r="B60" s="181" t="s">
        <v>506</v>
      </c>
      <c r="C60" s="188" t="s">
        <v>507</v>
      </c>
      <c r="D60" s="182" t="s">
        <v>161</v>
      </c>
      <c r="E60" s="183">
        <v>58.5</v>
      </c>
      <c r="F60" s="184"/>
      <c r="G60" s="185">
        <f>ROUND(E60*F60,2)</f>
        <v>0</v>
      </c>
      <c r="H60" s="184"/>
      <c r="I60" s="185">
        <f>ROUND(E60*H60,2)</f>
        <v>0</v>
      </c>
      <c r="J60" s="184"/>
      <c r="K60" s="185">
        <f>ROUND(E60*J60,2)</f>
        <v>0</v>
      </c>
      <c r="L60" s="185">
        <v>21</v>
      </c>
      <c r="M60" s="185">
        <f>G60*(1+L60/100)</f>
        <v>0</v>
      </c>
      <c r="N60" s="185">
        <v>1.6</v>
      </c>
      <c r="O60" s="185">
        <f>ROUND(E60*N60,2)</f>
        <v>93.6</v>
      </c>
      <c r="P60" s="185">
        <v>0</v>
      </c>
      <c r="Q60" s="185">
        <f>ROUND(E60*P60,2)</f>
        <v>0</v>
      </c>
      <c r="R60" s="185"/>
      <c r="S60" s="185" t="s">
        <v>154</v>
      </c>
      <c r="T60" s="186" t="s">
        <v>117</v>
      </c>
      <c r="U60" s="156">
        <v>0</v>
      </c>
      <c r="V60" s="156">
        <f>ROUND(E60*U60,2)</f>
        <v>0</v>
      </c>
      <c r="W60" s="156"/>
      <c r="X60" s="156" t="s">
        <v>164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165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>
      <c r="A61" s="164">
        <v>29</v>
      </c>
      <c r="B61" s="165" t="s">
        <v>271</v>
      </c>
      <c r="C61" s="174" t="s">
        <v>272</v>
      </c>
      <c r="D61" s="166" t="s">
        <v>186</v>
      </c>
      <c r="E61" s="167">
        <v>741.44100000000003</v>
      </c>
      <c r="F61" s="168"/>
      <c r="G61" s="169">
        <f>ROUND(E61*F61,2)</f>
        <v>0</v>
      </c>
      <c r="H61" s="168"/>
      <c r="I61" s="169">
        <f>ROUND(E61*H61,2)</f>
        <v>0</v>
      </c>
      <c r="J61" s="168"/>
      <c r="K61" s="169">
        <f>ROUND(E61*J61,2)</f>
        <v>0</v>
      </c>
      <c r="L61" s="169">
        <v>21</v>
      </c>
      <c r="M61" s="169">
        <f>G61*(1+L61/100)</f>
        <v>0</v>
      </c>
      <c r="N61" s="169">
        <v>0.122</v>
      </c>
      <c r="O61" s="169">
        <f>ROUND(E61*N61,2)</f>
        <v>90.46</v>
      </c>
      <c r="P61" s="169">
        <v>0</v>
      </c>
      <c r="Q61" s="169">
        <f>ROUND(E61*P61,2)</f>
        <v>0</v>
      </c>
      <c r="R61" s="169"/>
      <c r="S61" s="169" t="s">
        <v>154</v>
      </c>
      <c r="T61" s="170" t="s">
        <v>117</v>
      </c>
      <c r="U61" s="156">
        <v>0</v>
      </c>
      <c r="V61" s="156">
        <f>ROUND(E61*U61,2)</f>
        <v>0</v>
      </c>
      <c r="W61" s="156"/>
      <c r="X61" s="156" t="s">
        <v>164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165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>
      <c r="A62" s="154"/>
      <c r="B62" s="155"/>
      <c r="C62" s="187" t="s">
        <v>508</v>
      </c>
      <c r="D62" s="178"/>
      <c r="E62" s="179">
        <v>741.44100000000003</v>
      </c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47"/>
      <c r="Z62" s="147"/>
      <c r="AA62" s="147"/>
      <c r="AB62" s="147"/>
      <c r="AC62" s="147"/>
      <c r="AD62" s="147"/>
      <c r="AE62" s="147"/>
      <c r="AF62" s="147"/>
      <c r="AG62" s="147" t="s">
        <v>169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>
      <c r="A63" s="164">
        <v>30</v>
      </c>
      <c r="B63" s="165" t="s">
        <v>277</v>
      </c>
      <c r="C63" s="174" t="s">
        <v>278</v>
      </c>
      <c r="D63" s="166" t="s">
        <v>186</v>
      </c>
      <c r="E63" s="167">
        <v>7.6219999999999999</v>
      </c>
      <c r="F63" s="168"/>
      <c r="G63" s="169">
        <f>ROUND(E63*F63,2)</f>
        <v>0</v>
      </c>
      <c r="H63" s="168"/>
      <c r="I63" s="169">
        <f>ROUND(E63*H63,2)</f>
        <v>0</v>
      </c>
      <c r="J63" s="168"/>
      <c r="K63" s="169">
        <f>ROUND(E63*J63,2)</f>
        <v>0</v>
      </c>
      <c r="L63" s="169">
        <v>21</v>
      </c>
      <c r="M63" s="169">
        <f>G63*(1+L63/100)</f>
        <v>0</v>
      </c>
      <c r="N63" s="169">
        <v>0.122</v>
      </c>
      <c r="O63" s="169">
        <f>ROUND(E63*N63,2)</f>
        <v>0.93</v>
      </c>
      <c r="P63" s="169">
        <v>0</v>
      </c>
      <c r="Q63" s="169">
        <f>ROUND(E63*P63,2)</f>
        <v>0</v>
      </c>
      <c r="R63" s="169"/>
      <c r="S63" s="169" t="s">
        <v>154</v>
      </c>
      <c r="T63" s="170" t="s">
        <v>117</v>
      </c>
      <c r="U63" s="156">
        <v>0</v>
      </c>
      <c r="V63" s="156">
        <f>ROUND(E63*U63,2)</f>
        <v>0</v>
      </c>
      <c r="W63" s="156"/>
      <c r="X63" s="156" t="s">
        <v>164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165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>
      <c r="A64" s="154"/>
      <c r="B64" s="155"/>
      <c r="C64" s="187" t="s">
        <v>509</v>
      </c>
      <c r="D64" s="178"/>
      <c r="E64" s="179">
        <v>7.6219999999999999</v>
      </c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47"/>
      <c r="Z64" s="147"/>
      <c r="AA64" s="147"/>
      <c r="AB64" s="147"/>
      <c r="AC64" s="147"/>
      <c r="AD64" s="147"/>
      <c r="AE64" s="147"/>
      <c r="AF64" s="147"/>
      <c r="AG64" s="147" t="s">
        <v>169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>
      <c r="A65" s="180">
        <v>31</v>
      </c>
      <c r="B65" s="181" t="s">
        <v>280</v>
      </c>
      <c r="C65" s="188" t="s">
        <v>281</v>
      </c>
      <c r="D65" s="182" t="s">
        <v>266</v>
      </c>
      <c r="E65" s="183">
        <v>12</v>
      </c>
      <c r="F65" s="184"/>
      <c r="G65" s="185">
        <f>ROUND(E65*F65,2)</f>
        <v>0</v>
      </c>
      <c r="H65" s="184"/>
      <c r="I65" s="185">
        <f>ROUND(E65*H65,2)</f>
        <v>0</v>
      </c>
      <c r="J65" s="184"/>
      <c r="K65" s="185">
        <f>ROUND(E65*J65,2)</f>
        <v>0</v>
      </c>
      <c r="L65" s="185">
        <v>21</v>
      </c>
      <c r="M65" s="185">
        <f>G65*(1+L65/100)</f>
        <v>0</v>
      </c>
      <c r="N65" s="185">
        <v>0</v>
      </c>
      <c r="O65" s="185">
        <f>ROUND(E65*N65,2)</f>
        <v>0</v>
      </c>
      <c r="P65" s="185">
        <v>0</v>
      </c>
      <c r="Q65" s="185">
        <f>ROUND(E65*P65,2)</f>
        <v>0</v>
      </c>
      <c r="R65" s="185"/>
      <c r="S65" s="185" t="s">
        <v>154</v>
      </c>
      <c r="T65" s="186" t="s">
        <v>117</v>
      </c>
      <c r="U65" s="156">
        <v>0</v>
      </c>
      <c r="V65" s="156">
        <f>ROUND(E65*U65,2)</f>
        <v>0</v>
      </c>
      <c r="W65" s="156"/>
      <c r="X65" s="156" t="s">
        <v>164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165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2.5" outlineLevel="1">
      <c r="A66" s="164">
        <v>32</v>
      </c>
      <c r="B66" s="165" t="s">
        <v>282</v>
      </c>
      <c r="C66" s="174" t="s">
        <v>283</v>
      </c>
      <c r="D66" s="166" t="s">
        <v>186</v>
      </c>
      <c r="E66" s="167">
        <v>1067</v>
      </c>
      <c r="F66" s="168"/>
      <c r="G66" s="169">
        <f>ROUND(E66*F66,2)</f>
        <v>0</v>
      </c>
      <c r="H66" s="168"/>
      <c r="I66" s="169">
        <f>ROUND(E66*H66,2)</f>
        <v>0</v>
      </c>
      <c r="J66" s="168"/>
      <c r="K66" s="169">
        <f>ROUND(E66*J66,2)</f>
        <v>0</v>
      </c>
      <c r="L66" s="169">
        <v>21</v>
      </c>
      <c r="M66" s="169">
        <f>G66*(1+L66/100)</f>
        <v>0</v>
      </c>
      <c r="N66" s="169">
        <v>2.9999999999999997E-4</v>
      </c>
      <c r="O66" s="169">
        <f>ROUND(E66*N66,2)</f>
        <v>0.32</v>
      </c>
      <c r="P66" s="169">
        <v>0</v>
      </c>
      <c r="Q66" s="169">
        <f>ROUND(E66*P66,2)</f>
        <v>0</v>
      </c>
      <c r="R66" s="169" t="s">
        <v>231</v>
      </c>
      <c r="S66" s="169" t="s">
        <v>116</v>
      </c>
      <c r="T66" s="170" t="s">
        <v>163</v>
      </c>
      <c r="U66" s="156">
        <v>0</v>
      </c>
      <c r="V66" s="156">
        <f>ROUND(E66*U66,2)</f>
        <v>0</v>
      </c>
      <c r="W66" s="156"/>
      <c r="X66" s="156" t="s">
        <v>232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233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>
      <c r="A67" s="154"/>
      <c r="B67" s="155"/>
      <c r="C67" s="187" t="s">
        <v>510</v>
      </c>
      <c r="D67" s="178"/>
      <c r="E67" s="179">
        <v>1067</v>
      </c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47"/>
      <c r="Z67" s="147"/>
      <c r="AA67" s="147"/>
      <c r="AB67" s="147"/>
      <c r="AC67" s="147"/>
      <c r="AD67" s="147"/>
      <c r="AE67" s="147"/>
      <c r="AF67" s="147"/>
      <c r="AG67" s="147" t="s">
        <v>169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>
      <c r="A68" s="158" t="s">
        <v>111</v>
      </c>
      <c r="B68" s="159" t="s">
        <v>73</v>
      </c>
      <c r="C68" s="173" t="s">
        <v>74</v>
      </c>
      <c r="D68" s="160"/>
      <c r="E68" s="161"/>
      <c r="F68" s="162"/>
      <c r="G68" s="162">
        <f>SUMIF(AG69:AG70,"&lt;&gt;NOR",G69:G70)</f>
        <v>0</v>
      </c>
      <c r="H68" s="162"/>
      <c r="I68" s="162">
        <f>SUM(I69:I70)</f>
        <v>0</v>
      </c>
      <c r="J68" s="162"/>
      <c r="K68" s="162">
        <f>SUM(K69:K70)</f>
        <v>0</v>
      </c>
      <c r="L68" s="162"/>
      <c r="M68" s="162">
        <f>SUM(M69:M70)</f>
        <v>0</v>
      </c>
      <c r="N68" s="162"/>
      <c r="O68" s="162">
        <f>SUM(O69:O70)</f>
        <v>0</v>
      </c>
      <c r="P68" s="162"/>
      <c r="Q68" s="162">
        <f>SUM(Q69:Q70)</f>
        <v>0</v>
      </c>
      <c r="R68" s="162"/>
      <c r="S68" s="162"/>
      <c r="T68" s="163"/>
      <c r="U68" s="157"/>
      <c r="V68" s="157">
        <f>SUM(V69:V70)</f>
        <v>0</v>
      </c>
      <c r="W68" s="157"/>
      <c r="X68" s="157"/>
      <c r="AG68" t="s">
        <v>112</v>
      </c>
    </row>
    <row r="69" spans="1:60" outlineLevel="1">
      <c r="A69" s="180">
        <v>33</v>
      </c>
      <c r="B69" s="181" t="s">
        <v>297</v>
      </c>
      <c r="C69" s="188" t="s">
        <v>298</v>
      </c>
      <c r="D69" s="182" t="s">
        <v>266</v>
      </c>
      <c r="E69" s="183">
        <v>4</v>
      </c>
      <c r="F69" s="184"/>
      <c r="G69" s="185">
        <f>ROUND(E69*F69,2)</f>
        <v>0</v>
      </c>
      <c r="H69" s="184"/>
      <c r="I69" s="185">
        <f>ROUND(E69*H69,2)</f>
        <v>0</v>
      </c>
      <c r="J69" s="184"/>
      <c r="K69" s="185">
        <f>ROUND(E69*J69,2)</f>
        <v>0</v>
      </c>
      <c r="L69" s="185">
        <v>21</v>
      </c>
      <c r="M69" s="185">
        <f>G69*(1+L69/100)</f>
        <v>0</v>
      </c>
      <c r="N69" s="185">
        <v>0</v>
      </c>
      <c r="O69" s="185">
        <f>ROUND(E69*N69,2)</f>
        <v>0</v>
      </c>
      <c r="P69" s="185">
        <v>0</v>
      </c>
      <c r="Q69" s="185">
        <f>ROUND(E69*P69,2)</f>
        <v>0</v>
      </c>
      <c r="R69" s="185"/>
      <c r="S69" s="185" t="s">
        <v>154</v>
      </c>
      <c r="T69" s="186" t="s">
        <v>117</v>
      </c>
      <c r="U69" s="156">
        <v>0</v>
      </c>
      <c r="V69" s="156">
        <f>ROUND(E69*U69,2)</f>
        <v>0</v>
      </c>
      <c r="W69" s="156"/>
      <c r="X69" s="156" t="s">
        <v>164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165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>
      <c r="A70" s="180">
        <v>34</v>
      </c>
      <c r="B70" s="181" t="s">
        <v>299</v>
      </c>
      <c r="C70" s="188" t="s">
        <v>300</v>
      </c>
      <c r="D70" s="182" t="s">
        <v>266</v>
      </c>
      <c r="E70" s="183">
        <v>4</v>
      </c>
      <c r="F70" s="184"/>
      <c r="G70" s="185">
        <f>ROUND(E70*F70,2)</f>
        <v>0</v>
      </c>
      <c r="H70" s="184"/>
      <c r="I70" s="185">
        <f>ROUND(E70*H70,2)</f>
        <v>0</v>
      </c>
      <c r="J70" s="184"/>
      <c r="K70" s="185">
        <f>ROUND(E70*J70,2)</f>
        <v>0</v>
      </c>
      <c r="L70" s="185">
        <v>21</v>
      </c>
      <c r="M70" s="185">
        <f>G70*(1+L70/100)</f>
        <v>0</v>
      </c>
      <c r="N70" s="185">
        <v>0</v>
      </c>
      <c r="O70" s="185">
        <f>ROUND(E70*N70,2)</f>
        <v>0</v>
      </c>
      <c r="P70" s="185">
        <v>0</v>
      </c>
      <c r="Q70" s="185">
        <f>ROUND(E70*P70,2)</f>
        <v>0</v>
      </c>
      <c r="R70" s="185"/>
      <c r="S70" s="185" t="s">
        <v>154</v>
      </c>
      <c r="T70" s="186" t="s">
        <v>117</v>
      </c>
      <c r="U70" s="156">
        <v>0</v>
      </c>
      <c r="V70" s="156">
        <f>ROUND(E70*U70,2)</f>
        <v>0</v>
      </c>
      <c r="W70" s="156"/>
      <c r="X70" s="156" t="s">
        <v>164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165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>
      <c r="A71" s="158" t="s">
        <v>111</v>
      </c>
      <c r="B71" s="159" t="s">
        <v>75</v>
      </c>
      <c r="C71" s="173" t="s">
        <v>76</v>
      </c>
      <c r="D71" s="160"/>
      <c r="E71" s="161"/>
      <c r="F71" s="162"/>
      <c r="G71" s="162">
        <f>SUMIF(AG72:AG94,"&lt;&gt;NOR",G72:G94)</f>
        <v>0</v>
      </c>
      <c r="H71" s="162"/>
      <c r="I71" s="162">
        <f>SUM(I72:I94)</f>
        <v>0</v>
      </c>
      <c r="J71" s="162"/>
      <c r="K71" s="162">
        <f>SUM(K72:K94)</f>
        <v>0</v>
      </c>
      <c r="L71" s="162"/>
      <c r="M71" s="162">
        <f>SUM(M72:M94)</f>
        <v>0</v>
      </c>
      <c r="N71" s="162"/>
      <c r="O71" s="162">
        <f>SUM(O72:O94)</f>
        <v>183.03000000000003</v>
      </c>
      <c r="P71" s="162"/>
      <c r="Q71" s="162">
        <f>SUM(Q72:Q94)</f>
        <v>0</v>
      </c>
      <c r="R71" s="162"/>
      <c r="S71" s="162"/>
      <c r="T71" s="163"/>
      <c r="U71" s="157"/>
      <c r="V71" s="157">
        <f>SUM(V72:V94)</f>
        <v>180.10000000000002</v>
      </c>
      <c r="W71" s="157"/>
      <c r="X71" s="157"/>
      <c r="AG71" t="s">
        <v>112</v>
      </c>
    </row>
    <row r="72" spans="1:60" ht="22.5" outlineLevel="1">
      <c r="A72" s="164">
        <v>35</v>
      </c>
      <c r="B72" s="165" t="s">
        <v>325</v>
      </c>
      <c r="C72" s="174" t="s">
        <v>326</v>
      </c>
      <c r="D72" s="166" t="s">
        <v>266</v>
      </c>
      <c r="E72" s="167">
        <v>3</v>
      </c>
      <c r="F72" s="168"/>
      <c r="G72" s="169">
        <f>ROUND(E72*F72,2)</f>
        <v>0</v>
      </c>
      <c r="H72" s="168"/>
      <c r="I72" s="169">
        <f>ROUND(E72*H72,2)</f>
        <v>0</v>
      </c>
      <c r="J72" s="168"/>
      <c r="K72" s="169">
        <f>ROUND(E72*J72,2)</f>
        <v>0</v>
      </c>
      <c r="L72" s="169">
        <v>21</v>
      </c>
      <c r="M72" s="169">
        <f>G72*(1+L72/100)</f>
        <v>0</v>
      </c>
      <c r="N72" s="169">
        <v>9.9709999999999993E-2</v>
      </c>
      <c r="O72" s="169">
        <f>ROUND(E72*N72,2)</f>
        <v>0.3</v>
      </c>
      <c r="P72" s="169">
        <v>0</v>
      </c>
      <c r="Q72" s="169">
        <f>ROUND(E72*P72,2)</f>
        <v>0</v>
      </c>
      <c r="R72" s="169" t="s">
        <v>241</v>
      </c>
      <c r="S72" s="169" t="s">
        <v>116</v>
      </c>
      <c r="T72" s="170" t="s">
        <v>163</v>
      </c>
      <c r="U72" s="156">
        <v>0.11899999999999999</v>
      </c>
      <c r="V72" s="156">
        <f>ROUND(E72*U72,2)</f>
        <v>0.36</v>
      </c>
      <c r="W72" s="156"/>
      <c r="X72" s="156" t="s">
        <v>164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165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>
      <c r="A73" s="154"/>
      <c r="B73" s="155"/>
      <c r="C73" s="256" t="s">
        <v>324</v>
      </c>
      <c r="D73" s="257"/>
      <c r="E73" s="257"/>
      <c r="F73" s="257"/>
      <c r="G73" s="257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47"/>
      <c r="Z73" s="147"/>
      <c r="AA73" s="147"/>
      <c r="AB73" s="147"/>
      <c r="AC73" s="147"/>
      <c r="AD73" s="147"/>
      <c r="AE73" s="147"/>
      <c r="AF73" s="147"/>
      <c r="AG73" s="147" t="s">
        <v>167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22.5" outlineLevel="1">
      <c r="A74" s="164">
        <v>36</v>
      </c>
      <c r="B74" s="165" t="s">
        <v>332</v>
      </c>
      <c r="C74" s="174" t="s">
        <v>484</v>
      </c>
      <c r="D74" s="166" t="s">
        <v>266</v>
      </c>
      <c r="E74" s="167">
        <v>536</v>
      </c>
      <c r="F74" s="168"/>
      <c r="G74" s="169">
        <f>ROUND(E74*F74,2)</f>
        <v>0</v>
      </c>
      <c r="H74" s="168"/>
      <c r="I74" s="169">
        <f>ROUND(E74*H74,2)</f>
        <v>0</v>
      </c>
      <c r="J74" s="168"/>
      <c r="K74" s="169">
        <f>ROUND(E74*J74,2)</f>
        <v>0</v>
      </c>
      <c r="L74" s="169">
        <v>21</v>
      </c>
      <c r="M74" s="169">
        <f>G74*(1+L74/100)</f>
        <v>0</v>
      </c>
      <c r="N74" s="169">
        <v>0.14874000000000001</v>
      </c>
      <c r="O74" s="169">
        <f>ROUND(E74*N74,2)</f>
        <v>79.72</v>
      </c>
      <c r="P74" s="169">
        <v>0</v>
      </c>
      <c r="Q74" s="169">
        <f>ROUND(E74*P74,2)</f>
        <v>0</v>
      </c>
      <c r="R74" s="169" t="s">
        <v>241</v>
      </c>
      <c r="S74" s="169" t="s">
        <v>116</v>
      </c>
      <c r="T74" s="170" t="s">
        <v>163</v>
      </c>
      <c r="U74" s="156">
        <v>0.27200000000000002</v>
      </c>
      <c r="V74" s="156">
        <f>ROUND(E74*U74,2)</f>
        <v>145.79</v>
      </c>
      <c r="W74" s="156"/>
      <c r="X74" s="156" t="s">
        <v>164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165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>
      <c r="A75" s="154"/>
      <c r="B75" s="155"/>
      <c r="C75" s="256" t="s">
        <v>485</v>
      </c>
      <c r="D75" s="257"/>
      <c r="E75" s="257"/>
      <c r="F75" s="257"/>
      <c r="G75" s="257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47"/>
      <c r="Z75" s="147"/>
      <c r="AA75" s="147"/>
      <c r="AB75" s="147"/>
      <c r="AC75" s="147"/>
      <c r="AD75" s="147"/>
      <c r="AE75" s="147"/>
      <c r="AF75" s="147"/>
      <c r="AG75" s="147" t="s">
        <v>167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71" t="str">
        <f>C75</f>
        <v>se zatřením lože, s vyplněním a zatřením spár cementovou maltou. S dodáním hmot pro lože tl. 80-100 mm.</v>
      </c>
      <c r="BB75" s="147"/>
      <c r="BC75" s="147"/>
      <c r="BD75" s="147"/>
      <c r="BE75" s="147"/>
      <c r="BF75" s="147"/>
      <c r="BG75" s="147"/>
      <c r="BH75" s="147"/>
    </row>
    <row r="76" spans="1:60" outlineLevel="1">
      <c r="A76" s="154"/>
      <c r="B76" s="155"/>
      <c r="C76" s="187" t="s">
        <v>511</v>
      </c>
      <c r="D76" s="178"/>
      <c r="E76" s="179">
        <v>536</v>
      </c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47"/>
      <c r="Z76" s="147"/>
      <c r="AA76" s="147"/>
      <c r="AB76" s="147"/>
      <c r="AC76" s="147"/>
      <c r="AD76" s="147"/>
      <c r="AE76" s="147"/>
      <c r="AF76" s="147"/>
      <c r="AG76" s="147" t="s">
        <v>169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2.5" outlineLevel="1">
      <c r="A77" s="180">
        <v>37</v>
      </c>
      <c r="B77" s="181" t="s">
        <v>512</v>
      </c>
      <c r="C77" s="188" t="s">
        <v>513</v>
      </c>
      <c r="D77" s="182" t="s">
        <v>266</v>
      </c>
      <c r="E77" s="183">
        <v>9</v>
      </c>
      <c r="F77" s="184"/>
      <c r="G77" s="185">
        <f>ROUND(E77*F77,2)</f>
        <v>0</v>
      </c>
      <c r="H77" s="184"/>
      <c r="I77" s="185">
        <f>ROUND(E77*H77,2)</f>
        <v>0</v>
      </c>
      <c r="J77" s="184"/>
      <c r="K77" s="185">
        <f>ROUND(E77*J77,2)</f>
        <v>0</v>
      </c>
      <c r="L77" s="185">
        <v>21</v>
      </c>
      <c r="M77" s="185">
        <f>G77*(1+L77/100)</f>
        <v>0</v>
      </c>
      <c r="N77" s="185">
        <v>5.9049999999999998E-2</v>
      </c>
      <c r="O77" s="185">
        <f>ROUND(E77*N77,2)</f>
        <v>0.53</v>
      </c>
      <c r="P77" s="185">
        <v>0</v>
      </c>
      <c r="Q77" s="185">
        <f>ROUND(E77*P77,2)</f>
        <v>0</v>
      </c>
      <c r="R77" s="185" t="s">
        <v>241</v>
      </c>
      <c r="S77" s="185" t="s">
        <v>116</v>
      </c>
      <c r="T77" s="186" t="s">
        <v>163</v>
      </c>
      <c r="U77" s="156">
        <v>0.26</v>
      </c>
      <c r="V77" s="156">
        <f>ROUND(E77*U77,2)</f>
        <v>2.34</v>
      </c>
      <c r="W77" s="156"/>
      <c r="X77" s="156" t="s">
        <v>164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165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2.5" outlineLevel="1">
      <c r="A78" s="164">
        <v>38</v>
      </c>
      <c r="B78" s="165" t="s">
        <v>336</v>
      </c>
      <c r="C78" s="174" t="s">
        <v>487</v>
      </c>
      <c r="D78" s="166" t="s">
        <v>161</v>
      </c>
      <c r="E78" s="167">
        <v>21.92</v>
      </c>
      <c r="F78" s="168"/>
      <c r="G78" s="169">
        <f>ROUND(E78*F78,2)</f>
        <v>0</v>
      </c>
      <c r="H78" s="168"/>
      <c r="I78" s="169">
        <f>ROUND(E78*H78,2)</f>
        <v>0</v>
      </c>
      <c r="J78" s="168"/>
      <c r="K78" s="169">
        <f>ROUND(E78*J78,2)</f>
        <v>0</v>
      </c>
      <c r="L78" s="169">
        <v>21</v>
      </c>
      <c r="M78" s="169">
        <f>G78*(1+L78/100)</f>
        <v>0</v>
      </c>
      <c r="N78" s="169">
        <v>2.5249999999999999</v>
      </c>
      <c r="O78" s="169">
        <f>ROUND(E78*N78,2)</f>
        <v>55.35</v>
      </c>
      <c r="P78" s="169">
        <v>0</v>
      </c>
      <c r="Q78" s="169">
        <f>ROUND(E78*P78,2)</f>
        <v>0</v>
      </c>
      <c r="R78" s="169" t="s">
        <v>241</v>
      </c>
      <c r="S78" s="169" t="s">
        <v>116</v>
      </c>
      <c r="T78" s="170" t="s">
        <v>163</v>
      </c>
      <c r="U78" s="156">
        <v>1.4419999999999999</v>
      </c>
      <c r="V78" s="156">
        <f>ROUND(E78*U78,2)</f>
        <v>31.61</v>
      </c>
      <c r="W78" s="156"/>
      <c r="X78" s="156" t="s">
        <v>164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165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>
      <c r="A79" s="154"/>
      <c r="B79" s="155"/>
      <c r="C79" s="256" t="s">
        <v>338</v>
      </c>
      <c r="D79" s="257"/>
      <c r="E79" s="257"/>
      <c r="F79" s="257"/>
      <c r="G79" s="257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47"/>
      <c r="Z79" s="147"/>
      <c r="AA79" s="147"/>
      <c r="AB79" s="147"/>
      <c r="AC79" s="147"/>
      <c r="AD79" s="147"/>
      <c r="AE79" s="147"/>
      <c r="AF79" s="147"/>
      <c r="AG79" s="147" t="s">
        <v>167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>
      <c r="A80" s="154"/>
      <c r="B80" s="155"/>
      <c r="C80" s="187" t="s">
        <v>514</v>
      </c>
      <c r="D80" s="178"/>
      <c r="E80" s="179">
        <v>0.03</v>
      </c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47"/>
      <c r="Z80" s="147"/>
      <c r="AA80" s="147"/>
      <c r="AB80" s="147"/>
      <c r="AC80" s="147"/>
      <c r="AD80" s="147"/>
      <c r="AE80" s="147"/>
      <c r="AF80" s="147"/>
      <c r="AG80" s="147" t="s">
        <v>169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>
      <c r="A81" s="154"/>
      <c r="B81" s="155"/>
      <c r="C81" s="187" t="s">
        <v>515</v>
      </c>
      <c r="D81" s="178"/>
      <c r="E81" s="179">
        <v>21.44</v>
      </c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47"/>
      <c r="Z81" s="147"/>
      <c r="AA81" s="147"/>
      <c r="AB81" s="147"/>
      <c r="AC81" s="147"/>
      <c r="AD81" s="147"/>
      <c r="AE81" s="147"/>
      <c r="AF81" s="147"/>
      <c r="AG81" s="147" t="s">
        <v>169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>
      <c r="A82" s="154"/>
      <c r="B82" s="155"/>
      <c r="C82" s="187" t="s">
        <v>516</v>
      </c>
      <c r="D82" s="178"/>
      <c r="E82" s="179">
        <v>0.45</v>
      </c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47"/>
      <c r="Z82" s="147"/>
      <c r="AA82" s="147"/>
      <c r="AB82" s="147"/>
      <c r="AC82" s="147"/>
      <c r="AD82" s="147"/>
      <c r="AE82" s="147"/>
      <c r="AF82" s="147"/>
      <c r="AG82" s="147" t="s">
        <v>169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>
      <c r="A83" s="164">
        <v>39</v>
      </c>
      <c r="B83" s="165" t="s">
        <v>346</v>
      </c>
      <c r="C83" s="174" t="s">
        <v>347</v>
      </c>
      <c r="D83" s="166" t="s">
        <v>190</v>
      </c>
      <c r="E83" s="167">
        <v>6.0600000000000001E-2</v>
      </c>
      <c r="F83" s="168"/>
      <c r="G83" s="169">
        <f>ROUND(E83*F83,2)</f>
        <v>0</v>
      </c>
      <c r="H83" s="168"/>
      <c r="I83" s="169">
        <f>ROUND(E83*H83,2)</f>
        <v>0</v>
      </c>
      <c r="J83" s="168"/>
      <c r="K83" s="169">
        <f>ROUND(E83*J83,2)</f>
        <v>0</v>
      </c>
      <c r="L83" s="169">
        <v>21</v>
      </c>
      <c r="M83" s="169">
        <f>G83*(1+L83/100)</f>
        <v>0</v>
      </c>
      <c r="N83" s="169">
        <v>1</v>
      </c>
      <c r="O83" s="169">
        <f>ROUND(E83*N83,2)</f>
        <v>0.06</v>
      </c>
      <c r="P83" s="169">
        <v>0</v>
      </c>
      <c r="Q83" s="169">
        <f>ROUND(E83*P83,2)</f>
        <v>0</v>
      </c>
      <c r="R83" s="169"/>
      <c r="S83" s="169" t="s">
        <v>154</v>
      </c>
      <c r="T83" s="170" t="s">
        <v>117</v>
      </c>
      <c r="U83" s="156">
        <v>0</v>
      </c>
      <c r="V83" s="156">
        <f>ROUND(E83*U83,2)</f>
        <v>0</v>
      </c>
      <c r="W83" s="156"/>
      <c r="X83" s="156" t="s">
        <v>164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165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>
      <c r="A84" s="154"/>
      <c r="B84" s="155"/>
      <c r="C84" s="187" t="s">
        <v>517</v>
      </c>
      <c r="D84" s="178"/>
      <c r="E84" s="179">
        <v>6.0600000000000001E-2</v>
      </c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47"/>
      <c r="Z84" s="147"/>
      <c r="AA84" s="147"/>
      <c r="AB84" s="147"/>
      <c r="AC84" s="147"/>
      <c r="AD84" s="147"/>
      <c r="AE84" s="147"/>
      <c r="AF84" s="147"/>
      <c r="AG84" s="147" t="s">
        <v>169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>
      <c r="A85" s="164">
        <v>40</v>
      </c>
      <c r="B85" s="165" t="s">
        <v>349</v>
      </c>
      <c r="C85" s="174" t="s">
        <v>350</v>
      </c>
      <c r="D85" s="166" t="s">
        <v>266</v>
      </c>
      <c r="E85" s="167">
        <v>12.12</v>
      </c>
      <c r="F85" s="168"/>
      <c r="G85" s="169">
        <f>ROUND(E85*F85,2)</f>
        <v>0</v>
      </c>
      <c r="H85" s="168"/>
      <c r="I85" s="169">
        <f>ROUND(E85*H85,2)</f>
        <v>0</v>
      </c>
      <c r="J85" s="168"/>
      <c r="K85" s="169">
        <f>ROUND(E85*J85,2)</f>
        <v>0</v>
      </c>
      <c r="L85" s="169">
        <v>21</v>
      </c>
      <c r="M85" s="169">
        <f>G85*(1+L85/100)</f>
        <v>0</v>
      </c>
      <c r="N85" s="169">
        <v>0.08</v>
      </c>
      <c r="O85" s="169">
        <f>ROUND(E85*N85,2)</f>
        <v>0.97</v>
      </c>
      <c r="P85" s="169">
        <v>0</v>
      </c>
      <c r="Q85" s="169">
        <f>ROUND(E85*P85,2)</f>
        <v>0</v>
      </c>
      <c r="R85" s="169"/>
      <c r="S85" s="169" t="s">
        <v>154</v>
      </c>
      <c r="T85" s="170" t="s">
        <v>117</v>
      </c>
      <c r="U85" s="156">
        <v>0</v>
      </c>
      <c r="V85" s="156">
        <f>ROUND(E85*U85,2)</f>
        <v>0</v>
      </c>
      <c r="W85" s="156"/>
      <c r="X85" s="156" t="s">
        <v>164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165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>
      <c r="A86" s="154"/>
      <c r="B86" s="155"/>
      <c r="C86" s="187" t="s">
        <v>518</v>
      </c>
      <c r="D86" s="178"/>
      <c r="E86" s="179">
        <v>12.12</v>
      </c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47"/>
      <c r="Z86" s="147"/>
      <c r="AA86" s="147"/>
      <c r="AB86" s="147"/>
      <c r="AC86" s="147"/>
      <c r="AD86" s="147"/>
      <c r="AE86" s="147"/>
      <c r="AF86" s="147"/>
      <c r="AG86" s="147" t="s">
        <v>169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>
      <c r="A87" s="164">
        <v>41</v>
      </c>
      <c r="B87" s="165" t="s">
        <v>352</v>
      </c>
      <c r="C87" s="174" t="s">
        <v>353</v>
      </c>
      <c r="D87" s="166" t="s">
        <v>266</v>
      </c>
      <c r="E87" s="167">
        <v>529.24</v>
      </c>
      <c r="F87" s="168"/>
      <c r="G87" s="169">
        <f>ROUND(E87*F87,2)</f>
        <v>0</v>
      </c>
      <c r="H87" s="168"/>
      <c r="I87" s="169">
        <f>ROUND(E87*H87,2)</f>
        <v>0</v>
      </c>
      <c r="J87" s="168"/>
      <c r="K87" s="169">
        <f>ROUND(E87*J87,2)</f>
        <v>0</v>
      </c>
      <c r="L87" s="169">
        <v>21</v>
      </c>
      <c r="M87" s="169">
        <f>G87*(1+L87/100)</f>
        <v>0</v>
      </c>
      <c r="N87" s="169">
        <v>7.0000000000000007E-2</v>
      </c>
      <c r="O87" s="169">
        <f>ROUND(E87*N87,2)</f>
        <v>37.049999999999997</v>
      </c>
      <c r="P87" s="169">
        <v>0</v>
      </c>
      <c r="Q87" s="169">
        <f>ROUND(E87*P87,2)</f>
        <v>0</v>
      </c>
      <c r="R87" s="169"/>
      <c r="S87" s="169" t="s">
        <v>154</v>
      </c>
      <c r="T87" s="170" t="s">
        <v>117</v>
      </c>
      <c r="U87" s="156">
        <v>0</v>
      </c>
      <c r="V87" s="156">
        <f>ROUND(E87*U87,2)</f>
        <v>0</v>
      </c>
      <c r="W87" s="156"/>
      <c r="X87" s="156" t="s">
        <v>164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165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>
      <c r="A88" s="154"/>
      <c r="B88" s="155"/>
      <c r="C88" s="187" t="s">
        <v>519</v>
      </c>
      <c r="D88" s="178"/>
      <c r="E88" s="179">
        <v>529.24</v>
      </c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47"/>
      <c r="Z88" s="147"/>
      <c r="AA88" s="147"/>
      <c r="AB88" s="147"/>
      <c r="AC88" s="147"/>
      <c r="AD88" s="147"/>
      <c r="AE88" s="147"/>
      <c r="AF88" s="147"/>
      <c r="AG88" s="147" t="s">
        <v>169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>
      <c r="A89" s="180">
        <v>42</v>
      </c>
      <c r="B89" s="181" t="s">
        <v>363</v>
      </c>
      <c r="C89" s="188" t="s">
        <v>364</v>
      </c>
      <c r="D89" s="182" t="s">
        <v>200</v>
      </c>
      <c r="E89" s="183">
        <v>4</v>
      </c>
      <c r="F89" s="184"/>
      <c r="G89" s="185">
        <f>ROUND(E89*F89,2)</f>
        <v>0</v>
      </c>
      <c r="H89" s="184"/>
      <c r="I89" s="185">
        <f>ROUND(E89*H89,2)</f>
        <v>0</v>
      </c>
      <c r="J89" s="184"/>
      <c r="K89" s="185">
        <f>ROUND(E89*J89,2)</f>
        <v>0</v>
      </c>
      <c r="L89" s="185">
        <v>21</v>
      </c>
      <c r="M89" s="185">
        <f>G89*(1+L89/100)</f>
        <v>0</v>
      </c>
      <c r="N89" s="185">
        <v>0</v>
      </c>
      <c r="O89" s="185">
        <f>ROUND(E89*N89,2)</f>
        <v>0</v>
      </c>
      <c r="P89" s="185">
        <v>0</v>
      </c>
      <c r="Q89" s="185">
        <f>ROUND(E89*P89,2)</f>
        <v>0</v>
      </c>
      <c r="R89" s="185"/>
      <c r="S89" s="185" t="s">
        <v>154</v>
      </c>
      <c r="T89" s="186" t="s">
        <v>117</v>
      </c>
      <c r="U89" s="156">
        <v>0</v>
      </c>
      <c r="V89" s="156">
        <f>ROUND(E89*U89,2)</f>
        <v>0</v>
      </c>
      <c r="W89" s="156"/>
      <c r="X89" s="156" t="s">
        <v>164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165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>
      <c r="A90" s="180">
        <v>43</v>
      </c>
      <c r="B90" s="181" t="s">
        <v>365</v>
      </c>
      <c r="C90" s="188" t="s">
        <v>366</v>
      </c>
      <c r="D90" s="182" t="s">
        <v>200</v>
      </c>
      <c r="E90" s="183">
        <v>6</v>
      </c>
      <c r="F90" s="184"/>
      <c r="G90" s="185">
        <f>ROUND(E90*F90,2)</f>
        <v>0</v>
      </c>
      <c r="H90" s="184"/>
      <c r="I90" s="185">
        <f>ROUND(E90*H90,2)</f>
        <v>0</v>
      </c>
      <c r="J90" s="184"/>
      <c r="K90" s="185">
        <f>ROUND(E90*J90,2)</f>
        <v>0</v>
      </c>
      <c r="L90" s="185">
        <v>21</v>
      </c>
      <c r="M90" s="185">
        <f>G90*(1+L90/100)</f>
        <v>0</v>
      </c>
      <c r="N90" s="185">
        <v>1.4</v>
      </c>
      <c r="O90" s="185">
        <f>ROUND(E90*N90,2)</f>
        <v>8.4</v>
      </c>
      <c r="P90" s="185">
        <v>0</v>
      </c>
      <c r="Q90" s="185">
        <f>ROUND(E90*P90,2)</f>
        <v>0</v>
      </c>
      <c r="R90" s="185"/>
      <c r="S90" s="185" t="s">
        <v>154</v>
      </c>
      <c r="T90" s="186" t="s">
        <v>117</v>
      </c>
      <c r="U90" s="156">
        <v>0</v>
      </c>
      <c r="V90" s="156">
        <f>ROUND(E90*U90,2)</f>
        <v>0</v>
      </c>
      <c r="W90" s="156"/>
      <c r="X90" s="156" t="s">
        <v>164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165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>
      <c r="A91" s="180">
        <v>44</v>
      </c>
      <c r="B91" s="181" t="s">
        <v>367</v>
      </c>
      <c r="C91" s="188" t="s">
        <v>520</v>
      </c>
      <c r="D91" s="182" t="s">
        <v>200</v>
      </c>
      <c r="E91" s="183">
        <v>1</v>
      </c>
      <c r="F91" s="184"/>
      <c r="G91" s="185">
        <f>ROUND(E91*F91,2)</f>
        <v>0</v>
      </c>
      <c r="H91" s="184"/>
      <c r="I91" s="185">
        <f>ROUND(E91*H91,2)</f>
        <v>0</v>
      </c>
      <c r="J91" s="184"/>
      <c r="K91" s="185">
        <f>ROUND(E91*J91,2)</f>
        <v>0</v>
      </c>
      <c r="L91" s="185">
        <v>21</v>
      </c>
      <c r="M91" s="185">
        <f>G91*(1+L91/100)</f>
        <v>0</v>
      </c>
      <c r="N91" s="185">
        <v>0</v>
      </c>
      <c r="O91" s="185">
        <f>ROUND(E91*N91,2)</f>
        <v>0</v>
      </c>
      <c r="P91" s="185">
        <v>0</v>
      </c>
      <c r="Q91" s="185">
        <f>ROUND(E91*P91,2)</f>
        <v>0</v>
      </c>
      <c r="R91" s="185"/>
      <c r="S91" s="185" t="s">
        <v>154</v>
      </c>
      <c r="T91" s="186" t="s">
        <v>117</v>
      </c>
      <c r="U91" s="156">
        <v>0</v>
      </c>
      <c r="V91" s="156">
        <f>ROUND(E91*U91,2)</f>
        <v>0</v>
      </c>
      <c r="W91" s="156"/>
      <c r="X91" s="156" t="s">
        <v>164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165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>
      <c r="A92" s="180">
        <v>45</v>
      </c>
      <c r="B92" s="181" t="s">
        <v>383</v>
      </c>
      <c r="C92" s="188" t="s">
        <v>384</v>
      </c>
      <c r="D92" s="182" t="s">
        <v>200</v>
      </c>
      <c r="E92" s="183">
        <v>3</v>
      </c>
      <c r="F92" s="184"/>
      <c r="G92" s="185">
        <f>ROUND(E92*F92,2)</f>
        <v>0</v>
      </c>
      <c r="H92" s="184"/>
      <c r="I92" s="185">
        <f>ROUND(E92*H92,2)</f>
        <v>0</v>
      </c>
      <c r="J92" s="184"/>
      <c r="K92" s="185">
        <f>ROUND(E92*J92,2)</f>
        <v>0</v>
      </c>
      <c r="L92" s="185">
        <v>21</v>
      </c>
      <c r="M92" s="185">
        <f>G92*(1+L92/100)</f>
        <v>0</v>
      </c>
      <c r="N92" s="185">
        <v>0</v>
      </c>
      <c r="O92" s="185">
        <f>ROUND(E92*N92,2)</f>
        <v>0</v>
      </c>
      <c r="P92" s="185">
        <v>0</v>
      </c>
      <c r="Q92" s="185">
        <f>ROUND(E92*P92,2)</f>
        <v>0</v>
      </c>
      <c r="R92" s="185"/>
      <c r="S92" s="185" t="s">
        <v>154</v>
      </c>
      <c r="T92" s="186" t="s">
        <v>117</v>
      </c>
      <c r="U92" s="156">
        <v>0</v>
      </c>
      <c r="V92" s="156">
        <f>ROUND(E92*U92,2)</f>
        <v>0</v>
      </c>
      <c r="W92" s="156"/>
      <c r="X92" s="156" t="s">
        <v>164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165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>
      <c r="A93" s="164">
        <v>46</v>
      </c>
      <c r="B93" s="165" t="s">
        <v>521</v>
      </c>
      <c r="C93" s="174" t="s">
        <v>522</v>
      </c>
      <c r="D93" s="166" t="s">
        <v>306</v>
      </c>
      <c r="E93" s="167">
        <v>24.24</v>
      </c>
      <c r="F93" s="168"/>
      <c r="G93" s="169">
        <f>ROUND(E93*F93,2)</f>
        <v>0</v>
      </c>
      <c r="H93" s="168"/>
      <c r="I93" s="169">
        <f>ROUND(E93*H93,2)</f>
        <v>0</v>
      </c>
      <c r="J93" s="168"/>
      <c r="K93" s="169">
        <f>ROUND(E93*J93,2)</f>
        <v>0</v>
      </c>
      <c r="L93" s="169">
        <v>21</v>
      </c>
      <c r="M93" s="169">
        <f>G93*(1+L93/100)</f>
        <v>0</v>
      </c>
      <c r="N93" s="169">
        <v>2.7E-2</v>
      </c>
      <c r="O93" s="169">
        <f>ROUND(E93*N93,2)</f>
        <v>0.65</v>
      </c>
      <c r="P93" s="169">
        <v>0</v>
      </c>
      <c r="Q93" s="169">
        <f>ROUND(E93*P93,2)</f>
        <v>0</v>
      </c>
      <c r="R93" s="169" t="s">
        <v>231</v>
      </c>
      <c r="S93" s="169" t="s">
        <v>116</v>
      </c>
      <c r="T93" s="170" t="s">
        <v>163</v>
      </c>
      <c r="U93" s="156">
        <v>0</v>
      </c>
      <c r="V93" s="156">
        <f>ROUND(E93*U93,2)</f>
        <v>0</v>
      </c>
      <c r="W93" s="156"/>
      <c r="X93" s="156" t="s">
        <v>232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233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>
      <c r="A94" s="154"/>
      <c r="B94" s="155"/>
      <c r="C94" s="187" t="s">
        <v>523</v>
      </c>
      <c r="D94" s="178"/>
      <c r="E94" s="179">
        <v>24.24</v>
      </c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47"/>
      <c r="Z94" s="147"/>
      <c r="AA94" s="147"/>
      <c r="AB94" s="147"/>
      <c r="AC94" s="147"/>
      <c r="AD94" s="147"/>
      <c r="AE94" s="147"/>
      <c r="AF94" s="147"/>
      <c r="AG94" s="147" t="s">
        <v>169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>
      <c r="A95" s="158" t="s">
        <v>111</v>
      </c>
      <c r="B95" s="159" t="s">
        <v>77</v>
      </c>
      <c r="C95" s="173" t="s">
        <v>78</v>
      </c>
      <c r="D95" s="160"/>
      <c r="E95" s="161"/>
      <c r="F95" s="162"/>
      <c r="G95" s="162">
        <f>SUMIF(AG96:AG107,"&lt;&gt;NOR",G96:G107)</f>
        <v>0</v>
      </c>
      <c r="H95" s="162"/>
      <c r="I95" s="162">
        <f>SUM(I96:I107)</f>
        <v>0</v>
      </c>
      <c r="J95" s="162"/>
      <c r="K95" s="162">
        <f>SUM(K96:K107)</f>
        <v>0</v>
      </c>
      <c r="L95" s="162"/>
      <c r="M95" s="162">
        <f>SUM(M96:M107)</f>
        <v>0</v>
      </c>
      <c r="N95" s="162"/>
      <c r="O95" s="162">
        <f>SUM(O96:O107)</f>
        <v>0</v>
      </c>
      <c r="P95" s="162"/>
      <c r="Q95" s="162">
        <f>SUM(Q96:Q107)</f>
        <v>4.7300000000000004</v>
      </c>
      <c r="R95" s="162"/>
      <c r="S95" s="162"/>
      <c r="T95" s="163"/>
      <c r="U95" s="157"/>
      <c r="V95" s="157">
        <f>SUM(V96:V107)</f>
        <v>3.84</v>
      </c>
      <c r="W95" s="157"/>
      <c r="X95" s="157"/>
      <c r="AG95" t="s">
        <v>112</v>
      </c>
    </row>
    <row r="96" spans="1:60" outlineLevel="1">
      <c r="A96" s="164">
        <v>47</v>
      </c>
      <c r="B96" s="165" t="s">
        <v>524</v>
      </c>
      <c r="C96" s="174" t="s">
        <v>525</v>
      </c>
      <c r="D96" s="166" t="s">
        <v>266</v>
      </c>
      <c r="E96" s="167">
        <v>19.5</v>
      </c>
      <c r="F96" s="168"/>
      <c r="G96" s="169">
        <f>ROUND(E96*F96,2)</f>
        <v>0</v>
      </c>
      <c r="H96" s="168"/>
      <c r="I96" s="169">
        <f>ROUND(E96*H96,2)</f>
        <v>0</v>
      </c>
      <c r="J96" s="168"/>
      <c r="K96" s="169">
        <f>ROUND(E96*J96,2)</f>
        <v>0</v>
      </c>
      <c r="L96" s="169">
        <v>21</v>
      </c>
      <c r="M96" s="169">
        <f>G96*(1+L96/100)</f>
        <v>0</v>
      </c>
      <c r="N96" s="169">
        <v>0</v>
      </c>
      <c r="O96" s="169">
        <f>ROUND(E96*N96,2)</f>
        <v>0</v>
      </c>
      <c r="P96" s="169">
        <v>0.22</v>
      </c>
      <c r="Q96" s="169">
        <f>ROUND(E96*P96,2)</f>
        <v>4.29</v>
      </c>
      <c r="R96" s="169" t="s">
        <v>241</v>
      </c>
      <c r="S96" s="169" t="s">
        <v>116</v>
      </c>
      <c r="T96" s="170" t="s">
        <v>163</v>
      </c>
      <c r="U96" s="156">
        <v>0.14299999999999999</v>
      </c>
      <c r="V96" s="156">
        <f>ROUND(E96*U96,2)</f>
        <v>2.79</v>
      </c>
      <c r="W96" s="156"/>
      <c r="X96" s="156" t="s">
        <v>164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165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>
      <c r="A97" s="154"/>
      <c r="B97" s="155"/>
      <c r="C97" s="256" t="s">
        <v>526</v>
      </c>
      <c r="D97" s="257"/>
      <c r="E97" s="257"/>
      <c r="F97" s="257"/>
      <c r="G97" s="257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47"/>
      <c r="Z97" s="147"/>
      <c r="AA97" s="147"/>
      <c r="AB97" s="147"/>
      <c r="AC97" s="147"/>
      <c r="AD97" s="147"/>
      <c r="AE97" s="147"/>
      <c r="AF97" s="147"/>
      <c r="AG97" s="147" t="s">
        <v>167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71" t="str">
        <f>C97</f>
        <v>s vybouráním lože, s přemístěním hmot na skládku na vzdálenost do 3 m nebo naložením na dopravní prostředek</v>
      </c>
      <c r="BB97" s="147"/>
      <c r="BC97" s="147"/>
      <c r="BD97" s="147"/>
      <c r="BE97" s="147"/>
      <c r="BF97" s="147"/>
      <c r="BG97" s="147"/>
      <c r="BH97" s="147"/>
    </row>
    <row r="98" spans="1:60" outlineLevel="1">
      <c r="A98" s="154"/>
      <c r="B98" s="155"/>
      <c r="C98" s="187" t="s">
        <v>527</v>
      </c>
      <c r="D98" s="178"/>
      <c r="E98" s="179">
        <v>11</v>
      </c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47"/>
      <c r="Z98" s="147"/>
      <c r="AA98" s="147"/>
      <c r="AB98" s="147"/>
      <c r="AC98" s="147"/>
      <c r="AD98" s="147"/>
      <c r="AE98" s="147"/>
      <c r="AF98" s="147"/>
      <c r="AG98" s="147" t="s">
        <v>169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>
      <c r="A99" s="154"/>
      <c r="B99" s="155"/>
      <c r="C99" s="187" t="s">
        <v>528</v>
      </c>
      <c r="D99" s="178"/>
      <c r="E99" s="179">
        <v>8.5</v>
      </c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47"/>
      <c r="Z99" s="147"/>
      <c r="AA99" s="147"/>
      <c r="AB99" s="147"/>
      <c r="AC99" s="147"/>
      <c r="AD99" s="147"/>
      <c r="AE99" s="147"/>
      <c r="AF99" s="147"/>
      <c r="AG99" s="147" t="s">
        <v>169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>
      <c r="A100" s="164">
        <v>48</v>
      </c>
      <c r="B100" s="165" t="s">
        <v>529</v>
      </c>
      <c r="C100" s="174" t="s">
        <v>530</v>
      </c>
      <c r="D100" s="166" t="s">
        <v>266</v>
      </c>
      <c r="E100" s="167">
        <v>2.5</v>
      </c>
      <c r="F100" s="168"/>
      <c r="G100" s="169">
        <f>ROUND(E100*F100,2)</f>
        <v>0</v>
      </c>
      <c r="H100" s="168"/>
      <c r="I100" s="169">
        <f>ROUND(E100*H100,2)</f>
        <v>0</v>
      </c>
      <c r="J100" s="168"/>
      <c r="K100" s="169">
        <f>ROUND(E100*J100,2)</f>
        <v>0</v>
      </c>
      <c r="L100" s="169">
        <v>21</v>
      </c>
      <c r="M100" s="169">
        <f>G100*(1+L100/100)</f>
        <v>0</v>
      </c>
      <c r="N100" s="169">
        <v>0</v>
      </c>
      <c r="O100" s="169">
        <f>ROUND(E100*N100,2)</f>
        <v>0</v>
      </c>
      <c r="P100" s="169">
        <v>0.115</v>
      </c>
      <c r="Q100" s="169">
        <f>ROUND(E100*P100,2)</f>
        <v>0.28999999999999998</v>
      </c>
      <c r="R100" s="169" t="s">
        <v>241</v>
      </c>
      <c r="S100" s="169" t="s">
        <v>116</v>
      </c>
      <c r="T100" s="170" t="s">
        <v>163</v>
      </c>
      <c r="U100" s="156">
        <v>0.13700000000000001</v>
      </c>
      <c r="V100" s="156">
        <f>ROUND(E100*U100,2)</f>
        <v>0.34</v>
      </c>
      <c r="W100" s="156"/>
      <c r="X100" s="156" t="s">
        <v>164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165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>
      <c r="A101" s="154"/>
      <c r="B101" s="155"/>
      <c r="C101" s="256" t="s">
        <v>526</v>
      </c>
      <c r="D101" s="257"/>
      <c r="E101" s="257"/>
      <c r="F101" s="257"/>
      <c r="G101" s="257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47"/>
      <c r="Z101" s="147"/>
      <c r="AA101" s="147"/>
      <c r="AB101" s="147"/>
      <c r="AC101" s="147"/>
      <c r="AD101" s="147"/>
      <c r="AE101" s="147"/>
      <c r="AF101" s="147"/>
      <c r="AG101" s="147" t="s">
        <v>167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71" t="str">
        <f>C101</f>
        <v>s vybouráním lože, s přemístěním hmot na skládku na vzdálenost do 3 m nebo naložením na dopravní prostředek</v>
      </c>
      <c r="BB101" s="147"/>
      <c r="BC101" s="147"/>
      <c r="BD101" s="147"/>
      <c r="BE101" s="147"/>
      <c r="BF101" s="147"/>
      <c r="BG101" s="147"/>
      <c r="BH101" s="147"/>
    </row>
    <row r="102" spans="1:60" outlineLevel="1">
      <c r="A102" s="164">
        <v>49</v>
      </c>
      <c r="B102" s="165" t="s">
        <v>397</v>
      </c>
      <c r="C102" s="174" t="s">
        <v>398</v>
      </c>
      <c r="D102" s="166" t="s">
        <v>266</v>
      </c>
      <c r="E102" s="167">
        <v>12</v>
      </c>
      <c r="F102" s="168"/>
      <c r="G102" s="169">
        <f>ROUND(E102*F102,2)</f>
        <v>0</v>
      </c>
      <c r="H102" s="168"/>
      <c r="I102" s="169">
        <f>ROUND(E102*H102,2)</f>
        <v>0</v>
      </c>
      <c r="J102" s="168"/>
      <c r="K102" s="169">
        <f>ROUND(E102*J102,2)</f>
        <v>0</v>
      </c>
      <c r="L102" s="169">
        <v>21</v>
      </c>
      <c r="M102" s="169">
        <f>G102*(1+L102/100)</f>
        <v>0</v>
      </c>
      <c r="N102" s="169">
        <v>0</v>
      </c>
      <c r="O102" s="169">
        <f>ROUND(E102*N102,2)</f>
        <v>0</v>
      </c>
      <c r="P102" s="169">
        <v>0</v>
      </c>
      <c r="Q102" s="169">
        <f>ROUND(E102*P102,2)</f>
        <v>0</v>
      </c>
      <c r="R102" s="169" t="s">
        <v>241</v>
      </c>
      <c r="S102" s="169" t="s">
        <v>116</v>
      </c>
      <c r="T102" s="170" t="s">
        <v>163</v>
      </c>
      <c r="U102" s="156">
        <v>5.5E-2</v>
      </c>
      <c r="V102" s="156">
        <f>ROUND(E102*U102,2)</f>
        <v>0.66</v>
      </c>
      <c r="W102" s="156"/>
      <c r="X102" s="156" t="s">
        <v>164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165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>
      <c r="A103" s="154"/>
      <c r="B103" s="155"/>
      <c r="C103" s="256" t="s">
        <v>399</v>
      </c>
      <c r="D103" s="257"/>
      <c r="E103" s="257"/>
      <c r="F103" s="257"/>
      <c r="G103" s="257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167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>
      <c r="A104" s="180">
        <v>50</v>
      </c>
      <c r="B104" s="181" t="s">
        <v>403</v>
      </c>
      <c r="C104" s="188" t="s">
        <v>531</v>
      </c>
      <c r="D104" s="182" t="s">
        <v>200</v>
      </c>
      <c r="E104" s="183">
        <v>1</v>
      </c>
      <c r="F104" s="184"/>
      <c r="G104" s="185">
        <f>ROUND(E104*F104,2)</f>
        <v>0</v>
      </c>
      <c r="H104" s="184"/>
      <c r="I104" s="185">
        <f>ROUND(E104*H104,2)</f>
        <v>0</v>
      </c>
      <c r="J104" s="184"/>
      <c r="K104" s="185">
        <f>ROUND(E104*J104,2)</f>
        <v>0</v>
      </c>
      <c r="L104" s="185">
        <v>21</v>
      </c>
      <c r="M104" s="185">
        <f>G104*(1+L104/100)</f>
        <v>0</v>
      </c>
      <c r="N104" s="185">
        <v>0</v>
      </c>
      <c r="O104" s="185">
        <f>ROUND(E104*N104,2)</f>
        <v>0</v>
      </c>
      <c r="P104" s="185">
        <v>0.15</v>
      </c>
      <c r="Q104" s="185">
        <f>ROUND(E104*P104,2)</f>
        <v>0.15</v>
      </c>
      <c r="R104" s="185"/>
      <c r="S104" s="185" t="s">
        <v>154</v>
      </c>
      <c r="T104" s="186" t="s">
        <v>117</v>
      </c>
      <c r="U104" s="156">
        <v>0</v>
      </c>
      <c r="V104" s="156">
        <f>ROUND(E104*U104,2)</f>
        <v>0</v>
      </c>
      <c r="W104" s="156"/>
      <c r="X104" s="156" t="s">
        <v>164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165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22.5" outlineLevel="1">
      <c r="A105" s="180">
        <v>51</v>
      </c>
      <c r="B105" s="181" t="s">
        <v>405</v>
      </c>
      <c r="C105" s="188" t="s">
        <v>406</v>
      </c>
      <c r="D105" s="182" t="s">
        <v>190</v>
      </c>
      <c r="E105" s="183">
        <v>4.7275</v>
      </c>
      <c r="F105" s="184"/>
      <c r="G105" s="185">
        <f>ROUND(E105*F105,2)</f>
        <v>0</v>
      </c>
      <c r="H105" s="184"/>
      <c r="I105" s="185">
        <f>ROUND(E105*H105,2)</f>
        <v>0</v>
      </c>
      <c r="J105" s="184"/>
      <c r="K105" s="185">
        <f>ROUND(E105*J105,2)</f>
        <v>0</v>
      </c>
      <c r="L105" s="185">
        <v>21</v>
      </c>
      <c r="M105" s="185">
        <f>G105*(1+L105/100)</f>
        <v>0</v>
      </c>
      <c r="N105" s="185">
        <v>0</v>
      </c>
      <c r="O105" s="185">
        <f>ROUND(E105*N105,2)</f>
        <v>0</v>
      </c>
      <c r="P105" s="185">
        <v>0</v>
      </c>
      <c r="Q105" s="185">
        <f>ROUND(E105*P105,2)</f>
        <v>0</v>
      </c>
      <c r="R105" s="185" t="s">
        <v>241</v>
      </c>
      <c r="S105" s="185" t="s">
        <v>116</v>
      </c>
      <c r="T105" s="186" t="s">
        <v>163</v>
      </c>
      <c r="U105" s="156">
        <v>0.01</v>
      </c>
      <c r="V105" s="156">
        <f>ROUND(E105*U105,2)</f>
        <v>0.05</v>
      </c>
      <c r="W105" s="156"/>
      <c r="X105" s="156" t="s">
        <v>407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408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22.5" outlineLevel="1">
      <c r="A106" s="180">
        <v>52</v>
      </c>
      <c r="B106" s="181" t="s">
        <v>409</v>
      </c>
      <c r="C106" s="188" t="s">
        <v>410</v>
      </c>
      <c r="D106" s="182" t="s">
        <v>190</v>
      </c>
      <c r="E106" s="183">
        <v>42.547499999999999</v>
      </c>
      <c r="F106" s="184"/>
      <c r="G106" s="185">
        <f>ROUND(E106*F106,2)</f>
        <v>0</v>
      </c>
      <c r="H106" s="184"/>
      <c r="I106" s="185">
        <f>ROUND(E106*H106,2)</f>
        <v>0</v>
      </c>
      <c r="J106" s="184"/>
      <c r="K106" s="185">
        <f>ROUND(E106*J106,2)</f>
        <v>0</v>
      </c>
      <c r="L106" s="185">
        <v>21</v>
      </c>
      <c r="M106" s="185">
        <f>G106*(1+L106/100)</f>
        <v>0</v>
      </c>
      <c r="N106" s="185">
        <v>0</v>
      </c>
      <c r="O106" s="185">
        <f>ROUND(E106*N106,2)</f>
        <v>0</v>
      </c>
      <c r="P106" s="185">
        <v>0</v>
      </c>
      <c r="Q106" s="185">
        <f>ROUND(E106*P106,2)</f>
        <v>0</v>
      </c>
      <c r="R106" s="185" t="s">
        <v>241</v>
      </c>
      <c r="S106" s="185" t="s">
        <v>116</v>
      </c>
      <c r="T106" s="186" t="s">
        <v>163</v>
      </c>
      <c r="U106" s="156">
        <v>0</v>
      </c>
      <c r="V106" s="156">
        <f>ROUND(E106*U106,2)</f>
        <v>0</v>
      </c>
      <c r="W106" s="156"/>
      <c r="X106" s="156" t="s">
        <v>407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408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>
      <c r="A107" s="180">
        <v>53</v>
      </c>
      <c r="B107" s="181" t="s">
        <v>532</v>
      </c>
      <c r="C107" s="188" t="s">
        <v>533</v>
      </c>
      <c r="D107" s="182" t="s">
        <v>190</v>
      </c>
      <c r="E107" s="183">
        <v>4.7275</v>
      </c>
      <c r="F107" s="184"/>
      <c r="G107" s="185">
        <f>ROUND(E107*F107,2)</f>
        <v>0</v>
      </c>
      <c r="H107" s="184"/>
      <c r="I107" s="185">
        <f>ROUND(E107*H107,2)</f>
        <v>0</v>
      </c>
      <c r="J107" s="184"/>
      <c r="K107" s="185">
        <f>ROUND(E107*J107,2)</f>
        <v>0</v>
      </c>
      <c r="L107" s="185">
        <v>21</v>
      </c>
      <c r="M107" s="185">
        <f>G107*(1+L107/100)</f>
        <v>0</v>
      </c>
      <c r="N107" s="185">
        <v>0</v>
      </c>
      <c r="O107" s="185">
        <f>ROUND(E107*N107,2)</f>
        <v>0</v>
      </c>
      <c r="P107" s="185">
        <v>0</v>
      </c>
      <c r="Q107" s="185">
        <f>ROUND(E107*P107,2)</f>
        <v>0</v>
      </c>
      <c r="R107" s="185" t="s">
        <v>413</v>
      </c>
      <c r="S107" s="185" t="s">
        <v>116</v>
      </c>
      <c r="T107" s="186" t="s">
        <v>163</v>
      </c>
      <c r="U107" s="156">
        <v>0</v>
      </c>
      <c r="V107" s="156">
        <f>ROUND(E107*U107,2)</f>
        <v>0</v>
      </c>
      <c r="W107" s="156"/>
      <c r="X107" s="156" t="s">
        <v>407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408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>
      <c r="A108" s="158" t="s">
        <v>111</v>
      </c>
      <c r="B108" s="159" t="s">
        <v>79</v>
      </c>
      <c r="C108" s="173" t="s">
        <v>80</v>
      </c>
      <c r="D108" s="160"/>
      <c r="E108" s="161"/>
      <c r="F108" s="162"/>
      <c r="G108" s="162">
        <f>SUMIF(AG109:AG110,"&lt;&gt;NOR",G109:G110)</f>
        <v>0</v>
      </c>
      <c r="H108" s="162"/>
      <c r="I108" s="162">
        <f>SUM(I109:I110)</f>
        <v>0</v>
      </c>
      <c r="J108" s="162"/>
      <c r="K108" s="162">
        <f>SUM(K109:K110)</f>
        <v>0</v>
      </c>
      <c r="L108" s="162"/>
      <c r="M108" s="162">
        <f>SUM(M109:M110)</f>
        <v>0</v>
      </c>
      <c r="N108" s="162"/>
      <c r="O108" s="162">
        <f>SUM(O109:O110)</f>
        <v>0</v>
      </c>
      <c r="P108" s="162"/>
      <c r="Q108" s="162">
        <f>SUM(Q109:Q110)</f>
        <v>0</v>
      </c>
      <c r="R108" s="162"/>
      <c r="S108" s="162"/>
      <c r="T108" s="163"/>
      <c r="U108" s="157"/>
      <c r="V108" s="157">
        <f>SUM(V109:V110)</f>
        <v>274.18</v>
      </c>
      <c r="W108" s="157"/>
      <c r="X108" s="157"/>
      <c r="AG108" t="s">
        <v>112</v>
      </c>
    </row>
    <row r="109" spans="1:60" outlineLevel="1">
      <c r="A109" s="164">
        <v>54</v>
      </c>
      <c r="B109" s="165" t="s">
        <v>534</v>
      </c>
      <c r="C109" s="174" t="s">
        <v>535</v>
      </c>
      <c r="D109" s="166" t="s">
        <v>190</v>
      </c>
      <c r="E109" s="167">
        <v>703.01531</v>
      </c>
      <c r="F109" s="168"/>
      <c r="G109" s="169">
        <f>ROUND(E109*F109,2)</f>
        <v>0</v>
      </c>
      <c r="H109" s="168"/>
      <c r="I109" s="169">
        <f>ROUND(E109*H109,2)</f>
        <v>0</v>
      </c>
      <c r="J109" s="168"/>
      <c r="K109" s="169">
        <f>ROUND(E109*J109,2)</f>
        <v>0</v>
      </c>
      <c r="L109" s="169">
        <v>21</v>
      </c>
      <c r="M109" s="169">
        <f>G109*(1+L109/100)</f>
        <v>0</v>
      </c>
      <c r="N109" s="169">
        <v>0</v>
      </c>
      <c r="O109" s="169">
        <f>ROUND(E109*N109,2)</f>
        <v>0</v>
      </c>
      <c r="P109" s="169">
        <v>0</v>
      </c>
      <c r="Q109" s="169">
        <f>ROUND(E109*P109,2)</f>
        <v>0</v>
      </c>
      <c r="R109" s="169" t="s">
        <v>241</v>
      </c>
      <c r="S109" s="169" t="s">
        <v>116</v>
      </c>
      <c r="T109" s="170" t="s">
        <v>163</v>
      </c>
      <c r="U109" s="156">
        <v>0.39</v>
      </c>
      <c r="V109" s="156">
        <f>ROUND(E109*U109,2)</f>
        <v>274.18</v>
      </c>
      <c r="W109" s="156"/>
      <c r="X109" s="156" t="s">
        <v>416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417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>
      <c r="A110" s="154"/>
      <c r="B110" s="155"/>
      <c r="C110" s="256" t="s">
        <v>418</v>
      </c>
      <c r="D110" s="257"/>
      <c r="E110" s="257"/>
      <c r="F110" s="257"/>
      <c r="G110" s="257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47"/>
      <c r="Z110" s="147"/>
      <c r="AA110" s="147"/>
      <c r="AB110" s="147"/>
      <c r="AC110" s="147"/>
      <c r="AD110" s="147"/>
      <c r="AE110" s="147"/>
      <c r="AF110" s="147"/>
      <c r="AG110" s="147" t="s">
        <v>167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>
      <c r="A111" s="3"/>
      <c r="B111" s="4"/>
      <c r="C111" s="175"/>
      <c r="D111" s="6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AE111">
        <v>15</v>
      </c>
      <c r="AF111">
        <v>21</v>
      </c>
      <c r="AG111" t="s">
        <v>98</v>
      </c>
    </row>
    <row r="112" spans="1:60">
      <c r="A112" s="150"/>
      <c r="B112" s="151" t="s">
        <v>29</v>
      </c>
      <c r="C112" s="176"/>
      <c r="D112" s="152"/>
      <c r="E112" s="153"/>
      <c r="F112" s="153"/>
      <c r="G112" s="172">
        <f>G8+G30+G50+G68+G71+G95+G108</f>
        <v>0</v>
      </c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AE112">
        <f>SUMIF(L7:L110,AE111,G7:G110)</f>
        <v>0</v>
      </c>
      <c r="AF112">
        <f>SUMIF(L7:L110,AF111,G7:G110)</f>
        <v>0</v>
      </c>
      <c r="AG112" t="s">
        <v>156</v>
      </c>
    </row>
    <row r="113" spans="1:33">
      <c r="A113" s="255" t="s">
        <v>419</v>
      </c>
      <c r="B113" s="255"/>
      <c r="C113" s="175"/>
      <c r="D113" s="6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33">
      <c r="A114" s="3"/>
      <c r="B114" s="4" t="s">
        <v>536</v>
      </c>
      <c r="C114" s="175" t="s">
        <v>537</v>
      </c>
      <c r="D114" s="6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AG114" t="s">
        <v>422</v>
      </c>
    </row>
    <row r="115" spans="1:33">
      <c r="A115" s="3"/>
      <c r="B115" s="4" t="s">
        <v>423</v>
      </c>
      <c r="C115" s="175" t="s">
        <v>538</v>
      </c>
      <c r="D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AG115" t="s">
        <v>425</v>
      </c>
    </row>
    <row r="116" spans="1:33">
      <c r="A116" s="3"/>
      <c r="B116" s="4"/>
      <c r="C116" s="175" t="s">
        <v>426</v>
      </c>
      <c r="D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AG116" t="s">
        <v>427</v>
      </c>
    </row>
    <row r="117" spans="1:33">
      <c r="A117" s="3"/>
      <c r="B117" s="4"/>
      <c r="C117" s="175"/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33">
      <c r="C118" s="177"/>
      <c r="D118" s="10"/>
      <c r="AG118" t="s">
        <v>158</v>
      </c>
    </row>
    <row r="119" spans="1:33">
      <c r="D119" s="10"/>
    </row>
    <row r="120" spans="1:33">
      <c r="D120" s="10"/>
    </row>
    <row r="121" spans="1:33">
      <c r="D121" s="10"/>
    </row>
    <row r="122" spans="1:33">
      <c r="D122" s="10"/>
    </row>
    <row r="123" spans="1:33">
      <c r="D123" s="10"/>
    </row>
    <row r="124" spans="1:33">
      <c r="D124" s="10"/>
    </row>
    <row r="125" spans="1:33">
      <c r="D125" s="10"/>
    </row>
    <row r="126" spans="1:33">
      <c r="D126" s="10"/>
    </row>
    <row r="127" spans="1:33">
      <c r="D127" s="10"/>
    </row>
    <row r="128" spans="1:33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4F7" sheet="1"/>
  <mergeCells count="23">
    <mergeCell ref="C101:G101"/>
    <mergeCell ref="C103:G103"/>
    <mergeCell ref="A1:G1"/>
    <mergeCell ref="C2:G2"/>
    <mergeCell ref="C3:G3"/>
    <mergeCell ref="C4:G4"/>
    <mergeCell ref="C32:G32"/>
    <mergeCell ref="A113:B113"/>
    <mergeCell ref="C10:G10"/>
    <mergeCell ref="C13:G13"/>
    <mergeCell ref="C15:G15"/>
    <mergeCell ref="C18:G18"/>
    <mergeCell ref="C24:G24"/>
    <mergeCell ref="C57:G57"/>
    <mergeCell ref="C33:G33"/>
    <mergeCell ref="C38:G38"/>
    <mergeCell ref="C53:G53"/>
    <mergeCell ref="C55:G55"/>
    <mergeCell ref="C110:G110"/>
    <mergeCell ref="C73:G73"/>
    <mergeCell ref="C75:G75"/>
    <mergeCell ref="C79:G79"/>
    <mergeCell ref="C97:G97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46" t="s">
        <v>85</v>
      </c>
      <c r="B1" s="246"/>
      <c r="C1" s="246"/>
      <c r="D1" s="246"/>
      <c r="E1" s="246"/>
      <c r="F1" s="246"/>
      <c r="G1" s="246"/>
      <c r="AG1" t="s">
        <v>86</v>
      </c>
    </row>
    <row r="2" spans="1:60" ht="25.15" customHeight="1">
      <c r="A2" s="139" t="s">
        <v>7</v>
      </c>
      <c r="B2" s="49" t="s">
        <v>41</v>
      </c>
      <c r="C2" s="247" t="s">
        <v>42</v>
      </c>
      <c r="D2" s="248"/>
      <c r="E2" s="248"/>
      <c r="F2" s="248"/>
      <c r="G2" s="249"/>
      <c r="AG2" t="s">
        <v>87</v>
      </c>
    </row>
    <row r="3" spans="1:60" ht="25.15" customHeight="1">
      <c r="A3" s="139" t="s">
        <v>8</v>
      </c>
      <c r="B3" s="49" t="s">
        <v>53</v>
      </c>
      <c r="C3" s="247" t="s">
        <v>54</v>
      </c>
      <c r="D3" s="248"/>
      <c r="E3" s="248"/>
      <c r="F3" s="248"/>
      <c r="G3" s="249"/>
      <c r="AC3" s="121" t="s">
        <v>87</v>
      </c>
      <c r="AG3" t="s">
        <v>88</v>
      </c>
    </row>
    <row r="4" spans="1:60" ht="25.15" customHeight="1">
      <c r="A4" s="140" t="s">
        <v>9</v>
      </c>
      <c r="B4" s="141" t="s">
        <v>55</v>
      </c>
      <c r="C4" s="250" t="s">
        <v>56</v>
      </c>
      <c r="D4" s="251"/>
      <c r="E4" s="251"/>
      <c r="F4" s="251"/>
      <c r="G4" s="252"/>
      <c r="AG4" t="s">
        <v>89</v>
      </c>
    </row>
    <row r="5" spans="1:60">
      <c r="D5" s="10"/>
    </row>
    <row r="6" spans="1:60" ht="38.25">
      <c r="A6" s="143" t="s">
        <v>90</v>
      </c>
      <c r="B6" s="145" t="s">
        <v>91</v>
      </c>
      <c r="C6" s="145" t="s">
        <v>92</v>
      </c>
      <c r="D6" s="144" t="s">
        <v>93</v>
      </c>
      <c r="E6" s="143" t="s">
        <v>94</v>
      </c>
      <c r="F6" s="142" t="s">
        <v>95</v>
      </c>
      <c r="G6" s="143" t="s">
        <v>29</v>
      </c>
      <c r="H6" s="146" t="s">
        <v>30</v>
      </c>
      <c r="I6" s="146" t="s">
        <v>96</v>
      </c>
      <c r="J6" s="146" t="s">
        <v>31</v>
      </c>
      <c r="K6" s="146" t="s">
        <v>97</v>
      </c>
      <c r="L6" s="146" t="s">
        <v>98</v>
      </c>
      <c r="M6" s="146" t="s">
        <v>99</v>
      </c>
      <c r="N6" s="146" t="s">
        <v>100</v>
      </c>
      <c r="O6" s="146" t="s">
        <v>101</v>
      </c>
      <c r="P6" s="146" t="s">
        <v>102</v>
      </c>
      <c r="Q6" s="146" t="s">
        <v>103</v>
      </c>
      <c r="R6" s="146" t="s">
        <v>104</v>
      </c>
      <c r="S6" s="146" t="s">
        <v>105</v>
      </c>
      <c r="T6" s="146" t="s">
        <v>106</v>
      </c>
      <c r="U6" s="146" t="s">
        <v>107</v>
      </c>
      <c r="V6" s="146" t="s">
        <v>108</v>
      </c>
      <c r="W6" s="146" t="s">
        <v>109</v>
      </c>
      <c r="X6" s="146" t="s">
        <v>110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>
      <c r="A8" s="158" t="s">
        <v>111</v>
      </c>
      <c r="B8" s="159" t="s">
        <v>65</v>
      </c>
      <c r="C8" s="173" t="s">
        <v>66</v>
      </c>
      <c r="D8" s="160"/>
      <c r="E8" s="161"/>
      <c r="F8" s="162"/>
      <c r="G8" s="162">
        <f>SUMIF(AG9:AG54,"&lt;&gt;NOR",G9:G54)</f>
        <v>0</v>
      </c>
      <c r="H8" s="162"/>
      <c r="I8" s="162">
        <f>SUM(I9:I54)</f>
        <v>0</v>
      </c>
      <c r="J8" s="162"/>
      <c r="K8" s="162">
        <f>SUM(K9:K54)</f>
        <v>0</v>
      </c>
      <c r="L8" s="162"/>
      <c r="M8" s="162">
        <f>SUM(M9:M54)</f>
        <v>0</v>
      </c>
      <c r="N8" s="162"/>
      <c r="O8" s="162">
        <f>SUM(O9:O54)</f>
        <v>228.86999999999998</v>
      </c>
      <c r="P8" s="162"/>
      <c r="Q8" s="162">
        <f>SUM(Q9:Q54)</f>
        <v>0</v>
      </c>
      <c r="R8" s="162"/>
      <c r="S8" s="162"/>
      <c r="T8" s="163"/>
      <c r="U8" s="157"/>
      <c r="V8" s="157">
        <f>SUM(V9:V54)</f>
        <v>735.06999999999994</v>
      </c>
      <c r="W8" s="157"/>
      <c r="X8" s="157"/>
      <c r="AG8" t="s">
        <v>112</v>
      </c>
    </row>
    <row r="9" spans="1:60" ht="22.5" outlineLevel="1">
      <c r="A9" s="164">
        <v>1</v>
      </c>
      <c r="B9" s="165" t="s">
        <v>539</v>
      </c>
      <c r="C9" s="174" t="s">
        <v>540</v>
      </c>
      <c r="D9" s="166" t="s">
        <v>266</v>
      </c>
      <c r="E9" s="167">
        <v>3</v>
      </c>
      <c r="F9" s="168"/>
      <c r="G9" s="169">
        <f>ROUND(E9*F9,2)</f>
        <v>0</v>
      </c>
      <c r="H9" s="168"/>
      <c r="I9" s="169">
        <f>ROUND(E9*H9,2)</f>
        <v>0</v>
      </c>
      <c r="J9" s="168"/>
      <c r="K9" s="169">
        <f>ROUND(E9*J9,2)</f>
        <v>0</v>
      </c>
      <c r="L9" s="169">
        <v>21</v>
      </c>
      <c r="M9" s="169">
        <f>G9*(1+L9/100)</f>
        <v>0</v>
      </c>
      <c r="N9" s="169">
        <v>8.6899999999999998E-3</v>
      </c>
      <c r="O9" s="169">
        <f>ROUND(E9*N9,2)</f>
        <v>0.03</v>
      </c>
      <c r="P9" s="169">
        <v>0</v>
      </c>
      <c r="Q9" s="169">
        <f>ROUND(E9*P9,2)</f>
        <v>0</v>
      </c>
      <c r="R9" s="169" t="s">
        <v>162</v>
      </c>
      <c r="S9" s="169" t="s">
        <v>116</v>
      </c>
      <c r="T9" s="170" t="s">
        <v>163</v>
      </c>
      <c r="U9" s="156">
        <v>0.70299999999999996</v>
      </c>
      <c r="V9" s="156">
        <f>ROUND(E9*U9,2)</f>
        <v>2.11</v>
      </c>
      <c r="W9" s="156"/>
      <c r="X9" s="156" t="s">
        <v>164</v>
      </c>
      <c r="Y9" s="147"/>
      <c r="Z9" s="147"/>
      <c r="AA9" s="147"/>
      <c r="AB9" s="147"/>
      <c r="AC9" s="147"/>
      <c r="AD9" s="147"/>
      <c r="AE9" s="147"/>
      <c r="AF9" s="147"/>
      <c r="AG9" s="147" t="s">
        <v>165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1">
      <c r="A10" s="154"/>
      <c r="B10" s="155"/>
      <c r="C10" s="256" t="s">
        <v>541</v>
      </c>
      <c r="D10" s="257"/>
      <c r="E10" s="257"/>
      <c r="F10" s="257"/>
      <c r="G10" s="257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167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1" t="str">
        <f>C10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0" s="147"/>
      <c r="BC10" s="147"/>
      <c r="BD10" s="147"/>
      <c r="BE10" s="147"/>
      <c r="BF10" s="147"/>
      <c r="BG10" s="147"/>
      <c r="BH10" s="147"/>
    </row>
    <row r="11" spans="1:60" outlineLevel="1">
      <c r="A11" s="164">
        <v>2</v>
      </c>
      <c r="B11" s="165" t="s">
        <v>159</v>
      </c>
      <c r="C11" s="174" t="s">
        <v>160</v>
      </c>
      <c r="D11" s="166" t="s">
        <v>161</v>
      </c>
      <c r="E11" s="167">
        <v>9</v>
      </c>
      <c r="F11" s="168"/>
      <c r="G11" s="169">
        <f>ROUND(E11*F11,2)</f>
        <v>0</v>
      </c>
      <c r="H11" s="168"/>
      <c r="I11" s="169">
        <f>ROUND(E11*H11,2)</f>
        <v>0</v>
      </c>
      <c r="J11" s="168"/>
      <c r="K11" s="169">
        <f>ROUND(E11*J11,2)</f>
        <v>0</v>
      </c>
      <c r="L11" s="169">
        <v>21</v>
      </c>
      <c r="M11" s="169">
        <f>G11*(1+L11/100)</f>
        <v>0</v>
      </c>
      <c r="N11" s="169">
        <v>0</v>
      </c>
      <c r="O11" s="169">
        <f>ROUND(E11*N11,2)</f>
        <v>0</v>
      </c>
      <c r="P11" s="169">
        <v>0</v>
      </c>
      <c r="Q11" s="169">
        <f>ROUND(E11*P11,2)</f>
        <v>0</v>
      </c>
      <c r="R11" s="169" t="s">
        <v>162</v>
      </c>
      <c r="S11" s="169" t="s">
        <v>116</v>
      </c>
      <c r="T11" s="170" t="s">
        <v>163</v>
      </c>
      <c r="U11" s="156">
        <v>1.34E-2</v>
      </c>
      <c r="V11" s="156">
        <f>ROUND(E11*U11,2)</f>
        <v>0.12</v>
      </c>
      <c r="W11" s="156"/>
      <c r="X11" s="156" t="s">
        <v>164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165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>
      <c r="A12" s="154"/>
      <c r="B12" s="155"/>
      <c r="C12" s="256" t="s">
        <v>166</v>
      </c>
      <c r="D12" s="257"/>
      <c r="E12" s="257"/>
      <c r="F12" s="257"/>
      <c r="G12" s="257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167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71" t="str">
        <f>C12</f>
        <v>nebo lesní půdy, s vodorovným přemístěním na hromady v místě upotřebení nebo na dočasné či trvalé skládky se složením</v>
      </c>
      <c r="BB12" s="147"/>
      <c r="BC12" s="147"/>
      <c r="BD12" s="147"/>
      <c r="BE12" s="147"/>
      <c r="BF12" s="147"/>
      <c r="BG12" s="147"/>
      <c r="BH12" s="147"/>
    </row>
    <row r="13" spans="1:60" outlineLevel="1">
      <c r="A13" s="154"/>
      <c r="B13" s="155"/>
      <c r="C13" s="187" t="s">
        <v>542</v>
      </c>
      <c r="D13" s="178"/>
      <c r="E13" s="179">
        <v>9</v>
      </c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47"/>
      <c r="Z13" s="147"/>
      <c r="AA13" s="147"/>
      <c r="AB13" s="147"/>
      <c r="AC13" s="147"/>
      <c r="AD13" s="147"/>
      <c r="AE13" s="147"/>
      <c r="AF13" s="147"/>
      <c r="AG13" s="147" t="s">
        <v>169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>
      <c r="A14" s="164">
        <v>3</v>
      </c>
      <c r="B14" s="165" t="s">
        <v>543</v>
      </c>
      <c r="C14" s="174" t="s">
        <v>544</v>
      </c>
      <c r="D14" s="166" t="s">
        <v>161</v>
      </c>
      <c r="E14" s="167">
        <v>96.084999999999994</v>
      </c>
      <c r="F14" s="168"/>
      <c r="G14" s="169">
        <f>ROUND(E14*F14,2)</f>
        <v>0</v>
      </c>
      <c r="H14" s="168"/>
      <c r="I14" s="169">
        <f>ROUND(E14*H14,2)</f>
        <v>0</v>
      </c>
      <c r="J14" s="168"/>
      <c r="K14" s="169">
        <f>ROUND(E14*J14,2)</f>
        <v>0</v>
      </c>
      <c r="L14" s="169">
        <v>21</v>
      </c>
      <c r="M14" s="169">
        <f>G14*(1+L14/100)</f>
        <v>0</v>
      </c>
      <c r="N14" s="169">
        <v>0</v>
      </c>
      <c r="O14" s="169">
        <f>ROUND(E14*N14,2)</f>
        <v>0</v>
      </c>
      <c r="P14" s="169">
        <v>0</v>
      </c>
      <c r="Q14" s="169">
        <f>ROUND(E14*P14,2)</f>
        <v>0</v>
      </c>
      <c r="R14" s="169" t="s">
        <v>162</v>
      </c>
      <c r="S14" s="169" t="s">
        <v>116</v>
      </c>
      <c r="T14" s="170" t="s">
        <v>163</v>
      </c>
      <c r="U14" s="156">
        <v>1.7629999999999999</v>
      </c>
      <c r="V14" s="156">
        <f>ROUND(E14*U14,2)</f>
        <v>169.4</v>
      </c>
      <c r="W14" s="156"/>
      <c r="X14" s="156" t="s">
        <v>164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165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>
      <c r="A15" s="154"/>
      <c r="B15" s="155"/>
      <c r="C15" s="256" t="s">
        <v>545</v>
      </c>
      <c r="D15" s="257"/>
      <c r="E15" s="257"/>
      <c r="F15" s="257"/>
      <c r="G15" s="257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47"/>
      <c r="Z15" s="147"/>
      <c r="AA15" s="147"/>
      <c r="AB15" s="147"/>
      <c r="AC15" s="147"/>
      <c r="AD15" s="147"/>
      <c r="AE15" s="147"/>
      <c r="AF15" s="147"/>
      <c r="AG15" s="147" t="s">
        <v>167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71" t="str">
        <f>C15</f>
        <v>Příplatek k cenám hloubených vykopávek za ztížení vykopávky v blízkosti podzemního vedení nebo výbušnin pro jakoukoliv třídu horniny.</v>
      </c>
      <c r="BB15" s="147"/>
      <c r="BC15" s="147"/>
      <c r="BD15" s="147"/>
      <c r="BE15" s="147"/>
      <c r="BF15" s="147"/>
      <c r="BG15" s="147"/>
      <c r="BH15" s="147"/>
    </row>
    <row r="16" spans="1:60" outlineLevel="1">
      <c r="A16" s="154"/>
      <c r="B16" s="155"/>
      <c r="C16" s="187" t="s">
        <v>546</v>
      </c>
      <c r="D16" s="178"/>
      <c r="E16" s="179">
        <v>96.084999999999994</v>
      </c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169</v>
      </c>
      <c r="AH16" s="147">
        <v>5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>
      <c r="A17" s="164">
        <v>4</v>
      </c>
      <c r="B17" s="165" t="s">
        <v>547</v>
      </c>
      <c r="C17" s="174" t="s">
        <v>548</v>
      </c>
      <c r="D17" s="166" t="s">
        <v>161</v>
      </c>
      <c r="E17" s="167">
        <v>62.16</v>
      </c>
      <c r="F17" s="168"/>
      <c r="G17" s="169">
        <f>ROUND(E17*F17,2)</f>
        <v>0</v>
      </c>
      <c r="H17" s="168"/>
      <c r="I17" s="169">
        <f>ROUND(E17*H17,2)</f>
        <v>0</v>
      </c>
      <c r="J17" s="168"/>
      <c r="K17" s="169">
        <f>ROUND(E17*J17,2)</f>
        <v>0</v>
      </c>
      <c r="L17" s="169">
        <v>21</v>
      </c>
      <c r="M17" s="169">
        <f>G17*(1+L17/100)</f>
        <v>0</v>
      </c>
      <c r="N17" s="169">
        <v>0</v>
      </c>
      <c r="O17" s="169">
        <f>ROUND(E17*N17,2)</f>
        <v>0</v>
      </c>
      <c r="P17" s="169">
        <v>0</v>
      </c>
      <c r="Q17" s="169">
        <f>ROUND(E17*P17,2)</f>
        <v>0</v>
      </c>
      <c r="R17" s="169" t="s">
        <v>162</v>
      </c>
      <c r="S17" s="169" t="s">
        <v>116</v>
      </c>
      <c r="T17" s="170" t="s">
        <v>163</v>
      </c>
      <c r="U17" s="156">
        <v>0.23</v>
      </c>
      <c r="V17" s="156">
        <f>ROUND(E17*U17,2)</f>
        <v>14.3</v>
      </c>
      <c r="W17" s="156"/>
      <c r="X17" s="156" t="s">
        <v>164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165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>
      <c r="A18" s="154"/>
      <c r="B18" s="155"/>
      <c r="C18" s="256" t="s">
        <v>549</v>
      </c>
      <c r="D18" s="257"/>
      <c r="E18" s="257"/>
      <c r="F18" s="257"/>
      <c r="G18" s="257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47"/>
      <c r="Z18" s="147"/>
      <c r="AA18" s="147"/>
      <c r="AB18" s="147"/>
      <c r="AC18" s="147"/>
      <c r="AD18" s="147"/>
      <c r="AE18" s="147"/>
      <c r="AF18" s="147"/>
      <c r="AG18" s="147" t="s">
        <v>167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71" t="str">
        <f>C18</f>
        <v>zapažených i nezapažených s urovnáním dna do předepsaného profilu a spádu, s přehozením výkopku na přilehlém terénu na vzdálenost do 3 m od podélné osy rýhy nebo s naložením výkopku na dopravní prostředek.</v>
      </c>
      <c r="BB18" s="147"/>
      <c r="BC18" s="147"/>
      <c r="BD18" s="147"/>
      <c r="BE18" s="147"/>
      <c r="BF18" s="147"/>
      <c r="BG18" s="147"/>
      <c r="BH18" s="147"/>
    </row>
    <row r="19" spans="1:60" outlineLevel="1">
      <c r="A19" s="154"/>
      <c r="B19" s="155"/>
      <c r="C19" s="187" t="s">
        <v>550</v>
      </c>
      <c r="D19" s="178"/>
      <c r="E19" s="179">
        <v>62.16</v>
      </c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47"/>
      <c r="Z19" s="147"/>
      <c r="AA19" s="147"/>
      <c r="AB19" s="147"/>
      <c r="AC19" s="147"/>
      <c r="AD19" s="147"/>
      <c r="AE19" s="147"/>
      <c r="AF19" s="147"/>
      <c r="AG19" s="147" t="s">
        <v>169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>
      <c r="A20" s="164">
        <v>5</v>
      </c>
      <c r="B20" s="165" t="s">
        <v>551</v>
      </c>
      <c r="C20" s="174" t="s">
        <v>552</v>
      </c>
      <c r="D20" s="166" t="s">
        <v>161</v>
      </c>
      <c r="E20" s="167">
        <v>31.08</v>
      </c>
      <c r="F20" s="168"/>
      <c r="G20" s="169">
        <f>ROUND(E20*F20,2)</f>
        <v>0</v>
      </c>
      <c r="H20" s="168"/>
      <c r="I20" s="169">
        <f>ROUND(E20*H20,2)</f>
        <v>0</v>
      </c>
      <c r="J20" s="168"/>
      <c r="K20" s="169">
        <f>ROUND(E20*J20,2)</f>
        <v>0</v>
      </c>
      <c r="L20" s="169">
        <v>21</v>
      </c>
      <c r="M20" s="169">
        <f>G20*(1+L20/100)</f>
        <v>0</v>
      </c>
      <c r="N20" s="169">
        <v>0</v>
      </c>
      <c r="O20" s="169">
        <f>ROUND(E20*N20,2)</f>
        <v>0</v>
      </c>
      <c r="P20" s="169">
        <v>0</v>
      </c>
      <c r="Q20" s="169">
        <f>ROUND(E20*P20,2)</f>
        <v>0</v>
      </c>
      <c r="R20" s="169" t="s">
        <v>162</v>
      </c>
      <c r="S20" s="169" t="s">
        <v>116</v>
      </c>
      <c r="T20" s="170" t="s">
        <v>163</v>
      </c>
      <c r="U20" s="156">
        <v>0.64680000000000004</v>
      </c>
      <c r="V20" s="156">
        <f>ROUND(E20*U20,2)</f>
        <v>20.100000000000001</v>
      </c>
      <c r="W20" s="156"/>
      <c r="X20" s="156" t="s">
        <v>164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165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>
      <c r="A21" s="154"/>
      <c r="B21" s="155"/>
      <c r="C21" s="256" t="s">
        <v>549</v>
      </c>
      <c r="D21" s="257"/>
      <c r="E21" s="257"/>
      <c r="F21" s="257"/>
      <c r="G21" s="257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47"/>
      <c r="Z21" s="147"/>
      <c r="AA21" s="147"/>
      <c r="AB21" s="147"/>
      <c r="AC21" s="147"/>
      <c r="AD21" s="147"/>
      <c r="AE21" s="147"/>
      <c r="AF21" s="147"/>
      <c r="AG21" s="147" t="s">
        <v>167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71" t="str">
        <f>C21</f>
        <v>zapažených i nezapažených s urovnáním dna do předepsaného profilu a spádu, s přehozením výkopku na přilehlém terénu na vzdálenost do 3 m od podélné osy rýhy nebo s naložením výkopku na dopravní prostředek.</v>
      </c>
      <c r="BB21" s="147"/>
      <c r="BC21" s="147"/>
      <c r="BD21" s="147"/>
      <c r="BE21" s="147"/>
      <c r="BF21" s="147"/>
      <c r="BG21" s="147"/>
      <c r="BH21" s="147"/>
    </row>
    <row r="22" spans="1:60" outlineLevel="1">
      <c r="A22" s="154"/>
      <c r="B22" s="155"/>
      <c r="C22" s="187" t="s">
        <v>553</v>
      </c>
      <c r="D22" s="178"/>
      <c r="E22" s="179">
        <v>31.08</v>
      </c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7"/>
      <c r="Z22" s="147"/>
      <c r="AA22" s="147"/>
      <c r="AB22" s="147"/>
      <c r="AC22" s="147"/>
      <c r="AD22" s="147"/>
      <c r="AE22" s="147"/>
      <c r="AF22" s="147"/>
      <c r="AG22" s="147" t="s">
        <v>169</v>
      </c>
      <c r="AH22" s="147">
        <v>5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>
      <c r="A23" s="164">
        <v>6</v>
      </c>
      <c r="B23" s="165" t="s">
        <v>554</v>
      </c>
      <c r="C23" s="174" t="s">
        <v>555</v>
      </c>
      <c r="D23" s="166" t="s">
        <v>161</v>
      </c>
      <c r="E23" s="167">
        <v>384.34</v>
      </c>
      <c r="F23" s="168"/>
      <c r="G23" s="169">
        <f>ROUND(E23*F23,2)</f>
        <v>0</v>
      </c>
      <c r="H23" s="168"/>
      <c r="I23" s="169">
        <f>ROUND(E23*H23,2)</f>
        <v>0</v>
      </c>
      <c r="J23" s="168"/>
      <c r="K23" s="169">
        <f>ROUND(E23*J23,2)</f>
        <v>0</v>
      </c>
      <c r="L23" s="169">
        <v>21</v>
      </c>
      <c r="M23" s="169">
        <f>G23*(1+L23/100)</f>
        <v>0</v>
      </c>
      <c r="N23" s="169">
        <v>0</v>
      </c>
      <c r="O23" s="169">
        <f>ROUND(E23*N23,2)</f>
        <v>0</v>
      </c>
      <c r="P23" s="169">
        <v>0</v>
      </c>
      <c r="Q23" s="169">
        <f>ROUND(E23*P23,2)</f>
        <v>0</v>
      </c>
      <c r="R23" s="169" t="s">
        <v>162</v>
      </c>
      <c r="S23" s="169" t="s">
        <v>116</v>
      </c>
      <c r="T23" s="170" t="s">
        <v>163</v>
      </c>
      <c r="U23" s="156">
        <v>0.16</v>
      </c>
      <c r="V23" s="156">
        <f>ROUND(E23*U23,2)</f>
        <v>61.49</v>
      </c>
      <c r="W23" s="156"/>
      <c r="X23" s="156" t="s">
        <v>164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165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33.75" outlineLevel="1">
      <c r="A24" s="154"/>
      <c r="B24" s="155"/>
      <c r="C24" s="256" t="s">
        <v>556</v>
      </c>
      <c r="D24" s="257"/>
      <c r="E24" s="257"/>
      <c r="F24" s="257"/>
      <c r="G24" s="257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47"/>
      <c r="Z24" s="147"/>
      <c r="AA24" s="147"/>
      <c r="AB24" s="147"/>
      <c r="AC24" s="147"/>
      <c r="AD24" s="147"/>
      <c r="AE24" s="147"/>
      <c r="AF24" s="147"/>
      <c r="AG24" s="147" t="s">
        <v>167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71" t="str">
        <f>C24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4" s="147"/>
      <c r="BC24" s="147"/>
      <c r="BD24" s="147"/>
      <c r="BE24" s="147"/>
      <c r="BF24" s="147"/>
      <c r="BG24" s="147"/>
      <c r="BH24" s="147"/>
    </row>
    <row r="25" spans="1:60" outlineLevel="1">
      <c r="A25" s="154"/>
      <c r="B25" s="155"/>
      <c r="C25" s="187" t="s">
        <v>557</v>
      </c>
      <c r="D25" s="178"/>
      <c r="E25" s="179">
        <v>337.84</v>
      </c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47"/>
      <c r="Z25" s="147"/>
      <c r="AA25" s="147"/>
      <c r="AB25" s="147"/>
      <c r="AC25" s="147"/>
      <c r="AD25" s="147"/>
      <c r="AE25" s="147"/>
      <c r="AF25" s="147"/>
      <c r="AG25" s="147" t="s">
        <v>169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>
      <c r="A26" s="154"/>
      <c r="B26" s="155"/>
      <c r="C26" s="187" t="s">
        <v>558</v>
      </c>
      <c r="D26" s="178"/>
      <c r="E26" s="179">
        <v>46.5</v>
      </c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47"/>
      <c r="Z26" s="147"/>
      <c r="AA26" s="147"/>
      <c r="AB26" s="147"/>
      <c r="AC26" s="147"/>
      <c r="AD26" s="147"/>
      <c r="AE26" s="147"/>
      <c r="AF26" s="147"/>
      <c r="AG26" s="147" t="s">
        <v>169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>
      <c r="A27" s="164">
        <v>7</v>
      </c>
      <c r="B27" s="165" t="s">
        <v>559</v>
      </c>
      <c r="C27" s="174" t="s">
        <v>560</v>
      </c>
      <c r="D27" s="166" t="s">
        <v>161</v>
      </c>
      <c r="E27" s="167">
        <v>192.17</v>
      </c>
      <c r="F27" s="168"/>
      <c r="G27" s="169">
        <f>ROUND(E27*F27,2)</f>
        <v>0</v>
      </c>
      <c r="H27" s="168"/>
      <c r="I27" s="169">
        <f>ROUND(E27*H27,2)</f>
        <v>0</v>
      </c>
      <c r="J27" s="168"/>
      <c r="K27" s="169">
        <f>ROUND(E27*J27,2)</f>
        <v>0</v>
      </c>
      <c r="L27" s="169">
        <v>21</v>
      </c>
      <c r="M27" s="169">
        <f>G27*(1+L27/100)</f>
        <v>0</v>
      </c>
      <c r="N27" s="169">
        <v>0</v>
      </c>
      <c r="O27" s="169">
        <f>ROUND(E27*N27,2)</f>
        <v>0</v>
      </c>
      <c r="P27" s="169">
        <v>0</v>
      </c>
      <c r="Q27" s="169">
        <f>ROUND(E27*P27,2)</f>
        <v>0</v>
      </c>
      <c r="R27" s="169" t="s">
        <v>162</v>
      </c>
      <c r="S27" s="169" t="s">
        <v>116</v>
      </c>
      <c r="T27" s="170" t="s">
        <v>163</v>
      </c>
      <c r="U27" s="156">
        <v>8.4000000000000005E-2</v>
      </c>
      <c r="V27" s="156">
        <f>ROUND(E27*U27,2)</f>
        <v>16.14</v>
      </c>
      <c r="W27" s="156"/>
      <c r="X27" s="156" t="s">
        <v>164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165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33.75" outlineLevel="1">
      <c r="A28" s="154"/>
      <c r="B28" s="155"/>
      <c r="C28" s="256" t="s">
        <v>556</v>
      </c>
      <c r="D28" s="257"/>
      <c r="E28" s="257"/>
      <c r="F28" s="257"/>
      <c r="G28" s="257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47"/>
      <c r="Z28" s="147"/>
      <c r="AA28" s="147"/>
      <c r="AB28" s="147"/>
      <c r="AC28" s="147"/>
      <c r="AD28" s="147"/>
      <c r="AE28" s="147"/>
      <c r="AF28" s="147"/>
      <c r="AG28" s="147" t="s">
        <v>167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71" t="str">
        <f>C28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8" s="147"/>
      <c r="BC28" s="147"/>
      <c r="BD28" s="147"/>
      <c r="BE28" s="147"/>
      <c r="BF28" s="147"/>
      <c r="BG28" s="147"/>
      <c r="BH28" s="147"/>
    </row>
    <row r="29" spans="1:60" outlineLevel="1">
      <c r="A29" s="154"/>
      <c r="B29" s="155"/>
      <c r="C29" s="187" t="s">
        <v>561</v>
      </c>
      <c r="D29" s="178"/>
      <c r="E29" s="179">
        <v>192.17</v>
      </c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47"/>
      <c r="Z29" s="147"/>
      <c r="AA29" s="147"/>
      <c r="AB29" s="147"/>
      <c r="AC29" s="147"/>
      <c r="AD29" s="147"/>
      <c r="AE29" s="147"/>
      <c r="AF29" s="147"/>
      <c r="AG29" s="147" t="s">
        <v>169</v>
      </c>
      <c r="AH29" s="147">
        <v>5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2.5" outlineLevel="1">
      <c r="A30" s="164">
        <v>8</v>
      </c>
      <c r="B30" s="165" t="s">
        <v>562</v>
      </c>
      <c r="C30" s="174" t="s">
        <v>563</v>
      </c>
      <c r="D30" s="166" t="s">
        <v>186</v>
      </c>
      <c r="E30" s="167">
        <v>1151.5999999999999</v>
      </c>
      <c r="F30" s="168"/>
      <c r="G30" s="169">
        <f>ROUND(E30*F30,2)</f>
        <v>0</v>
      </c>
      <c r="H30" s="168"/>
      <c r="I30" s="169">
        <f>ROUND(E30*H30,2)</f>
        <v>0</v>
      </c>
      <c r="J30" s="168"/>
      <c r="K30" s="169">
        <f>ROUND(E30*J30,2)</f>
        <v>0</v>
      </c>
      <c r="L30" s="169">
        <v>21</v>
      </c>
      <c r="M30" s="169">
        <f>G30*(1+L30/100)</f>
        <v>0</v>
      </c>
      <c r="N30" s="169">
        <v>9.8999999999999999E-4</v>
      </c>
      <c r="O30" s="169">
        <f>ROUND(E30*N30,2)</f>
        <v>1.1399999999999999</v>
      </c>
      <c r="P30" s="169">
        <v>0</v>
      </c>
      <c r="Q30" s="169">
        <f>ROUND(E30*P30,2)</f>
        <v>0</v>
      </c>
      <c r="R30" s="169" t="s">
        <v>162</v>
      </c>
      <c r="S30" s="169" t="s">
        <v>116</v>
      </c>
      <c r="T30" s="170" t="s">
        <v>163</v>
      </c>
      <c r="U30" s="156">
        <v>0.23599999999999999</v>
      </c>
      <c r="V30" s="156">
        <f>ROUND(E30*U30,2)</f>
        <v>271.77999999999997</v>
      </c>
      <c r="W30" s="156"/>
      <c r="X30" s="156" t="s">
        <v>164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165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>
      <c r="A31" s="154"/>
      <c r="B31" s="155"/>
      <c r="C31" s="256" t="s">
        <v>564</v>
      </c>
      <c r="D31" s="257"/>
      <c r="E31" s="257"/>
      <c r="F31" s="257"/>
      <c r="G31" s="257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47"/>
      <c r="Z31" s="147"/>
      <c r="AA31" s="147"/>
      <c r="AB31" s="147"/>
      <c r="AC31" s="147"/>
      <c r="AD31" s="147"/>
      <c r="AE31" s="147"/>
      <c r="AF31" s="147"/>
      <c r="AG31" s="147" t="s">
        <v>167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>
      <c r="A32" s="154"/>
      <c r="B32" s="155"/>
      <c r="C32" s="187" t="s">
        <v>565</v>
      </c>
      <c r="D32" s="178"/>
      <c r="E32" s="179">
        <v>700</v>
      </c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47"/>
      <c r="Z32" s="147"/>
      <c r="AA32" s="147"/>
      <c r="AB32" s="147"/>
      <c r="AC32" s="147"/>
      <c r="AD32" s="147"/>
      <c r="AE32" s="147"/>
      <c r="AF32" s="147"/>
      <c r="AG32" s="147" t="s">
        <v>169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>
      <c r="A33" s="154"/>
      <c r="B33" s="155"/>
      <c r="C33" s="187" t="s">
        <v>566</v>
      </c>
      <c r="D33" s="178"/>
      <c r="E33" s="179">
        <v>144.4</v>
      </c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47"/>
      <c r="Z33" s="147"/>
      <c r="AA33" s="147"/>
      <c r="AB33" s="147"/>
      <c r="AC33" s="147"/>
      <c r="AD33" s="147"/>
      <c r="AE33" s="147"/>
      <c r="AF33" s="147"/>
      <c r="AG33" s="147" t="s">
        <v>169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>
      <c r="A34" s="154"/>
      <c r="B34" s="155"/>
      <c r="C34" s="187" t="s">
        <v>567</v>
      </c>
      <c r="D34" s="178"/>
      <c r="E34" s="179">
        <v>64</v>
      </c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47"/>
      <c r="Z34" s="147"/>
      <c r="AA34" s="147"/>
      <c r="AB34" s="147"/>
      <c r="AC34" s="147"/>
      <c r="AD34" s="147"/>
      <c r="AE34" s="147"/>
      <c r="AF34" s="147"/>
      <c r="AG34" s="147" t="s">
        <v>169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>
      <c r="A35" s="154"/>
      <c r="B35" s="155"/>
      <c r="C35" s="187" t="s">
        <v>568</v>
      </c>
      <c r="D35" s="178"/>
      <c r="E35" s="179">
        <v>36</v>
      </c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47"/>
      <c r="Z35" s="147"/>
      <c r="AA35" s="147"/>
      <c r="AB35" s="147"/>
      <c r="AC35" s="147"/>
      <c r="AD35" s="147"/>
      <c r="AE35" s="147"/>
      <c r="AF35" s="147"/>
      <c r="AG35" s="147" t="s">
        <v>169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>
      <c r="A36" s="154"/>
      <c r="B36" s="155"/>
      <c r="C36" s="187" t="s">
        <v>569</v>
      </c>
      <c r="D36" s="178"/>
      <c r="E36" s="179">
        <v>207.2</v>
      </c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47"/>
      <c r="Z36" s="147"/>
      <c r="AA36" s="147"/>
      <c r="AB36" s="147"/>
      <c r="AC36" s="147"/>
      <c r="AD36" s="147"/>
      <c r="AE36" s="147"/>
      <c r="AF36" s="147"/>
      <c r="AG36" s="147" t="s">
        <v>169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>
      <c r="A37" s="164">
        <v>9</v>
      </c>
      <c r="B37" s="165" t="s">
        <v>570</v>
      </c>
      <c r="C37" s="174" t="s">
        <v>571</v>
      </c>
      <c r="D37" s="166" t="s">
        <v>186</v>
      </c>
      <c r="E37" s="167">
        <v>1151.5999999999999</v>
      </c>
      <c r="F37" s="168"/>
      <c r="G37" s="169">
        <f>ROUND(E37*F37,2)</f>
        <v>0</v>
      </c>
      <c r="H37" s="168"/>
      <c r="I37" s="169">
        <f>ROUND(E37*H37,2)</f>
        <v>0</v>
      </c>
      <c r="J37" s="168"/>
      <c r="K37" s="169">
        <f>ROUND(E37*J37,2)</f>
        <v>0</v>
      </c>
      <c r="L37" s="169">
        <v>21</v>
      </c>
      <c r="M37" s="169">
        <f>G37*(1+L37/100)</f>
        <v>0</v>
      </c>
      <c r="N37" s="169">
        <v>0</v>
      </c>
      <c r="O37" s="169">
        <f>ROUND(E37*N37,2)</f>
        <v>0</v>
      </c>
      <c r="P37" s="169">
        <v>0</v>
      </c>
      <c r="Q37" s="169">
        <f>ROUND(E37*P37,2)</f>
        <v>0</v>
      </c>
      <c r="R37" s="169" t="s">
        <v>162</v>
      </c>
      <c r="S37" s="169" t="s">
        <v>116</v>
      </c>
      <c r="T37" s="170" t="s">
        <v>163</v>
      </c>
      <c r="U37" s="156">
        <v>7.0000000000000007E-2</v>
      </c>
      <c r="V37" s="156">
        <f>ROUND(E37*U37,2)</f>
        <v>80.61</v>
      </c>
      <c r="W37" s="156"/>
      <c r="X37" s="156" t="s">
        <v>164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165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>
      <c r="A38" s="154"/>
      <c r="B38" s="155"/>
      <c r="C38" s="256" t="s">
        <v>572</v>
      </c>
      <c r="D38" s="257"/>
      <c r="E38" s="257"/>
      <c r="F38" s="257"/>
      <c r="G38" s="257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7"/>
      <c r="Z38" s="147"/>
      <c r="AA38" s="147"/>
      <c r="AB38" s="147"/>
      <c r="AC38" s="147"/>
      <c r="AD38" s="147"/>
      <c r="AE38" s="147"/>
      <c r="AF38" s="147"/>
      <c r="AG38" s="147" t="s">
        <v>167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>
      <c r="A39" s="164">
        <v>10</v>
      </c>
      <c r="B39" s="165" t="s">
        <v>573</v>
      </c>
      <c r="C39" s="174" t="s">
        <v>574</v>
      </c>
      <c r="D39" s="166" t="s">
        <v>161</v>
      </c>
      <c r="E39" s="167">
        <v>192.17</v>
      </c>
      <c r="F39" s="168"/>
      <c r="G39" s="169">
        <f>ROUND(E39*F39,2)</f>
        <v>0</v>
      </c>
      <c r="H39" s="168"/>
      <c r="I39" s="169">
        <f>ROUND(E39*H39,2)</f>
        <v>0</v>
      </c>
      <c r="J39" s="168"/>
      <c r="K39" s="169">
        <f>ROUND(E39*J39,2)</f>
        <v>0</v>
      </c>
      <c r="L39" s="169">
        <v>21</v>
      </c>
      <c r="M39" s="169">
        <f>G39*(1+L39/100)</f>
        <v>0</v>
      </c>
      <c r="N39" s="169">
        <v>0</v>
      </c>
      <c r="O39" s="169">
        <f>ROUND(E39*N39,2)</f>
        <v>0</v>
      </c>
      <c r="P39" s="169">
        <v>0</v>
      </c>
      <c r="Q39" s="169">
        <f>ROUND(E39*P39,2)</f>
        <v>0</v>
      </c>
      <c r="R39" s="169" t="s">
        <v>162</v>
      </c>
      <c r="S39" s="169" t="s">
        <v>116</v>
      </c>
      <c r="T39" s="170" t="s">
        <v>163</v>
      </c>
      <c r="U39" s="156">
        <v>0.34499999999999997</v>
      </c>
      <c r="V39" s="156">
        <f>ROUND(E39*U39,2)</f>
        <v>66.3</v>
      </c>
      <c r="W39" s="156"/>
      <c r="X39" s="156" t="s">
        <v>164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165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>
      <c r="A40" s="154"/>
      <c r="B40" s="155"/>
      <c r="C40" s="256" t="s">
        <v>575</v>
      </c>
      <c r="D40" s="257"/>
      <c r="E40" s="257"/>
      <c r="F40" s="257"/>
      <c r="G40" s="257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47"/>
      <c r="Z40" s="147"/>
      <c r="AA40" s="147"/>
      <c r="AB40" s="147"/>
      <c r="AC40" s="147"/>
      <c r="AD40" s="147"/>
      <c r="AE40" s="147"/>
      <c r="AF40" s="147"/>
      <c r="AG40" s="147" t="s">
        <v>167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71" t="str">
        <f>C40</f>
        <v>bez naložení do dopravní nádoby, ale s vyprázdněním dopravní nádoby na hromadu nebo na dopravní prostředek,</v>
      </c>
      <c r="BB40" s="147"/>
      <c r="BC40" s="147"/>
      <c r="BD40" s="147"/>
      <c r="BE40" s="147"/>
      <c r="BF40" s="147"/>
      <c r="BG40" s="147"/>
      <c r="BH40" s="147"/>
    </row>
    <row r="41" spans="1:60" outlineLevel="1">
      <c r="A41" s="154"/>
      <c r="B41" s="155"/>
      <c r="C41" s="187" t="s">
        <v>561</v>
      </c>
      <c r="D41" s="178"/>
      <c r="E41" s="179">
        <v>192.17</v>
      </c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47"/>
      <c r="Z41" s="147"/>
      <c r="AA41" s="147"/>
      <c r="AB41" s="147"/>
      <c r="AC41" s="147"/>
      <c r="AD41" s="147"/>
      <c r="AE41" s="147"/>
      <c r="AF41" s="147"/>
      <c r="AG41" s="147" t="s">
        <v>169</v>
      </c>
      <c r="AH41" s="147">
        <v>5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>
      <c r="A42" s="164">
        <v>11</v>
      </c>
      <c r="B42" s="165" t="s">
        <v>176</v>
      </c>
      <c r="C42" s="174" t="s">
        <v>432</v>
      </c>
      <c r="D42" s="166" t="s">
        <v>161</v>
      </c>
      <c r="E42" s="167">
        <v>410.5</v>
      </c>
      <c r="F42" s="168"/>
      <c r="G42" s="169">
        <f>ROUND(E42*F42,2)</f>
        <v>0</v>
      </c>
      <c r="H42" s="168"/>
      <c r="I42" s="169">
        <f>ROUND(E42*H42,2)</f>
        <v>0</v>
      </c>
      <c r="J42" s="168"/>
      <c r="K42" s="169">
        <f>ROUND(E42*J42,2)</f>
        <v>0</v>
      </c>
      <c r="L42" s="169">
        <v>21</v>
      </c>
      <c r="M42" s="169">
        <f>G42*(1+L42/100)</f>
        <v>0</v>
      </c>
      <c r="N42" s="169">
        <v>0</v>
      </c>
      <c r="O42" s="169">
        <f>ROUND(E42*N42,2)</f>
        <v>0</v>
      </c>
      <c r="P42" s="169">
        <v>0</v>
      </c>
      <c r="Q42" s="169">
        <f>ROUND(E42*P42,2)</f>
        <v>0</v>
      </c>
      <c r="R42" s="169" t="s">
        <v>162</v>
      </c>
      <c r="S42" s="169" t="s">
        <v>116</v>
      </c>
      <c r="T42" s="170" t="s">
        <v>163</v>
      </c>
      <c r="U42" s="156">
        <v>1.0999999999999999E-2</v>
      </c>
      <c r="V42" s="156">
        <f>ROUND(E42*U42,2)</f>
        <v>4.5199999999999996</v>
      </c>
      <c r="W42" s="156"/>
      <c r="X42" s="156" t="s">
        <v>164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165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>
      <c r="A43" s="154"/>
      <c r="B43" s="155"/>
      <c r="C43" s="256" t="s">
        <v>433</v>
      </c>
      <c r="D43" s="257"/>
      <c r="E43" s="257"/>
      <c r="F43" s="257"/>
      <c r="G43" s="257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47"/>
      <c r="Z43" s="147"/>
      <c r="AA43" s="147"/>
      <c r="AB43" s="147"/>
      <c r="AC43" s="147"/>
      <c r="AD43" s="147"/>
      <c r="AE43" s="147"/>
      <c r="AF43" s="147"/>
      <c r="AG43" s="147" t="s">
        <v>167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71" t="str">
        <f>C43</f>
        <v>po suchu, bez ohledu na druh dopravního prostředku, bez naložení výkopku, avšak se složením bez rozhrnutí,</v>
      </c>
      <c r="BB43" s="147"/>
      <c r="BC43" s="147"/>
      <c r="BD43" s="147"/>
      <c r="BE43" s="147"/>
      <c r="BF43" s="147"/>
      <c r="BG43" s="147"/>
      <c r="BH43" s="147"/>
    </row>
    <row r="44" spans="1:60" outlineLevel="1">
      <c r="A44" s="154"/>
      <c r="B44" s="155"/>
      <c r="C44" s="187" t="s">
        <v>576</v>
      </c>
      <c r="D44" s="178"/>
      <c r="E44" s="179">
        <v>410.5</v>
      </c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47"/>
      <c r="Z44" s="147"/>
      <c r="AA44" s="147"/>
      <c r="AB44" s="147"/>
      <c r="AC44" s="147"/>
      <c r="AD44" s="147"/>
      <c r="AE44" s="147"/>
      <c r="AF44" s="147"/>
      <c r="AG44" s="147" t="s">
        <v>169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2.5" outlineLevel="1">
      <c r="A45" s="164">
        <v>12</v>
      </c>
      <c r="B45" s="165" t="s">
        <v>577</v>
      </c>
      <c r="C45" s="174" t="s">
        <v>578</v>
      </c>
      <c r="D45" s="166" t="s">
        <v>161</v>
      </c>
      <c r="E45" s="167">
        <v>36</v>
      </c>
      <c r="F45" s="168"/>
      <c r="G45" s="169">
        <f>ROUND(E45*F45,2)</f>
        <v>0</v>
      </c>
      <c r="H45" s="168"/>
      <c r="I45" s="169">
        <f>ROUND(E45*H45,2)</f>
        <v>0</v>
      </c>
      <c r="J45" s="168"/>
      <c r="K45" s="169">
        <f>ROUND(E45*J45,2)</f>
        <v>0</v>
      </c>
      <c r="L45" s="169">
        <v>21</v>
      </c>
      <c r="M45" s="169">
        <f>G45*(1+L45/100)</f>
        <v>0</v>
      </c>
      <c r="N45" s="169">
        <v>0</v>
      </c>
      <c r="O45" s="169">
        <f>ROUND(E45*N45,2)</f>
        <v>0</v>
      </c>
      <c r="P45" s="169">
        <v>0</v>
      </c>
      <c r="Q45" s="169">
        <f>ROUND(E45*P45,2)</f>
        <v>0</v>
      </c>
      <c r="R45" s="169" t="s">
        <v>162</v>
      </c>
      <c r="S45" s="169" t="s">
        <v>116</v>
      </c>
      <c r="T45" s="170" t="s">
        <v>163</v>
      </c>
      <c r="U45" s="156">
        <v>8.9999999999999993E-3</v>
      </c>
      <c r="V45" s="156">
        <f>ROUND(E45*U45,2)</f>
        <v>0.32</v>
      </c>
      <c r="W45" s="156"/>
      <c r="X45" s="156" t="s">
        <v>164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165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>
      <c r="A46" s="154"/>
      <c r="B46" s="155"/>
      <c r="C46" s="187" t="s">
        <v>579</v>
      </c>
      <c r="D46" s="178"/>
      <c r="E46" s="179">
        <v>36</v>
      </c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47"/>
      <c r="Z46" s="147"/>
      <c r="AA46" s="147"/>
      <c r="AB46" s="147"/>
      <c r="AC46" s="147"/>
      <c r="AD46" s="147"/>
      <c r="AE46" s="147"/>
      <c r="AF46" s="147"/>
      <c r="AG46" s="147" t="s">
        <v>169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1">
      <c r="A47" s="164">
        <v>13</v>
      </c>
      <c r="B47" s="165" t="s">
        <v>580</v>
      </c>
      <c r="C47" s="174" t="s">
        <v>581</v>
      </c>
      <c r="D47" s="166" t="s">
        <v>161</v>
      </c>
      <c r="E47" s="167">
        <v>138</v>
      </c>
      <c r="F47" s="168"/>
      <c r="G47" s="169">
        <f>ROUND(E47*F47,2)</f>
        <v>0</v>
      </c>
      <c r="H47" s="168"/>
      <c r="I47" s="169">
        <f>ROUND(E47*H47,2)</f>
        <v>0</v>
      </c>
      <c r="J47" s="168"/>
      <c r="K47" s="169">
        <f>ROUND(E47*J47,2)</f>
        <v>0</v>
      </c>
      <c r="L47" s="169">
        <v>21</v>
      </c>
      <c r="M47" s="169">
        <f>G47*(1+L47/100)</f>
        <v>0</v>
      </c>
      <c r="N47" s="169">
        <v>0</v>
      </c>
      <c r="O47" s="169">
        <f>ROUND(E47*N47,2)</f>
        <v>0</v>
      </c>
      <c r="P47" s="169">
        <v>0</v>
      </c>
      <c r="Q47" s="169">
        <f>ROUND(E47*P47,2)</f>
        <v>0</v>
      </c>
      <c r="R47" s="169" t="s">
        <v>162</v>
      </c>
      <c r="S47" s="169" t="s">
        <v>116</v>
      </c>
      <c r="T47" s="170" t="s">
        <v>163</v>
      </c>
      <c r="U47" s="156">
        <v>0.20200000000000001</v>
      </c>
      <c r="V47" s="156">
        <f>ROUND(E47*U47,2)</f>
        <v>27.88</v>
      </c>
      <c r="W47" s="156"/>
      <c r="X47" s="156" t="s">
        <v>164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165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>
      <c r="A48" s="154"/>
      <c r="B48" s="155"/>
      <c r="C48" s="256" t="s">
        <v>582</v>
      </c>
      <c r="D48" s="257"/>
      <c r="E48" s="257"/>
      <c r="F48" s="257"/>
      <c r="G48" s="257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47"/>
      <c r="Z48" s="147"/>
      <c r="AA48" s="147"/>
      <c r="AB48" s="147"/>
      <c r="AC48" s="147"/>
      <c r="AD48" s="147"/>
      <c r="AE48" s="147"/>
      <c r="AF48" s="147"/>
      <c r="AG48" s="147" t="s">
        <v>167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>
      <c r="A49" s="154"/>
      <c r="B49" s="155"/>
      <c r="C49" s="253" t="s">
        <v>583</v>
      </c>
      <c r="D49" s="254"/>
      <c r="E49" s="254"/>
      <c r="F49" s="254"/>
      <c r="G49" s="254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47"/>
      <c r="Z49" s="147"/>
      <c r="AA49" s="147"/>
      <c r="AB49" s="147"/>
      <c r="AC49" s="147"/>
      <c r="AD49" s="147"/>
      <c r="AE49" s="147"/>
      <c r="AF49" s="147"/>
      <c r="AG49" s="147" t="s">
        <v>120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>
      <c r="A50" s="164">
        <v>14</v>
      </c>
      <c r="B50" s="165" t="s">
        <v>188</v>
      </c>
      <c r="C50" s="174" t="s">
        <v>189</v>
      </c>
      <c r="D50" s="166" t="s">
        <v>190</v>
      </c>
      <c r="E50" s="167">
        <v>677.32500000000005</v>
      </c>
      <c r="F50" s="168"/>
      <c r="G50" s="169">
        <f>ROUND(E50*F50,2)</f>
        <v>0</v>
      </c>
      <c r="H50" s="168"/>
      <c r="I50" s="169">
        <f>ROUND(E50*H50,2)</f>
        <v>0</v>
      </c>
      <c r="J50" s="168"/>
      <c r="K50" s="169">
        <f>ROUND(E50*J50,2)</f>
        <v>0</v>
      </c>
      <c r="L50" s="169">
        <v>21</v>
      </c>
      <c r="M50" s="169">
        <f>G50*(1+L50/100)</f>
        <v>0</v>
      </c>
      <c r="N50" s="169">
        <v>0</v>
      </c>
      <c r="O50" s="169">
        <f>ROUND(E50*N50,2)</f>
        <v>0</v>
      </c>
      <c r="P50" s="169">
        <v>0</v>
      </c>
      <c r="Q50" s="169">
        <f>ROUND(E50*P50,2)</f>
        <v>0</v>
      </c>
      <c r="R50" s="169" t="s">
        <v>162</v>
      </c>
      <c r="S50" s="169" t="s">
        <v>116</v>
      </c>
      <c r="T50" s="170" t="s">
        <v>163</v>
      </c>
      <c r="U50" s="156">
        <v>0</v>
      </c>
      <c r="V50" s="156">
        <f>ROUND(E50*U50,2)</f>
        <v>0</v>
      </c>
      <c r="W50" s="156"/>
      <c r="X50" s="156" t="s">
        <v>164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165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>
      <c r="A51" s="154"/>
      <c r="B51" s="155"/>
      <c r="C51" s="187" t="s">
        <v>584</v>
      </c>
      <c r="D51" s="178"/>
      <c r="E51" s="179">
        <v>677.32500000000005</v>
      </c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47"/>
      <c r="Z51" s="147"/>
      <c r="AA51" s="147"/>
      <c r="AB51" s="147"/>
      <c r="AC51" s="147"/>
      <c r="AD51" s="147"/>
      <c r="AE51" s="147"/>
      <c r="AF51" s="147"/>
      <c r="AG51" s="147" t="s">
        <v>169</v>
      </c>
      <c r="AH51" s="147">
        <v>5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>
      <c r="A52" s="180">
        <v>15</v>
      </c>
      <c r="B52" s="181" t="s">
        <v>192</v>
      </c>
      <c r="C52" s="188" t="s">
        <v>193</v>
      </c>
      <c r="D52" s="182" t="s">
        <v>161</v>
      </c>
      <c r="E52" s="183">
        <v>36</v>
      </c>
      <c r="F52" s="184"/>
      <c r="G52" s="185">
        <f>ROUND(E52*F52,2)</f>
        <v>0</v>
      </c>
      <c r="H52" s="184"/>
      <c r="I52" s="185">
        <f>ROUND(E52*H52,2)</f>
        <v>0</v>
      </c>
      <c r="J52" s="184"/>
      <c r="K52" s="185">
        <f>ROUND(E52*J52,2)</f>
        <v>0</v>
      </c>
      <c r="L52" s="185">
        <v>21</v>
      </c>
      <c r="M52" s="185">
        <f>G52*(1+L52/100)</f>
        <v>0</v>
      </c>
      <c r="N52" s="185">
        <v>0</v>
      </c>
      <c r="O52" s="185">
        <f>ROUND(E52*N52,2)</f>
        <v>0</v>
      </c>
      <c r="P52" s="185">
        <v>0</v>
      </c>
      <c r="Q52" s="185">
        <f>ROUND(E52*P52,2)</f>
        <v>0</v>
      </c>
      <c r="R52" s="185"/>
      <c r="S52" s="185" t="s">
        <v>154</v>
      </c>
      <c r="T52" s="186" t="s">
        <v>117</v>
      </c>
      <c r="U52" s="156">
        <v>0</v>
      </c>
      <c r="V52" s="156">
        <f>ROUND(E52*U52,2)</f>
        <v>0</v>
      </c>
      <c r="W52" s="156"/>
      <c r="X52" s="156" t="s">
        <v>164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165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>
      <c r="A53" s="164">
        <v>16</v>
      </c>
      <c r="B53" s="165" t="s">
        <v>585</v>
      </c>
      <c r="C53" s="174" t="s">
        <v>586</v>
      </c>
      <c r="D53" s="166" t="s">
        <v>190</v>
      </c>
      <c r="E53" s="167">
        <v>227.7</v>
      </c>
      <c r="F53" s="168"/>
      <c r="G53" s="169">
        <f>ROUND(E53*F53,2)</f>
        <v>0</v>
      </c>
      <c r="H53" s="168"/>
      <c r="I53" s="169">
        <f>ROUND(E53*H53,2)</f>
        <v>0</v>
      </c>
      <c r="J53" s="168"/>
      <c r="K53" s="169">
        <f>ROUND(E53*J53,2)</f>
        <v>0</v>
      </c>
      <c r="L53" s="169">
        <v>21</v>
      </c>
      <c r="M53" s="169">
        <f>G53*(1+L53/100)</f>
        <v>0</v>
      </c>
      <c r="N53" s="169">
        <v>1</v>
      </c>
      <c r="O53" s="169">
        <f>ROUND(E53*N53,2)</f>
        <v>227.7</v>
      </c>
      <c r="P53" s="169">
        <v>0</v>
      </c>
      <c r="Q53" s="169">
        <f>ROUND(E53*P53,2)</f>
        <v>0</v>
      </c>
      <c r="R53" s="169" t="s">
        <v>231</v>
      </c>
      <c r="S53" s="169" t="s">
        <v>116</v>
      </c>
      <c r="T53" s="170" t="s">
        <v>117</v>
      </c>
      <c r="U53" s="156">
        <v>0</v>
      </c>
      <c r="V53" s="156">
        <f>ROUND(E53*U53,2)</f>
        <v>0</v>
      </c>
      <c r="W53" s="156"/>
      <c r="X53" s="156" t="s">
        <v>232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233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>
      <c r="A54" s="154"/>
      <c r="B54" s="155"/>
      <c r="C54" s="187" t="s">
        <v>587</v>
      </c>
      <c r="D54" s="178"/>
      <c r="E54" s="179">
        <v>227.7</v>
      </c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47"/>
      <c r="Z54" s="147"/>
      <c r="AA54" s="147"/>
      <c r="AB54" s="147"/>
      <c r="AC54" s="147"/>
      <c r="AD54" s="147"/>
      <c r="AE54" s="147"/>
      <c r="AF54" s="147"/>
      <c r="AG54" s="147" t="s">
        <v>169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>
      <c r="A55" s="158" t="s">
        <v>111</v>
      </c>
      <c r="B55" s="159" t="s">
        <v>67</v>
      </c>
      <c r="C55" s="173" t="s">
        <v>68</v>
      </c>
      <c r="D55" s="160"/>
      <c r="E55" s="161"/>
      <c r="F55" s="162"/>
      <c r="G55" s="162">
        <f>SUMIF(AG56:AG74,"&lt;&gt;NOR",G56:G74)</f>
        <v>0</v>
      </c>
      <c r="H55" s="162"/>
      <c r="I55" s="162">
        <f>SUM(I56:I74)</f>
        <v>0</v>
      </c>
      <c r="J55" s="162"/>
      <c r="K55" s="162">
        <f>SUM(K56:K74)</f>
        <v>0</v>
      </c>
      <c r="L55" s="162"/>
      <c r="M55" s="162">
        <f>SUM(M56:M74)</f>
        <v>0</v>
      </c>
      <c r="N55" s="162"/>
      <c r="O55" s="162">
        <f>SUM(O56:O74)</f>
        <v>0</v>
      </c>
      <c r="P55" s="162"/>
      <c r="Q55" s="162">
        <f>SUM(Q56:Q74)</f>
        <v>0</v>
      </c>
      <c r="R55" s="162"/>
      <c r="S55" s="162"/>
      <c r="T55" s="163"/>
      <c r="U55" s="157"/>
      <c r="V55" s="157">
        <f>SUM(V56:V74)</f>
        <v>26.789999999999992</v>
      </c>
      <c r="W55" s="157"/>
      <c r="X55" s="157"/>
      <c r="AG55" t="s">
        <v>112</v>
      </c>
    </row>
    <row r="56" spans="1:60" outlineLevel="1">
      <c r="A56" s="164">
        <v>17</v>
      </c>
      <c r="B56" s="165" t="s">
        <v>201</v>
      </c>
      <c r="C56" s="174" t="s">
        <v>202</v>
      </c>
      <c r="D56" s="166" t="s">
        <v>161</v>
      </c>
      <c r="E56" s="167">
        <v>9</v>
      </c>
      <c r="F56" s="168"/>
      <c r="G56" s="169">
        <f>ROUND(E56*F56,2)</f>
        <v>0</v>
      </c>
      <c r="H56" s="168"/>
      <c r="I56" s="169">
        <f>ROUND(E56*H56,2)</f>
        <v>0</v>
      </c>
      <c r="J56" s="168"/>
      <c r="K56" s="169">
        <f>ROUND(E56*J56,2)</f>
        <v>0</v>
      </c>
      <c r="L56" s="169">
        <v>21</v>
      </c>
      <c r="M56" s="169">
        <f>G56*(1+L56/100)</f>
        <v>0</v>
      </c>
      <c r="N56" s="169">
        <v>0</v>
      </c>
      <c r="O56" s="169">
        <f>ROUND(E56*N56,2)</f>
        <v>0</v>
      </c>
      <c r="P56" s="169">
        <v>0</v>
      </c>
      <c r="Q56" s="169">
        <f>ROUND(E56*P56,2)</f>
        <v>0</v>
      </c>
      <c r="R56" s="169" t="s">
        <v>162</v>
      </c>
      <c r="S56" s="169" t="s">
        <v>116</v>
      </c>
      <c r="T56" s="170" t="s">
        <v>163</v>
      </c>
      <c r="U56" s="156">
        <v>1.0999999999999999E-2</v>
      </c>
      <c r="V56" s="156">
        <f>ROUND(E56*U56,2)</f>
        <v>0.1</v>
      </c>
      <c r="W56" s="156"/>
      <c r="X56" s="156" t="s">
        <v>164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165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>
      <c r="A57" s="154"/>
      <c r="B57" s="155"/>
      <c r="C57" s="256" t="s">
        <v>433</v>
      </c>
      <c r="D57" s="257"/>
      <c r="E57" s="257"/>
      <c r="F57" s="257"/>
      <c r="G57" s="257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47"/>
      <c r="Z57" s="147"/>
      <c r="AA57" s="147"/>
      <c r="AB57" s="147"/>
      <c r="AC57" s="147"/>
      <c r="AD57" s="147"/>
      <c r="AE57" s="147"/>
      <c r="AF57" s="147"/>
      <c r="AG57" s="147" t="s">
        <v>167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71" t="str">
        <f>C57</f>
        <v>po suchu, bez ohledu na druh dopravního prostředku, bez naložení výkopku, avšak se složením bez rozhrnutí,</v>
      </c>
      <c r="BB57" s="147"/>
      <c r="BC57" s="147"/>
      <c r="BD57" s="147"/>
      <c r="BE57" s="147"/>
      <c r="BF57" s="147"/>
      <c r="BG57" s="147"/>
      <c r="BH57" s="147"/>
    </row>
    <row r="58" spans="1:60" outlineLevel="1">
      <c r="A58" s="154"/>
      <c r="B58" s="155"/>
      <c r="C58" s="253" t="s">
        <v>203</v>
      </c>
      <c r="D58" s="254"/>
      <c r="E58" s="254"/>
      <c r="F58" s="254"/>
      <c r="G58" s="254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47"/>
      <c r="Z58" s="147"/>
      <c r="AA58" s="147"/>
      <c r="AB58" s="147"/>
      <c r="AC58" s="147"/>
      <c r="AD58" s="147"/>
      <c r="AE58" s="147"/>
      <c r="AF58" s="147"/>
      <c r="AG58" s="147" t="s">
        <v>120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>
      <c r="A59" s="154"/>
      <c r="B59" s="155"/>
      <c r="C59" s="187" t="s">
        <v>542</v>
      </c>
      <c r="D59" s="178"/>
      <c r="E59" s="179">
        <v>9</v>
      </c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47"/>
      <c r="Z59" s="147"/>
      <c r="AA59" s="147"/>
      <c r="AB59" s="147"/>
      <c r="AC59" s="147"/>
      <c r="AD59" s="147"/>
      <c r="AE59" s="147"/>
      <c r="AF59" s="147"/>
      <c r="AG59" s="147" t="s">
        <v>169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22.5" outlineLevel="1">
      <c r="A60" s="180">
        <v>18</v>
      </c>
      <c r="B60" s="181" t="s">
        <v>181</v>
      </c>
      <c r="C60" s="188" t="s">
        <v>182</v>
      </c>
      <c r="D60" s="182" t="s">
        <v>161</v>
      </c>
      <c r="E60" s="183">
        <v>9</v>
      </c>
      <c r="F60" s="184"/>
      <c r="G60" s="185">
        <f>ROUND(E60*F60,2)</f>
        <v>0</v>
      </c>
      <c r="H60" s="184"/>
      <c r="I60" s="185">
        <f>ROUND(E60*H60,2)</f>
        <v>0</v>
      </c>
      <c r="J60" s="184"/>
      <c r="K60" s="185">
        <f>ROUND(E60*J60,2)</f>
        <v>0</v>
      </c>
      <c r="L60" s="185">
        <v>21</v>
      </c>
      <c r="M60" s="185">
        <f>G60*(1+L60/100)</f>
        <v>0</v>
      </c>
      <c r="N60" s="185">
        <v>0</v>
      </c>
      <c r="O60" s="185">
        <f>ROUND(E60*N60,2)</f>
        <v>0</v>
      </c>
      <c r="P60" s="185">
        <v>0</v>
      </c>
      <c r="Q60" s="185">
        <f>ROUND(E60*P60,2)</f>
        <v>0</v>
      </c>
      <c r="R60" s="185" t="s">
        <v>162</v>
      </c>
      <c r="S60" s="185" t="s">
        <v>116</v>
      </c>
      <c r="T60" s="186" t="s">
        <v>163</v>
      </c>
      <c r="U60" s="156">
        <v>0.65200000000000002</v>
      </c>
      <c r="V60" s="156">
        <f>ROUND(E60*U60,2)</f>
        <v>5.87</v>
      </c>
      <c r="W60" s="156"/>
      <c r="X60" s="156" t="s">
        <v>164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165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>
      <c r="A61" s="180">
        <v>19</v>
      </c>
      <c r="B61" s="181" t="s">
        <v>205</v>
      </c>
      <c r="C61" s="188" t="s">
        <v>442</v>
      </c>
      <c r="D61" s="182" t="s">
        <v>186</v>
      </c>
      <c r="E61" s="183">
        <v>60</v>
      </c>
      <c r="F61" s="184"/>
      <c r="G61" s="185">
        <f>ROUND(E61*F61,2)</f>
        <v>0</v>
      </c>
      <c r="H61" s="184"/>
      <c r="I61" s="185">
        <f>ROUND(E61*H61,2)</f>
        <v>0</v>
      </c>
      <c r="J61" s="184"/>
      <c r="K61" s="185">
        <f>ROUND(E61*J61,2)</f>
        <v>0</v>
      </c>
      <c r="L61" s="185">
        <v>21</v>
      </c>
      <c r="M61" s="185">
        <f>G61*(1+L61/100)</f>
        <v>0</v>
      </c>
      <c r="N61" s="185">
        <v>0</v>
      </c>
      <c r="O61" s="185">
        <f>ROUND(E61*N61,2)</f>
        <v>0</v>
      </c>
      <c r="P61" s="185">
        <v>0</v>
      </c>
      <c r="Q61" s="185">
        <f>ROUND(E61*P61,2)</f>
        <v>0</v>
      </c>
      <c r="R61" s="185"/>
      <c r="S61" s="185" t="s">
        <v>116</v>
      </c>
      <c r="T61" s="186" t="s">
        <v>163</v>
      </c>
      <c r="U61" s="156">
        <v>0.06</v>
      </c>
      <c r="V61" s="156">
        <f>ROUND(E61*U61,2)</f>
        <v>3.6</v>
      </c>
      <c r="W61" s="156"/>
      <c r="X61" s="156" t="s">
        <v>164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165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2.5" outlineLevel="1">
      <c r="A62" s="164">
        <v>20</v>
      </c>
      <c r="B62" s="165" t="s">
        <v>209</v>
      </c>
      <c r="C62" s="174" t="s">
        <v>210</v>
      </c>
      <c r="D62" s="166" t="s">
        <v>186</v>
      </c>
      <c r="E62" s="167">
        <v>60</v>
      </c>
      <c r="F62" s="168"/>
      <c r="G62" s="169">
        <f>ROUND(E62*F62,2)</f>
        <v>0</v>
      </c>
      <c r="H62" s="168"/>
      <c r="I62" s="169">
        <f>ROUND(E62*H62,2)</f>
        <v>0</v>
      </c>
      <c r="J62" s="168"/>
      <c r="K62" s="169">
        <f>ROUND(E62*J62,2)</f>
        <v>0</v>
      </c>
      <c r="L62" s="169">
        <v>21</v>
      </c>
      <c r="M62" s="169">
        <f>G62*(1+L62/100)</f>
        <v>0</v>
      </c>
      <c r="N62" s="169">
        <v>0</v>
      </c>
      <c r="O62" s="169">
        <f>ROUND(E62*N62,2)</f>
        <v>0</v>
      </c>
      <c r="P62" s="169">
        <v>0</v>
      </c>
      <c r="Q62" s="169">
        <f>ROUND(E62*P62,2)</f>
        <v>0</v>
      </c>
      <c r="R62" s="169" t="s">
        <v>162</v>
      </c>
      <c r="S62" s="169" t="s">
        <v>116</v>
      </c>
      <c r="T62" s="170" t="s">
        <v>163</v>
      </c>
      <c r="U62" s="156">
        <v>0.17699999999999999</v>
      </c>
      <c r="V62" s="156">
        <f>ROUND(E62*U62,2)</f>
        <v>10.62</v>
      </c>
      <c r="W62" s="156"/>
      <c r="X62" s="156" t="s">
        <v>164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165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22.5" outlineLevel="1">
      <c r="A63" s="154"/>
      <c r="B63" s="155"/>
      <c r="C63" s="256" t="s">
        <v>211</v>
      </c>
      <c r="D63" s="257"/>
      <c r="E63" s="257"/>
      <c r="F63" s="257"/>
      <c r="G63" s="257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47"/>
      <c r="Z63" s="147"/>
      <c r="AA63" s="147"/>
      <c r="AB63" s="147"/>
      <c r="AC63" s="147"/>
      <c r="AD63" s="147"/>
      <c r="AE63" s="147"/>
      <c r="AF63" s="147"/>
      <c r="AG63" s="147" t="s">
        <v>167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71" t="str">
        <f>C63</f>
        <v>s případným nutným přemístěním hromad nebo dočasných skládek na místo potřeby ze vzdálenosti do 30 m, v rovině nebo ve svahu do 1 : 5,</v>
      </c>
      <c r="BB63" s="147"/>
      <c r="BC63" s="147"/>
      <c r="BD63" s="147"/>
      <c r="BE63" s="147"/>
      <c r="BF63" s="147"/>
      <c r="BG63" s="147"/>
      <c r="BH63" s="147"/>
    </row>
    <row r="64" spans="1:60" outlineLevel="1">
      <c r="A64" s="180">
        <v>21</v>
      </c>
      <c r="B64" s="181" t="s">
        <v>212</v>
      </c>
      <c r="C64" s="188" t="s">
        <v>443</v>
      </c>
      <c r="D64" s="182" t="s">
        <v>186</v>
      </c>
      <c r="E64" s="183">
        <v>60</v>
      </c>
      <c r="F64" s="184"/>
      <c r="G64" s="185">
        <f>ROUND(E64*F64,2)</f>
        <v>0</v>
      </c>
      <c r="H64" s="184"/>
      <c r="I64" s="185">
        <f>ROUND(E64*H64,2)</f>
        <v>0</v>
      </c>
      <c r="J64" s="184"/>
      <c r="K64" s="185">
        <f>ROUND(E64*J64,2)</f>
        <v>0</v>
      </c>
      <c r="L64" s="185">
        <v>21</v>
      </c>
      <c r="M64" s="185">
        <f>G64*(1+L64/100)</f>
        <v>0</v>
      </c>
      <c r="N64" s="185">
        <v>0</v>
      </c>
      <c r="O64" s="185">
        <f>ROUND(E64*N64,2)</f>
        <v>0</v>
      </c>
      <c r="P64" s="185">
        <v>0</v>
      </c>
      <c r="Q64" s="185">
        <f>ROUND(E64*P64,2)</f>
        <v>0</v>
      </c>
      <c r="R64" s="185"/>
      <c r="S64" s="185" t="s">
        <v>116</v>
      </c>
      <c r="T64" s="186" t="s">
        <v>163</v>
      </c>
      <c r="U64" s="156">
        <v>0.09</v>
      </c>
      <c r="V64" s="156">
        <f>ROUND(E64*U64,2)</f>
        <v>5.4</v>
      </c>
      <c r="W64" s="156"/>
      <c r="X64" s="156" t="s">
        <v>164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165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>
      <c r="A65" s="180">
        <v>22</v>
      </c>
      <c r="B65" s="181" t="s">
        <v>215</v>
      </c>
      <c r="C65" s="188" t="s">
        <v>444</v>
      </c>
      <c r="D65" s="182" t="s">
        <v>186</v>
      </c>
      <c r="E65" s="183">
        <v>60</v>
      </c>
      <c r="F65" s="184"/>
      <c r="G65" s="185">
        <f>ROUND(E65*F65,2)</f>
        <v>0</v>
      </c>
      <c r="H65" s="184"/>
      <c r="I65" s="185">
        <f>ROUND(E65*H65,2)</f>
        <v>0</v>
      </c>
      <c r="J65" s="184"/>
      <c r="K65" s="185">
        <f>ROUND(E65*J65,2)</f>
        <v>0</v>
      </c>
      <c r="L65" s="185">
        <v>21</v>
      </c>
      <c r="M65" s="185">
        <f>G65*(1+L65/100)</f>
        <v>0</v>
      </c>
      <c r="N65" s="185">
        <v>0</v>
      </c>
      <c r="O65" s="185">
        <f>ROUND(E65*N65,2)</f>
        <v>0</v>
      </c>
      <c r="P65" s="185">
        <v>0</v>
      </c>
      <c r="Q65" s="185">
        <f>ROUND(E65*P65,2)</f>
        <v>0</v>
      </c>
      <c r="R65" s="185"/>
      <c r="S65" s="185" t="s">
        <v>116</v>
      </c>
      <c r="T65" s="186" t="s">
        <v>163</v>
      </c>
      <c r="U65" s="156">
        <v>1E-3</v>
      </c>
      <c r="V65" s="156">
        <f>ROUND(E65*U65,2)</f>
        <v>0.06</v>
      </c>
      <c r="W65" s="156"/>
      <c r="X65" s="156" t="s">
        <v>164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165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>
      <c r="A66" s="180">
        <v>23</v>
      </c>
      <c r="B66" s="181" t="s">
        <v>217</v>
      </c>
      <c r="C66" s="188" t="s">
        <v>445</v>
      </c>
      <c r="D66" s="182" t="s">
        <v>186</v>
      </c>
      <c r="E66" s="183">
        <v>60</v>
      </c>
      <c r="F66" s="184"/>
      <c r="G66" s="185">
        <f>ROUND(E66*F66,2)</f>
        <v>0</v>
      </c>
      <c r="H66" s="184"/>
      <c r="I66" s="185">
        <f>ROUND(E66*H66,2)</f>
        <v>0</v>
      </c>
      <c r="J66" s="184"/>
      <c r="K66" s="185">
        <f>ROUND(E66*J66,2)</f>
        <v>0</v>
      </c>
      <c r="L66" s="185">
        <v>21</v>
      </c>
      <c r="M66" s="185">
        <f>G66*(1+L66/100)</f>
        <v>0</v>
      </c>
      <c r="N66" s="185">
        <v>0</v>
      </c>
      <c r="O66" s="185">
        <f>ROUND(E66*N66,2)</f>
        <v>0</v>
      </c>
      <c r="P66" s="185">
        <v>0</v>
      </c>
      <c r="Q66" s="185">
        <f>ROUND(E66*P66,2)</f>
        <v>0</v>
      </c>
      <c r="R66" s="185"/>
      <c r="S66" s="185" t="s">
        <v>116</v>
      </c>
      <c r="T66" s="186" t="s">
        <v>163</v>
      </c>
      <c r="U66" s="156">
        <v>1E-3</v>
      </c>
      <c r="V66" s="156">
        <f>ROUND(E66*U66,2)</f>
        <v>0.06</v>
      </c>
      <c r="W66" s="156"/>
      <c r="X66" s="156" t="s">
        <v>164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165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>
      <c r="A67" s="180">
        <v>24</v>
      </c>
      <c r="B67" s="181" t="s">
        <v>219</v>
      </c>
      <c r="C67" s="188" t="s">
        <v>446</v>
      </c>
      <c r="D67" s="182" t="s">
        <v>186</v>
      </c>
      <c r="E67" s="183">
        <v>60</v>
      </c>
      <c r="F67" s="184"/>
      <c r="G67" s="185">
        <f>ROUND(E67*F67,2)</f>
        <v>0</v>
      </c>
      <c r="H67" s="184"/>
      <c r="I67" s="185">
        <f>ROUND(E67*H67,2)</f>
        <v>0</v>
      </c>
      <c r="J67" s="184"/>
      <c r="K67" s="185">
        <f>ROUND(E67*J67,2)</f>
        <v>0</v>
      </c>
      <c r="L67" s="185">
        <v>21</v>
      </c>
      <c r="M67" s="185">
        <f>G67*(1+L67/100)</f>
        <v>0</v>
      </c>
      <c r="N67" s="185">
        <v>0</v>
      </c>
      <c r="O67" s="185">
        <f>ROUND(E67*N67,2)</f>
        <v>0</v>
      </c>
      <c r="P67" s="185">
        <v>0</v>
      </c>
      <c r="Q67" s="185">
        <f>ROUND(E67*P67,2)</f>
        <v>0</v>
      </c>
      <c r="R67" s="185"/>
      <c r="S67" s="185" t="s">
        <v>116</v>
      </c>
      <c r="T67" s="186" t="s">
        <v>163</v>
      </c>
      <c r="U67" s="156">
        <v>1.4999999999999999E-2</v>
      </c>
      <c r="V67" s="156">
        <f>ROUND(E67*U67,2)</f>
        <v>0.9</v>
      </c>
      <c r="W67" s="156"/>
      <c r="X67" s="156" t="s">
        <v>164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165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>
      <c r="A68" s="164">
        <v>25</v>
      </c>
      <c r="B68" s="165" t="s">
        <v>221</v>
      </c>
      <c r="C68" s="174" t="s">
        <v>447</v>
      </c>
      <c r="D68" s="166" t="s">
        <v>186</v>
      </c>
      <c r="E68" s="167">
        <v>120</v>
      </c>
      <c r="F68" s="168"/>
      <c r="G68" s="169">
        <f>ROUND(E68*F68,2)</f>
        <v>0</v>
      </c>
      <c r="H68" s="168"/>
      <c r="I68" s="169">
        <f>ROUND(E68*H68,2)</f>
        <v>0</v>
      </c>
      <c r="J68" s="168"/>
      <c r="K68" s="169">
        <f>ROUND(E68*J68,2)</f>
        <v>0</v>
      </c>
      <c r="L68" s="169">
        <v>21</v>
      </c>
      <c r="M68" s="169">
        <f>G68*(1+L68/100)</f>
        <v>0</v>
      </c>
      <c r="N68" s="169">
        <v>0</v>
      </c>
      <c r="O68" s="169">
        <f>ROUND(E68*N68,2)</f>
        <v>0</v>
      </c>
      <c r="P68" s="169">
        <v>0</v>
      </c>
      <c r="Q68" s="169">
        <f>ROUND(E68*P68,2)</f>
        <v>0</v>
      </c>
      <c r="R68" s="169"/>
      <c r="S68" s="169" t="s">
        <v>116</v>
      </c>
      <c r="T68" s="170" t="s">
        <v>163</v>
      </c>
      <c r="U68" s="156">
        <v>1E-3</v>
      </c>
      <c r="V68" s="156">
        <f>ROUND(E68*U68,2)</f>
        <v>0.12</v>
      </c>
      <c r="W68" s="156"/>
      <c r="X68" s="156" t="s">
        <v>164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165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>
      <c r="A69" s="154"/>
      <c r="B69" s="155"/>
      <c r="C69" s="187" t="s">
        <v>588</v>
      </c>
      <c r="D69" s="178"/>
      <c r="E69" s="179">
        <v>120</v>
      </c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47"/>
      <c r="Z69" s="147"/>
      <c r="AA69" s="147"/>
      <c r="AB69" s="147"/>
      <c r="AC69" s="147"/>
      <c r="AD69" s="147"/>
      <c r="AE69" s="147"/>
      <c r="AF69" s="147"/>
      <c r="AG69" s="147" t="s">
        <v>169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>
      <c r="A70" s="164">
        <v>26</v>
      </c>
      <c r="B70" s="165" t="s">
        <v>224</v>
      </c>
      <c r="C70" s="174" t="s">
        <v>449</v>
      </c>
      <c r="D70" s="166" t="s">
        <v>190</v>
      </c>
      <c r="E70" s="167">
        <v>3.0000000000000001E-3</v>
      </c>
      <c r="F70" s="168"/>
      <c r="G70" s="169">
        <f>ROUND(E70*F70,2)</f>
        <v>0</v>
      </c>
      <c r="H70" s="168"/>
      <c r="I70" s="169">
        <f>ROUND(E70*H70,2)</f>
        <v>0</v>
      </c>
      <c r="J70" s="168"/>
      <c r="K70" s="169">
        <f>ROUND(E70*J70,2)</f>
        <v>0</v>
      </c>
      <c r="L70" s="169">
        <v>21</v>
      </c>
      <c r="M70" s="169">
        <f>G70*(1+L70/100)</f>
        <v>0</v>
      </c>
      <c r="N70" s="169">
        <v>0</v>
      </c>
      <c r="O70" s="169">
        <f>ROUND(E70*N70,2)</f>
        <v>0</v>
      </c>
      <c r="P70" s="169">
        <v>0</v>
      </c>
      <c r="Q70" s="169">
        <f>ROUND(E70*P70,2)</f>
        <v>0</v>
      </c>
      <c r="R70" s="169"/>
      <c r="S70" s="169" t="s">
        <v>116</v>
      </c>
      <c r="T70" s="170" t="s">
        <v>163</v>
      </c>
      <c r="U70" s="156">
        <v>21.428999999999998</v>
      </c>
      <c r="V70" s="156">
        <f>ROUND(E70*U70,2)</f>
        <v>0.06</v>
      </c>
      <c r="W70" s="156"/>
      <c r="X70" s="156" t="s">
        <v>164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165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>
      <c r="A71" s="154"/>
      <c r="B71" s="155"/>
      <c r="C71" s="187" t="s">
        <v>589</v>
      </c>
      <c r="D71" s="178"/>
      <c r="E71" s="179">
        <v>3.0000000000000001E-3</v>
      </c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47"/>
      <c r="Z71" s="147"/>
      <c r="AA71" s="147"/>
      <c r="AB71" s="147"/>
      <c r="AC71" s="147"/>
      <c r="AD71" s="147"/>
      <c r="AE71" s="147"/>
      <c r="AF71" s="147"/>
      <c r="AG71" s="147" t="s">
        <v>169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>
      <c r="A72" s="164">
        <v>27</v>
      </c>
      <c r="B72" s="165" t="s">
        <v>228</v>
      </c>
      <c r="C72" s="174" t="s">
        <v>451</v>
      </c>
      <c r="D72" s="166" t="s">
        <v>230</v>
      </c>
      <c r="E72" s="167">
        <v>1.8</v>
      </c>
      <c r="F72" s="168"/>
      <c r="G72" s="169">
        <f>ROUND(E72*F72,2)</f>
        <v>0</v>
      </c>
      <c r="H72" s="168"/>
      <c r="I72" s="169">
        <f>ROUND(E72*H72,2)</f>
        <v>0</v>
      </c>
      <c r="J72" s="168"/>
      <c r="K72" s="169">
        <f>ROUND(E72*J72,2)</f>
        <v>0</v>
      </c>
      <c r="L72" s="169">
        <v>21</v>
      </c>
      <c r="M72" s="169">
        <f>G72*(1+L72/100)</f>
        <v>0</v>
      </c>
      <c r="N72" s="169">
        <v>1E-3</v>
      </c>
      <c r="O72" s="169">
        <f>ROUND(E72*N72,2)</f>
        <v>0</v>
      </c>
      <c r="P72" s="169">
        <v>0</v>
      </c>
      <c r="Q72" s="169">
        <f>ROUND(E72*P72,2)</f>
        <v>0</v>
      </c>
      <c r="R72" s="169" t="s">
        <v>231</v>
      </c>
      <c r="S72" s="169" t="s">
        <v>116</v>
      </c>
      <c r="T72" s="170" t="s">
        <v>163</v>
      </c>
      <c r="U72" s="156">
        <v>0</v>
      </c>
      <c r="V72" s="156">
        <f>ROUND(E72*U72,2)</f>
        <v>0</v>
      </c>
      <c r="W72" s="156"/>
      <c r="X72" s="156" t="s">
        <v>232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233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>
      <c r="A73" s="154"/>
      <c r="B73" s="155"/>
      <c r="C73" s="187" t="s">
        <v>590</v>
      </c>
      <c r="D73" s="178"/>
      <c r="E73" s="179">
        <v>1.8</v>
      </c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47"/>
      <c r="Z73" s="147"/>
      <c r="AA73" s="147"/>
      <c r="AB73" s="147"/>
      <c r="AC73" s="147"/>
      <c r="AD73" s="147"/>
      <c r="AE73" s="147"/>
      <c r="AF73" s="147"/>
      <c r="AG73" s="147" t="s">
        <v>169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>
      <c r="A74" s="180">
        <v>28</v>
      </c>
      <c r="B74" s="181" t="s">
        <v>235</v>
      </c>
      <c r="C74" s="188" t="s">
        <v>236</v>
      </c>
      <c r="D74" s="182" t="s">
        <v>237</v>
      </c>
      <c r="E74" s="183">
        <v>3</v>
      </c>
      <c r="F74" s="184"/>
      <c r="G74" s="185">
        <f>ROUND(E74*F74,2)</f>
        <v>0</v>
      </c>
      <c r="H74" s="184"/>
      <c r="I74" s="185">
        <f>ROUND(E74*H74,2)</f>
        <v>0</v>
      </c>
      <c r="J74" s="184"/>
      <c r="K74" s="185">
        <f>ROUND(E74*J74,2)</f>
        <v>0</v>
      </c>
      <c r="L74" s="185">
        <v>21</v>
      </c>
      <c r="M74" s="185">
        <f>G74*(1+L74/100)</f>
        <v>0</v>
      </c>
      <c r="N74" s="185">
        <v>1E-3</v>
      </c>
      <c r="O74" s="185">
        <f>ROUND(E74*N74,2)</f>
        <v>0</v>
      </c>
      <c r="P74" s="185">
        <v>0</v>
      </c>
      <c r="Q74" s="185">
        <f>ROUND(E74*P74,2)</f>
        <v>0</v>
      </c>
      <c r="R74" s="185" t="s">
        <v>231</v>
      </c>
      <c r="S74" s="185" t="s">
        <v>116</v>
      </c>
      <c r="T74" s="186" t="s">
        <v>163</v>
      </c>
      <c r="U74" s="156">
        <v>0</v>
      </c>
      <c r="V74" s="156">
        <f>ROUND(E74*U74,2)</f>
        <v>0</v>
      </c>
      <c r="W74" s="156"/>
      <c r="X74" s="156" t="s">
        <v>232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233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>
      <c r="A75" s="158" t="s">
        <v>111</v>
      </c>
      <c r="B75" s="159" t="s">
        <v>69</v>
      </c>
      <c r="C75" s="173" t="s">
        <v>70</v>
      </c>
      <c r="D75" s="160"/>
      <c r="E75" s="161"/>
      <c r="F75" s="162"/>
      <c r="G75" s="162">
        <f>SUMIF(AG76:AG99,"&lt;&gt;NOR",G76:G99)</f>
        <v>0</v>
      </c>
      <c r="H75" s="162"/>
      <c r="I75" s="162">
        <f>SUM(I76:I99)</f>
        <v>0</v>
      </c>
      <c r="J75" s="162"/>
      <c r="K75" s="162">
        <f>SUM(K76:K99)</f>
        <v>0</v>
      </c>
      <c r="L75" s="162"/>
      <c r="M75" s="162">
        <f>SUM(M76:M99)</f>
        <v>0</v>
      </c>
      <c r="N75" s="162"/>
      <c r="O75" s="162">
        <f>SUM(O76:O99)</f>
        <v>115.62</v>
      </c>
      <c r="P75" s="162"/>
      <c r="Q75" s="162">
        <f>SUM(Q76:Q99)</f>
        <v>0</v>
      </c>
      <c r="R75" s="162"/>
      <c r="S75" s="162"/>
      <c r="T75" s="163"/>
      <c r="U75" s="157"/>
      <c r="V75" s="157">
        <f>SUM(V76:V99)</f>
        <v>218.11999999999995</v>
      </c>
      <c r="W75" s="157"/>
      <c r="X75" s="157"/>
      <c r="AG75" t="s">
        <v>112</v>
      </c>
    </row>
    <row r="76" spans="1:60" outlineLevel="1">
      <c r="A76" s="164">
        <v>29</v>
      </c>
      <c r="B76" s="165" t="s">
        <v>591</v>
      </c>
      <c r="C76" s="174" t="s">
        <v>592</v>
      </c>
      <c r="D76" s="166" t="s">
        <v>161</v>
      </c>
      <c r="E76" s="167">
        <v>80</v>
      </c>
      <c r="F76" s="168"/>
      <c r="G76" s="169">
        <f>ROUND(E76*F76,2)</f>
        <v>0</v>
      </c>
      <c r="H76" s="168"/>
      <c r="I76" s="169">
        <f>ROUND(E76*H76,2)</f>
        <v>0</v>
      </c>
      <c r="J76" s="168"/>
      <c r="K76" s="169">
        <f>ROUND(E76*J76,2)</f>
        <v>0</v>
      </c>
      <c r="L76" s="169">
        <v>21</v>
      </c>
      <c r="M76" s="169">
        <f>G76*(1+L76/100)</f>
        <v>0</v>
      </c>
      <c r="N76" s="169">
        <v>0</v>
      </c>
      <c r="O76" s="169">
        <f>ROUND(E76*N76,2)</f>
        <v>0</v>
      </c>
      <c r="P76" s="169">
        <v>0</v>
      </c>
      <c r="Q76" s="169">
        <f>ROUND(E76*P76,2)</f>
        <v>0</v>
      </c>
      <c r="R76" s="169" t="s">
        <v>162</v>
      </c>
      <c r="S76" s="169" t="s">
        <v>116</v>
      </c>
      <c r="T76" s="170" t="s">
        <v>163</v>
      </c>
      <c r="U76" s="156">
        <v>1.587</v>
      </c>
      <c r="V76" s="156">
        <f>ROUND(E76*U76,2)</f>
        <v>126.96</v>
      </c>
      <c r="W76" s="156"/>
      <c r="X76" s="156" t="s">
        <v>164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165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2.5" outlineLevel="1">
      <c r="A77" s="154"/>
      <c r="B77" s="155"/>
      <c r="C77" s="256" t="s">
        <v>593</v>
      </c>
      <c r="D77" s="257"/>
      <c r="E77" s="257"/>
      <c r="F77" s="257"/>
      <c r="G77" s="257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47"/>
      <c r="Z77" s="147"/>
      <c r="AA77" s="147"/>
      <c r="AB77" s="147"/>
      <c r="AC77" s="147"/>
      <c r="AD77" s="147"/>
      <c r="AE77" s="147"/>
      <c r="AF77" s="147"/>
      <c r="AG77" s="147" t="s">
        <v>167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71" t="str">
        <f>C77</f>
        <v>sypaninou z vhodných hornin tř. 1 - 4 nebo materiálem připraveným podél výkopu ve vzdálenosti do 3 m od jeho kraje, pro jakoukoliv hloubku výkopu a jakoukoliv míru zhutnění,</v>
      </c>
      <c r="BB77" s="147"/>
      <c r="BC77" s="147"/>
      <c r="BD77" s="147"/>
      <c r="BE77" s="147"/>
      <c r="BF77" s="147"/>
      <c r="BG77" s="147"/>
      <c r="BH77" s="147"/>
    </row>
    <row r="78" spans="1:60" outlineLevel="1">
      <c r="A78" s="164">
        <v>30</v>
      </c>
      <c r="B78" s="165" t="s">
        <v>288</v>
      </c>
      <c r="C78" s="174" t="s">
        <v>289</v>
      </c>
      <c r="D78" s="166" t="s">
        <v>161</v>
      </c>
      <c r="E78" s="167">
        <v>23</v>
      </c>
      <c r="F78" s="168"/>
      <c r="G78" s="169">
        <f>ROUND(E78*F78,2)</f>
        <v>0</v>
      </c>
      <c r="H78" s="168"/>
      <c r="I78" s="169">
        <f>ROUND(E78*H78,2)</f>
        <v>0</v>
      </c>
      <c r="J78" s="168"/>
      <c r="K78" s="169">
        <f>ROUND(E78*J78,2)</f>
        <v>0</v>
      </c>
      <c r="L78" s="169">
        <v>21</v>
      </c>
      <c r="M78" s="169">
        <f>G78*(1+L78/100)</f>
        <v>0</v>
      </c>
      <c r="N78" s="169">
        <v>1.8907700000000001</v>
      </c>
      <c r="O78" s="169">
        <f>ROUND(E78*N78,2)</f>
        <v>43.49</v>
      </c>
      <c r="P78" s="169">
        <v>0</v>
      </c>
      <c r="Q78" s="169">
        <f>ROUND(E78*P78,2)</f>
        <v>0</v>
      </c>
      <c r="R78" s="169" t="s">
        <v>287</v>
      </c>
      <c r="S78" s="169" t="s">
        <v>116</v>
      </c>
      <c r="T78" s="170" t="s">
        <v>163</v>
      </c>
      <c r="U78" s="156">
        <v>1.6950000000000001</v>
      </c>
      <c r="V78" s="156">
        <f>ROUND(E78*U78,2)</f>
        <v>38.99</v>
      </c>
      <c r="W78" s="156"/>
      <c r="X78" s="156" t="s">
        <v>164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165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>
      <c r="A79" s="154"/>
      <c r="B79" s="155"/>
      <c r="C79" s="256" t="s">
        <v>290</v>
      </c>
      <c r="D79" s="257"/>
      <c r="E79" s="257"/>
      <c r="F79" s="257"/>
      <c r="G79" s="257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47"/>
      <c r="Z79" s="147"/>
      <c r="AA79" s="147"/>
      <c r="AB79" s="147"/>
      <c r="AC79" s="147"/>
      <c r="AD79" s="147"/>
      <c r="AE79" s="147"/>
      <c r="AF79" s="147"/>
      <c r="AG79" s="147" t="s">
        <v>167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>
      <c r="A80" s="154"/>
      <c r="B80" s="155"/>
      <c r="C80" s="253" t="s">
        <v>594</v>
      </c>
      <c r="D80" s="254"/>
      <c r="E80" s="254"/>
      <c r="F80" s="254"/>
      <c r="G80" s="254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47"/>
      <c r="Z80" s="147"/>
      <c r="AA80" s="147"/>
      <c r="AB80" s="147"/>
      <c r="AC80" s="147"/>
      <c r="AD80" s="147"/>
      <c r="AE80" s="147"/>
      <c r="AF80" s="147"/>
      <c r="AG80" s="147" t="s">
        <v>120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>
      <c r="A81" s="154"/>
      <c r="B81" s="155"/>
      <c r="C81" s="187" t="s">
        <v>595</v>
      </c>
      <c r="D81" s="178"/>
      <c r="E81" s="179">
        <v>23</v>
      </c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47"/>
      <c r="Z81" s="147"/>
      <c r="AA81" s="147"/>
      <c r="AB81" s="147"/>
      <c r="AC81" s="147"/>
      <c r="AD81" s="147"/>
      <c r="AE81" s="147"/>
      <c r="AF81" s="147"/>
      <c r="AG81" s="147" t="s">
        <v>169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>
      <c r="A82" s="164">
        <v>31</v>
      </c>
      <c r="B82" s="165" t="s">
        <v>596</v>
      </c>
      <c r="C82" s="174" t="s">
        <v>597</v>
      </c>
      <c r="D82" s="166" t="s">
        <v>186</v>
      </c>
      <c r="E82" s="167">
        <v>9</v>
      </c>
      <c r="F82" s="168"/>
      <c r="G82" s="169">
        <f>ROUND(E82*F82,2)</f>
        <v>0</v>
      </c>
      <c r="H82" s="168"/>
      <c r="I82" s="169">
        <f>ROUND(E82*H82,2)</f>
        <v>0</v>
      </c>
      <c r="J82" s="168"/>
      <c r="K82" s="169">
        <f>ROUND(E82*J82,2)</f>
        <v>0</v>
      </c>
      <c r="L82" s="169">
        <v>21</v>
      </c>
      <c r="M82" s="169">
        <f>G82*(1+L82/100)</f>
        <v>0</v>
      </c>
      <c r="N82" s="169">
        <v>0.21210000000000001</v>
      </c>
      <c r="O82" s="169">
        <f>ROUND(E82*N82,2)</f>
        <v>1.91</v>
      </c>
      <c r="P82" s="169">
        <v>0</v>
      </c>
      <c r="Q82" s="169">
        <f>ROUND(E82*P82,2)</f>
        <v>0</v>
      </c>
      <c r="R82" s="169" t="s">
        <v>241</v>
      </c>
      <c r="S82" s="169" t="s">
        <v>116</v>
      </c>
      <c r="T82" s="170" t="s">
        <v>163</v>
      </c>
      <c r="U82" s="156">
        <v>0</v>
      </c>
      <c r="V82" s="156">
        <f>ROUND(E82*U82,2)</f>
        <v>0</v>
      </c>
      <c r="W82" s="156"/>
      <c r="X82" s="156" t="s">
        <v>164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165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>
      <c r="A83" s="154"/>
      <c r="B83" s="155"/>
      <c r="C83" s="256" t="s">
        <v>242</v>
      </c>
      <c r="D83" s="257"/>
      <c r="E83" s="257"/>
      <c r="F83" s="257"/>
      <c r="G83" s="257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47"/>
      <c r="Z83" s="147"/>
      <c r="AA83" s="147"/>
      <c r="AB83" s="147"/>
      <c r="AC83" s="147"/>
      <c r="AD83" s="147"/>
      <c r="AE83" s="147"/>
      <c r="AF83" s="147"/>
      <c r="AG83" s="147" t="s">
        <v>167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>
      <c r="A84" s="154"/>
      <c r="B84" s="155"/>
      <c r="C84" s="187" t="s">
        <v>598</v>
      </c>
      <c r="D84" s="178"/>
      <c r="E84" s="179">
        <v>9</v>
      </c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47"/>
      <c r="Z84" s="147"/>
      <c r="AA84" s="147"/>
      <c r="AB84" s="147"/>
      <c r="AC84" s="147"/>
      <c r="AD84" s="147"/>
      <c r="AE84" s="147"/>
      <c r="AF84" s="147"/>
      <c r="AG84" s="147" t="s">
        <v>169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>
      <c r="A85" s="164">
        <v>32</v>
      </c>
      <c r="B85" s="165" t="s">
        <v>599</v>
      </c>
      <c r="C85" s="174" t="s">
        <v>600</v>
      </c>
      <c r="D85" s="166" t="s">
        <v>161</v>
      </c>
      <c r="E85" s="167">
        <v>1.5680000000000001</v>
      </c>
      <c r="F85" s="168"/>
      <c r="G85" s="169">
        <f>ROUND(E85*F85,2)</f>
        <v>0</v>
      </c>
      <c r="H85" s="168"/>
      <c r="I85" s="169">
        <f>ROUND(E85*H85,2)</f>
        <v>0</v>
      </c>
      <c r="J85" s="168"/>
      <c r="K85" s="169">
        <f>ROUND(E85*J85,2)</f>
        <v>0</v>
      </c>
      <c r="L85" s="169">
        <v>21</v>
      </c>
      <c r="M85" s="169">
        <f>G85*(1+L85/100)</f>
        <v>0</v>
      </c>
      <c r="N85" s="169">
        <v>2.5249999999999999</v>
      </c>
      <c r="O85" s="169">
        <f>ROUND(E85*N85,2)</f>
        <v>3.96</v>
      </c>
      <c r="P85" s="169">
        <v>0</v>
      </c>
      <c r="Q85" s="169">
        <f>ROUND(E85*P85,2)</f>
        <v>0</v>
      </c>
      <c r="R85" s="169" t="s">
        <v>601</v>
      </c>
      <c r="S85" s="169" t="s">
        <v>116</v>
      </c>
      <c r="T85" s="170" t="s">
        <v>163</v>
      </c>
      <c r="U85" s="156">
        <v>2.3170000000000002</v>
      </c>
      <c r="V85" s="156">
        <f>ROUND(E85*U85,2)</f>
        <v>3.63</v>
      </c>
      <c r="W85" s="156"/>
      <c r="X85" s="156" t="s">
        <v>164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165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>
      <c r="A86" s="154"/>
      <c r="B86" s="155"/>
      <c r="C86" s="256" t="s">
        <v>602</v>
      </c>
      <c r="D86" s="257"/>
      <c r="E86" s="257"/>
      <c r="F86" s="257"/>
      <c r="G86" s="257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47"/>
      <c r="Z86" s="147"/>
      <c r="AA86" s="147"/>
      <c r="AB86" s="147"/>
      <c r="AC86" s="147"/>
      <c r="AD86" s="147"/>
      <c r="AE86" s="147"/>
      <c r="AF86" s="147"/>
      <c r="AG86" s="147" t="s">
        <v>167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>
      <c r="A87" s="154"/>
      <c r="B87" s="155"/>
      <c r="C87" s="253" t="s">
        <v>603</v>
      </c>
      <c r="D87" s="254"/>
      <c r="E87" s="254"/>
      <c r="F87" s="254"/>
      <c r="G87" s="254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47"/>
      <c r="Z87" s="147"/>
      <c r="AA87" s="147"/>
      <c r="AB87" s="147"/>
      <c r="AC87" s="147"/>
      <c r="AD87" s="147"/>
      <c r="AE87" s="147"/>
      <c r="AF87" s="147"/>
      <c r="AG87" s="147" t="s">
        <v>120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>
      <c r="A88" s="154"/>
      <c r="B88" s="155"/>
      <c r="C88" s="187" t="s">
        <v>604</v>
      </c>
      <c r="D88" s="178"/>
      <c r="E88" s="179">
        <v>1.5680000000000001</v>
      </c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47"/>
      <c r="Z88" s="147"/>
      <c r="AA88" s="147"/>
      <c r="AB88" s="147"/>
      <c r="AC88" s="147"/>
      <c r="AD88" s="147"/>
      <c r="AE88" s="147"/>
      <c r="AF88" s="147"/>
      <c r="AG88" s="147" t="s">
        <v>169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>
      <c r="A89" s="164">
        <v>33</v>
      </c>
      <c r="B89" s="165" t="s">
        <v>605</v>
      </c>
      <c r="C89" s="174" t="s">
        <v>606</v>
      </c>
      <c r="D89" s="166" t="s">
        <v>161</v>
      </c>
      <c r="E89" s="167">
        <v>1.5680000000000001</v>
      </c>
      <c r="F89" s="168"/>
      <c r="G89" s="169">
        <f>ROUND(E89*F89,2)</f>
        <v>0</v>
      </c>
      <c r="H89" s="168"/>
      <c r="I89" s="169">
        <f>ROUND(E89*H89,2)</f>
        <v>0</v>
      </c>
      <c r="J89" s="168"/>
      <c r="K89" s="169">
        <f>ROUND(E89*J89,2)</f>
        <v>0</v>
      </c>
      <c r="L89" s="169">
        <v>21</v>
      </c>
      <c r="M89" s="169">
        <f>G89*(1+L89/100)</f>
        <v>0</v>
      </c>
      <c r="N89" s="169">
        <v>0</v>
      </c>
      <c r="O89" s="169">
        <f>ROUND(E89*N89,2)</f>
        <v>0</v>
      </c>
      <c r="P89" s="169">
        <v>0</v>
      </c>
      <c r="Q89" s="169">
        <f>ROUND(E89*P89,2)</f>
        <v>0</v>
      </c>
      <c r="R89" s="169" t="s">
        <v>601</v>
      </c>
      <c r="S89" s="169" t="s">
        <v>116</v>
      </c>
      <c r="T89" s="170" t="s">
        <v>163</v>
      </c>
      <c r="U89" s="156">
        <v>0.20499999999999999</v>
      </c>
      <c r="V89" s="156">
        <f>ROUND(E89*U89,2)</f>
        <v>0.32</v>
      </c>
      <c r="W89" s="156"/>
      <c r="X89" s="156" t="s">
        <v>164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165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>
      <c r="A90" s="154"/>
      <c r="B90" s="155"/>
      <c r="C90" s="256" t="s">
        <v>607</v>
      </c>
      <c r="D90" s="257"/>
      <c r="E90" s="257"/>
      <c r="F90" s="257"/>
      <c r="G90" s="257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47"/>
      <c r="Z90" s="147"/>
      <c r="AA90" s="147"/>
      <c r="AB90" s="147"/>
      <c r="AC90" s="147"/>
      <c r="AD90" s="147"/>
      <c r="AE90" s="147"/>
      <c r="AF90" s="147"/>
      <c r="AG90" s="147" t="s">
        <v>167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>
      <c r="A91" s="164">
        <v>34</v>
      </c>
      <c r="B91" s="165" t="s">
        <v>608</v>
      </c>
      <c r="C91" s="174" t="s">
        <v>609</v>
      </c>
      <c r="D91" s="166" t="s">
        <v>186</v>
      </c>
      <c r="E91" s="167">
        <v>2.2400000000000002</v>
      </c>
      <c r="F91" s="168"/>
      <c r="G91" s="169">
        <f>ROUND(E91*F91,2)</f>
        <v>0</v>
      </c>
      <c r="H91" s="168"/>
      <c r="I91" s="169">
        <f>ROUND(E91*H91,2)</f>
        <v>0</v>
      </c>
      <c r="J91" s="168"/>
      <c r="K91" s="169">
        <f>ROUND(E91*J91,2)</f>
        <v>0</v>
      </c>
      <c r="L91" s="169">
        <v>21</v>
      </c>
      <c r="M91" s="169">
        <f>G91*(1+L91/100)</f>
        <v>0</v>
      </c>
      <c r="N91" s="169">
        <v>1.41E-2</v>
      </c>
      <c r="O91" s="169">
        <f>ROUND(E91*N91,2)</f>
        <v>0.03</v>
      </c>
      <c r="P91" s="169">
        <v>0</v>
      </c>
      <c r="Q91" s="169">
        <f>ROUND(E91*P91,2)</f>
        <v>0</v>
      </c>
      <c r="R91" s="169" t="s">
        <v>601</v>
      </c>
      <c r="S91" s="169" t="s">
        <v>116</v>
      </c>
      <c r="T91" s="170" t="s">
        <v>163</v>
      </c>
      <c r="U91" s="156">
        <v>0.39600000000000002</v>
      </c>
      <c r="V91" s="156">
        <f>ROUND(E91*U91,2)</f>
        <v>0.89</v>
      </c>
      <c r="W91" s="156"/>
      <c r="X91" s="156" t="s">
        <v>164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165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>
      <c r="A92" s="154"/>
      <c r="B92" s="155"/>
      <c r="C92" s="187" t="s">
        <v>610</v>
      </c>
      <c r="D92" s="178"/>
      <c r="E92" s="179">
        <v>2.2400000000000002</v>
      </c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47"/>
      <c r="Z92" s="147"/>
      <c r="AA92" s="147"/>
      <c r="AB92" s="147"/>
      <c r="AC92" s="147"/>
      <c r="AD92" s="147"/>
      <c r="AE92" s="147"/>
      <c r="AF92" s="147"/>
      <c r="AG92" s="147" t="s">
        <v>169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>
      <c r="A93" s="180">
        <v>35</v>
      </c>
      <c r="B93" s="181" t="s">
        <v>611</v>
      </c>
      <c r="C93" s="188" t="s">
        <v>612</v>
      </c>
      <c r="D93" s="182" t="s">
        <v>186</v>
      </c>
      <c r="E93" s="183">
        <v>2.2400000000000002</v>
      </c>
      <c r="F93" s="184"/>
      <c r="G93" s="185">
        <f>ROUND(E93*F93,2)</f>
        <v>0</v>
      </c>
      <c r="H93" s="184"/>
      <c r="I93" s="185">
        <f>ROUND(E93*H93,2)</f>
        <v>0</v>
      </c>
      <c r="J93" s="184"/>
      <c r="K93" s="185">
        <f>ROUND(E93*J93,2)</f>
        <v>0</v>
      </c>
      <c r="L93" s="185">
        <v>21</v>
      </c>
      <c r="M93" s="185">
        <f>G93*(1+L93/100)</f>
        <v>0</v>
      </c>
      <c r="N93" s="185">
        <v>0</v>
      </c>
      <c r="O93" s="185">
        <f>ROUND(E93*N93,2)</f>
        <v>0</v>
      </c>
      <c r="P93" s="185">
        <v>0</v>
      </c>
      <c r="Q93" s="185">
        <f>ROUND(E93*P93,2)</f>
        <v>0</v>
      </c>
      <c r="R93" s="185" t="s">
        <v>601</v>
      </c>
      <c r="S93" s="185" t="s">
        <v>116</v>
      </c>
      <c r="T93" s="186" t="s">
        <v>163</v>
      </c>
      <c r="U93" s="156">
        <v>0.24</v>
      </c>
      <c r="V93" s="156">
        <f>ROUND(E93*U93,2)</f>
        <v>0.54</v>
      </c>
      <c r="W93" s="156"/>
      <c r="X93" s="156" t="s">
        <v>164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165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>
      <c r="A94" s="164">
        <v>36</v>
      </c>
      <c r="B94" s="165" t="s">
        <v>613</v>
      </c>
      <c r="C94" s="174" t="s">
        <v>614</v>
      </c>
      <c r="D94" s="166" t="s">
        <v>190</v>
      </c>
      <c r="E94" s="167">
        <v>4.5080000000000002E-2</v>
      </c>
      <c r="F94" s="168"/>
      <c r="G94" s="169">
        <f>ROUND(E94*F94,2)</f>
        <v>0</v>
      </c>
      <c r="H94" s="168"/>
      <c r="I94" s="169">
        <f>ROUND(E94*H94,2)</f>
        <v>0</v>
      </c>
      <c r="J94" s="168"/>
      <c r="K94" s="169">
        <f>ROUND(E94*J94,2)</f>
        <v>0</v>
      </c>
      <c r="L94" s="169">
        <v>21</v>
      </c>
      <c r="M94" s="169">
        <f>G94*(1+L94/100)</f>
        <v>0</v>
      </c>
      <c r="N94" s="169">
        <v>1.0662499999999999</v>
      </c>
      <c r="O94" s="169">
        <f>ROUND(E94*N94,2)</f>
        <v>0.05</v>
      </c>
      <c r="P94" s="169">
        <v>0</v>
      </c>
      <c r="Q94" s="169">
        <f>ROUND(E94*P94,2)</f>
        <v>0</v>
      </c>
      <c r="R94" s="169" t="s">
        <v>601</v>
      </c>
      <c r="S94" s="169" t="s">
        <v>116</v>
      </c>
      <c r="T94" s="170" t="s">
        <v>163</v>
      </c>
      <c r="U94" s="156">
        <v>15.231</v>
      </c>
      <c r="V94" s="156">
        <f>ROUND(E94*U94,2)</f>
        <v>0.69</v>
      </c>
      <c r="W94" s="156"/>
      <c r="X94" s="156" t="s">
        <v>164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165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>
      <c r="A95" s="154"/>
      <c r="B95" s="155"/>
      <c r="C95" s="256" t="s">
        <v>615</v>
      </c>
      <c r="D95" s="257"/>
      <c r="E95" s="257"/>
      <c r="F95" s="257"/>
      <c r="G95" s="257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47"/>
      <c r="Z95" s="147"/>
      <c r="AA95" s="147"/>
      <c r="AB95" s="147"/>
      <c r="AC95" s="147"/>
      <c r="AD95" s="147"/>
      <c r="AE95" s="147"/>
      <c r="AF95" s="147"/>
      <c r="AG95" s="147" t="s">
        <v>167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>
      <c r="A96" s="154"/>
      <c r="B96" s="155"/>
      <c r="C96" s="187" t="s">
        <v>616</v>
      </c>
      <c r="D96" s="178"/>
      <c r="E96" s="179">
        <v>4.5080000000000002E-2</v>
      </c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47"/>
      <c r="Z96" s="147"/>
      <c r="AA96" s="147"/>
      <c r="AB96" s="147"/>
      <c r="AC96" s="147"/>
      <c r="AD96" s="147"/>
      <c r="AE96" s="147"/>
      <c r="AF96" s="147"/>
      <c r="AG96" s="147" t="s">
        <v>169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>
      <c r="A97" s="164">
        <v>37</v>
      </c>
      <c r="B97" s="165" t="s">
        <v>617</v>
      </c>
      <c r="C97" s="174" t="s">
        <v>618</v>
      </c>
      <c r="D97" s="166" t="s">
        <v>190</v>
      </c>
      <c r="E97" s="167">
        <v>160</v>
      </c>
      <c r="F97" s="168"/>
      <c r="G97" s="169">
        <f>ROUND(E97*F97,2)</f>
        <v>0</v>
      </c>
      <c r="H97" s="168"/>
      <c r="I97" s="169">
        <f>ROUND(E97*H97,2)</f>
        <v>0</v>
      </c>
      <c r="J97" s="168"/>
      <c r="K97" s="169">
        <f>ROUND(E97*J97,2)</f>
        <v>0</v>
      </c>
      <c r="L97" s="169">
        <v>21</v>
      </c>
      <c r="M97" s="169">
        <f>G97*(1+L97/100)</f>
        <v>0</v>
      </c>
      <c r="N97" s="169">
        <v>0</v>
      </c>
      <c r="O97" s="169">
        <f>ROUND(E97*N97,2)</f>
        <v>0</v>
      </c>
      <c r="P97" s="169">
        <v>0</v>
      </c>
      <c r="Q97" s="169">
        <f>ROUND(E97*P97,2)</f>
        <v>0</v>
      </c>
      <c r="R97" s="169"/>
      <c r="S97" s="169" t="s">
        <v>154</v>
      </c>
      <c r="T97" s="170" t="s">
        <v>117</v>
      </c>
      <c r="U97" s="156">
        <v>0</v>
      </c>
      <c r="V97" s="156">
        <f>ROUND(E97*U97,2)</f>
        <v>0</v>
      </c>
      <c r="W97" s="156"/>
      <c r="X97" s="156" t="s">
        <v>164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165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>
      <c r="A98" s="154"/>
      <c r="B98" s="155"/>
      <c r="C98" s="187" t="s">
        <v>619</v>
      </c>
      <c r="D98" s="178"/>
      <c r="E98" s="179">
        <v>160</v>
      </c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47"/>
      <c r="Z98" s="147"/>
      <c r="AA98" s="147"/>
      <c r="AB98" s="147"/>
      <c r="AC98" s="147"/>
      <c r="AD98" s="147"/>
      <c r="AE98" s="147"/>
      <c r="AF98" s="147"/>
      <c r="AG98" s="147" t="s">
        <v>169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>
      <c r="A99" s="180">
        <v>38</v>
      </c>
      <c r="B99" s="181" t="s">
        <v>620</v>
      </c>
      <c r="C99" s="188" t="s">
        <v>621</v>
      </c>
      <c r="D99" s="182" t="s">
        <v>161</v>
      </c>
      <c r="E99" s="183">
        <v>35</v>
      </c>
      <c r="F99" s="184"/>
      <c r="G99" s="185">
        <f>ROUND(E99*F99,2)</f>
        <v>0</v>
      </c>
      <c r="H99" s="184"/>
      <c r="I99" s="185">
        <f>ROUND(E99*H99,2)</f>
        <v>0</v>
      </c>
      <c r="J99" s="184"/>
      <c r="K99" s="185">
        <f>ROUND(E99*J99,2)</f>
        <v>0</v>
      </c>
      <c r="L99" s="185">
        <v>21</v>
      </c>
      <c r="M99" s="185">
        <f>G99*(1+L99/100)</f>
        <v>0</v>
      </c>
      <c r="N99" s="185">
        <v>1.8907700000000001</v>
      </c>
      <c r="O99" s="185">
        <f>ROUND(E99*N99,2)</f>
        <v>66.180000000000007</v>
      </c>
      <c r="P99" s="185">
        <v>0</v>
      </c>
      <c r="Q99" s="185">
        <f>ROUND(E99*P99,2)</f>
        <v>0</v>
      </c>
      <c r="R99" s="185"/>
      <c r="S99" s="185" t="s">
        <v>154</v>
      </c>
      <c r="T99" s="186" t="s">
        <v>117</v>
      </c>
      <c r="U99" s="156">
        <v>1.3169999999999999</v>
      </c>
      <c r="V99" s="156">
        <f>ROUND(E99*U99,2)</f>
        <v>46.1</v>
      </c>
      <c r="W99" s="156"/>
      <c r="X99" s="156" t="s">
        <v>164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165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>
      <c r="A100" s="158" t="s">
        <v>111</v>
      </c>
      <c r="B100" s="159" t="s">
        <v>73</v>
      </c>
      <c r="C100" s="173" t="s">
        <v>74</v>
      </c>
      <c r="D100" s="160"/>
      <c r="E100" s="161"/>
      <c r="F100" s="162"/>
      <c r="G100" s="162">
        <f>SUMIF(AG101:AG161,"&lt;&gt;NOR",G101:G161)</f>
        <v>0</v>
      </c>
      <c r="H100" s="162"/>
      <c r="I100" s="162">
        <f>SUM(I101:I161)</f>
        <v>0</v>
      </c>
      <c r="J100" s="162"/>
      <c r="K100" s="162">
        <f>SUM(K101:K161)</f>
        <v>0</v>
      </c>
      <c r="L100" s="162"/>
      <c r="M100" s="162">
        <f>SUM(M101:M161)</f>
        <v>0</v>
      </c>
      <c r="N100" s="162"/>
      <c r="O100" s="162">
        <f>SUM(O101:O161)</f>
        <v>35.909999999999997</v>
      </c>
      <c r="P100" s="162"/>
      <c r="Q100" s="162">
        <f>SUM(Q101:Q161)</f>
        <v>0</v>
      </c>
      <c r="R100" s="162"/>
      <c r="S100" s="162"/>
      <c r="T100" s="163"/>
      <c r="U100" s="157"/>
      <c r="V100" s="157">
        <f>SUM(V101:V161)</f>
        <v>104.71</v>
      </c>
      <c r="W100" s="157"/>
      <c r="X100" s="157"/>
      <c r="AG100" t="s">
        <v>112</v>
      </c>
    </row>
    <row r="101" spans="1:60" ht="22.5" outlineLevel="1">
      <c r="A101" s="164">
        <v>39</v>
      </c>
      <c r="B101" s="165" t="s">
        <v>622</v>
      </c>
      <c r="C101" s="174" t="s">
        <v>623</v>
      </c>
      <c r="D101" s="166" t="s">
        <v>306</v>
      </c>
      <c r="E101" s="167">
        <v>10</v>
      </c>
      <c r="F101" s="168"/>
      <c r="G101" s="169">
        <f>ROUND(E101*F101,2)</f>
        <v>0</v>
      </c>
      <c r="H101" s="168"/>
      <c r="I101" s="169">
        <f>ROUND(E101*H101,2)</f>
        <v>0</v>
      </c>
      <c r="J101" s="168"/>
      <c r="K101" s="169">
        <f>ROUND(E101*J101,2)</f>
        <v>0</v>
      </c>
      <c r="L101" s="169">
        <v>21</v>
      </c>
      <c r="M101" s="169">
        <f>G101*(1+L101/100)</f>
        <v>0</v>
      </c>
      <c r="N101" s="169">
        <v>7.3349999999999999E-2</v>
      </c>
      <c r="O101" s="169">
        <f>ROUND(E101*N101,2)</f>
        <v>0.73</v>
      </c>
      <c r="P101" s="169">
        <v>0</v>
      </c>
      <c r="Q101" s="169">
        <f>ROUND(E101*P101,2)</f>
        <v>0</v>
      </c>
      <c r="R101" s="169" t="s">
        <v>287</v>
      </c>
      <c r="S101" s="169" t="s">
        <v>116</v>
      </c>
      <c r="T101" s="170" t="s">
        <v>163</v>
      </c>
      <c r="U101" s="156">
        <v>1.56</v>
      </c>
      <c r="V101" s="156">
        <f>ROUND(E101*U101,2)</f>
        <v>15.6</v>
      </c>
      <c r="W101" s="156"/>
      <c r="X101" s="156" t="s">
        <v>164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165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>
      <c r="A102" s="154"/>
      <c r="B102" s="155"/>
      <c r="C102" s="256" t="s">
        <v>624</v>
      </c>
      <c r="D102" s="257"/>
      <c r="E102" s="257"/>
      <c r="F102" s="257"/>
      <c r="G102" s="257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47"/>
      <c r="Z102" s="147"/>
      <c r="AA102" s="147"/>
      <c r="AB102" s="147"/>
      <c r="AC102" s="147"/>
      <c r="AD102" s="147"/>
      <c r="AE102" s="147"/>
      <c r="AF102" s="147"/>
      <c r="AG102" s="147" t="s">
        <v>167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>
      <c r="A103" s="154"/>
      <c r="B103" s="155"/>
      <c r="C103" s="187" t="s">
        <v>625</v>
      </c>
      <c r="D103" s="178"/>
      <c r="E103" s="179">
        <v>10</v>
      </c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169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>
      <c r="A104" s="164">
        <v>40</v>
      </c>
      <c r="B104" s="165" t="s">
        <v>626</v>
      </c>
      <c r="C104" s="174" t="s">
        <v>627</v>
      </c>
      <c r="D104" s="166" t="s">
        <v>266</v>
      </c>
      <c r="E104" s="167">
        <v>53</v>
      </c>
      <c r="F104" s="168"/>
      <c r="G104" s="169">
        <f>ROUND(E104*F104,2)</f>
        <v>0</v>
      </c>
      <c r="H104" s="168"/>
      <c r="I104" s="169">
        <f>ROUND(E104*H104,2)</f>
        <v>0</v>
      </c>
      <c r="J104" s="168"/>
      <c r="K104" s="169">
        <f>ROUND(E104*J104,2)</f>
        <v>0</v>
      </c>
      <c r="L104" s="169">
        <v>21</v>
      </c>
      <c r="M104" s="169">
        <f>G104*(1+L104/100)</f>
        <v>0</v>
      </c>
      <c r="N104" s="169">
        <v>0</v>
      </c>
      <c r="O104" s="169">
        <f>ROUND(E104*N104,2)</f>
        <v>0</v>
      </c>
      <c r="P104" s="169">
        <v>0</v>
      </c>
      <c r="Q104" s="169">
        <f>ROUND(E104*P104,2)</f>
        <v>0</v>
      </c>
      <c r="R104" s="169" t="s">
        <v>287</v>
      </c>
      <c r="S104" s="169" t="s">
        <v>116</v>
      </c>
      <c r="T104" s="170" t="s">
        <v>163</v>
      </c>
      <c r="U104" s="156">
        <v>6.6000000000000003E-2</v>
      </c>
      <c r="V104" s="156">
        <f>ROUND(E104*U104,2)</f>
        <v>3.5</v>
      </c>
      <c r="W104" s="156"/>
      <c r="X104" s="156" t="s">
        <v>164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165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>
      <c r="A105" s="154"/>
      <c r="B105" s="155"/>
      <c r="C105" s="256" t="s">
        <v>628</v>
      </c>
      <c r="D105" s="257"/>
      <c r="E105" s="257"/>
      <c r="F105" s="257"/>
      <c r="G105" s="257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167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>
      <c r="A106" s="164">
        <v>41</v>
      </c>
      <c r="B106" s="165" t="s">
        <v>629</v>
      </c>
      <c r="C106" s="174" t="s">
        <v>630</v>
      </c>
      <c r="D106" s="166" t="s">
        <v>266</v>
      </c>
      <c r="E106" s="167">
        <v>175</v>
      </c>
      <c r="F106" s="168"/>
      <c r="G106" s="169">
        <f>ROUND(E106*F106,2)</f>
        <v>0</v>
      </c>
      <c r="H106" s="168"/>
      <c r="I106" s="169">
        <f>ROUND(E106*H106,2)</f>
        <v>0</v>
      </c>
      <c r="J106" s="168"/>
      <c r="K106" s="169">
        <f>ROUND(E106*J106,2)</f>
        <v>0</v>
      </c>
      <c r="L106" s="169">
        <v>21</v>
      </c>
      <c r="M106" s="169">
        <f>G106*(1+L106/100)</f>
        <v>0</v>
      </c>
      <c r="N106" s="169">
        <v>1.0000000000000001E-5</v>
      </c>
      <c r="O106" s="169">
        <f>ROUND(E106*N106,2)</f>
        <v>0</v>
      </c>
      <c r="P106" s="169">
        <v>0</v>
      </c>
      <c r="Q106" s="169">
        <f>ROUND(E106*P106,2)</f>
        <v>0</v>
      </c>
      <c r="R106" s="169" t="s">
        <v>287</v>
      </c>
      <c r="S106" s="169" t="s">
        <v>116</v>
      </c>
      <c r="T106" s="170" t="s">
        <v>163</v>
      </c>
      <c r="U106" s="156">
        <v>0.08</v>
      </c>
      <c r="V106" s="156">
        <f>ROUND(E106*U106,2)</f>
        <v>14</v>
      </c>
      <c r="W106" s="156"/>
      <c r="X106" s="156" t="s">
        <v>164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165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>
      <c r="A107" s="154"/>
      <c r="B107" s="155"/>
      <c r="C107" s="256" t="s">
        <v>628</v>
      </c>
      <c r="D107" s="257"/>
      <c r="E107" s="257"/>
      <c r="F107" s="257"/>
      <c r="G107" s="257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47"/>
      <c r="Z107" s="147"/>
      <c r="AA107" s="147"/>
      <c r="AB107" s="147"/>
      <c r="AC107" s="147"/>
      <c r="AD107" s="147"/>
      <c r="AE107" s="147"/>
      <c r="AF107" s="147"/>
      <c r="AG107" s="147" t="s">
        <v>167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22.5" outlineLevel="1">
      <c r="A108" s="164">
        <v>42</v>
      </c>
      <c r="B108" s="165" t="s">
        <v>631</v>
      </c>
      <c r="C108" s="174" t="s">
        <v>632</v>
      </c>
      <c r="D108" s="166" t="s">
        <v>266</v>
      </c>
      <c r="E108" s="167">
        <v>228</v>
      </c>
      <c r="F108" s="168"/>
      <c r="G108" s="169">
        <f>ROUND(E108*F108,2)</f>
        <v>0</v>
      </c>
      <c r="H108" s="168"/>
      <c r="I108" s="169">
        <f>ROUND(E108*H108,2)</f>
        <v>0</v>
      </c>
      <c r="J108" s="168"/>
      <c r="K108" s="169">
        <f>ROUND(E108*J108,2)</f>
        <v>0</v>
      </c>
      <c r="L108" s="169">
        <v>21</v>
      </c>
      <c r="M108" s="169">
        <f>G108*(1+L108/100)</f>
        <v>0</v>
      </c>
      <c r="N108" s="169">
        <v>0</v>
      </c>
      <c r="O108" s="169">
        <f>ROUND(E108*N108,2)</f>
        <v>0</v>
      </c>
      <c r="P108" s="169">
        <v>0</v>
      </c>
      <c r="Q108" s="169">
        <f>ROUND(E108*P108,2)</f>
        <v>0</v>
      </c>
      <c r="R108" s="169" t="s">
        <v>287</v>
      </c>
      <c r="S108" s="169" t="s">
        <v>116</v>
      </c>
      <c r="T108" s="170" t="s">
        <v>163</v>
      </c>
      <c r="U108" s="156">
        <v>5.8999999999999997E-2</v>
      </c>
      <c r="V108" s="156">
        <f>ROUND(E108*U108,2)</f>
        <v>13.45</v>
      </c>
      <c r="W108" s="156"/>
      <c r="X108" s="156" t="s">
        <v>164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165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>
      <c r="A109" s="154"/>
      <c r="B109" s="155"/>
      <c r="C109" s="256" t="s">
        <v>633</v>
      </c>
      <c r="D109" s="257"/>
      <c r="E109" s="257"/>
      <c r="F109" s="257"/>
      <c r="G109" s="257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167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>
      <c r="A110" s="154"/>
      <c r="B110" s="155"/>
      <c r="C110" s="187" t="s">
        <v>634</v>
      </c>
      <c r="D110" s="178"/>
      <c r="E110" s="179">
        <v>228</v>
      </c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47"/>
      <c r="Z110" s="147"/>
      <c r="AA110" s="147"/>
      <c r="AB110" s="147"/>
      <c r="AC110" s="147"/>
      <c r="AD110" s="147"/>
      <c r="AE110" s="147"/>
      <c r="AF110" s="147"/>
      <c r="AG110" s="147" t="s">
        <v>169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ht="33.75" outlineLevel="1">
      <c r="A111" s="164">
        <v>43</v>
      </c>
      <c r="B111" s="165" t="s">
        <v>635</v>
      </c>
      <c r="C111" s="174" t="s">
        <v>636</v>
      </c>
      <c r="D111" s="166" t="s">
        <v>637</v>
      </c>
      <c r="E111" s="167">
        <v>6</v>
      </c>
      <c r="F111" s="168"/>
      <c r="G111" s="169">
        <f>ROUND(E111*F111,2)</f>
        <v>0</v>
      </c>
      <c r="H111" s="168"/>
      <c r="I111" s="169">
        <f>ROUND(E111*H111,2)</f>
        <v>0</v>
      </c>
      <c r="J111" s="168"/>
      <c r="K111" s="169">
        <f>ROUND(E111*J111,2)</f>
        <v>0</v>
      </c>
      <c r="L111" s="169">
        <v>21</v>
      </c>
      <c r="M111" s="169">
        <f>G111*(1+L111/100)</f>
        <v>0</v>
      </c>
      <c r="N111" s="169">
        <v>1.2999999999999999E-4</v>
      </c>
      <c r="O111" s="169">
        <f>ROUND(E111*N111,2)</f>
        <v>0</v>
      </c>
      <c r="P111" s="169">
        <v>0</v>
      </c>
      <c r="Q111" s="169">
        <f>ROUND(E111*P111,2)</f>
        <v>0</v>
      </c>
      <c r="R111" s="169" t="s">
        <v>287</v>
      </c>
      <c r="S111" s="169" t="s">
        <v>116</v>
      </c>
      <c r="T111" s="170" t="s">
        <v>163</v>
      </c>
      <c r="U111" s="156">
        <v>6.2</v>
      </c>
      <c r="V111" s="156">
        <f>ROUND(E111*U111,2)</f>
        <v>37.200000000000003</v>
      </c>
      <c r="W111" s="156"/>
      <c r="X111" s="156" t="s">
        <v>164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165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>
      <c r="A112" s="154"/>
      <c r="B112" s="155"/>
      <c r="C112" s="256" t="s">
        <v>633</v>
      </c>
      <c r="D112" s="257"/>
      <c r="E112" s="257"/>
      <c r="F112" s="257"/>
      <c r="G112" s="257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167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>
      <c r="A113" s="180">
        <v>44</v>
      </c>
      <c r="B113" s="181" t="s">
        <v>638</v>
      </c>
      <c r="C113" s="188" t="s">
        <v>639</v>
      </c>
      <c r="D113" s="182" t="s">
        <v>266</v>
      </c>
      <c r="E113" s="183">
        <v>228</v>
      </c>
      <c r="F113" s="184"/>
      <c r="G113" s="185">
        <f>ROUND(E113*F113,2)</f>
        <v>0</v>
      </c>
      <c r="H113" s="184"/>
      <c r="I113" s="185">
        <f>ROUND(E113*H113,2)</f>
        <v>0</v>
      </c>
      <c r="J113" s="184"/>
      <c r="K113" s="185">
        <f>ROUND(E113*J113,2)</f>
        <v>0</v>
      </c>
      <c r="L113" s="185">
        <v>21</v>
      </c>
      <c r="M113" s="185">
        <f>G113*(1+L113/100)</f>
        <v>0</v>
      </c>
      <c r="N113" s="185">
        <v>0</v>
      </c>
      <c r="O113" s="185">
        <f>ROUND(E113*N113,2)</f>
        <v>0</v>
      </c>
      <c r="P113" s="185">
        <v>0</v>
      </c>
      <c r="Q113" s="185">
        <f>ROUND(E113*P113,2)</f>
        <v>0</v>
      </c>
      <c r="R113" s="185" t="s">
        <v>287</v>
      </c>
      <c r="S113" s="185" t="s">
        <v>116</v>
      </c>
      <c r="T113" s="186" t="s">
        <v>163</v>
      </c>
      <c r="U113" s="156">
        <v>5.0999999999999997E-2</v>
      </c>
      <c r="V113" s="156">
        <f>ROUND(E113*U113,2)</f>
        <v>11.63</v>
      </c>
      <c r="W113" s="156"/>
      <c r="X113" s="156" t="s">
        <v>164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165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>
      <c r="A114" s="164">
        <v>45</v>
      </c>
      <c r="B114" s="165" t="s">
        <v>640</v>
      </c>
      <c r="C114" s="174" t="s">
        <v>641</v>
      </c>
      <c r="D114" s="166" t="s">
        <v>161</v>
      </c>
      <c r="E114" s="167">
        <v>1.5</v>
      </c>
      <c r="F114" s="168"/>
      <c r="G114" s="169">
        <f>ROUND(E114*F114,2)</f>
        <v>0</v>
      </c>
      <c r="H114" s="168"/>
      <c r="I114" s="169">
        <f>ROUND(E114*H114,2)</f>
        <v>0</v>
      </c>
      <c r="J114" s="168"/>
      <c r="K114" s="169">
        <f>ROUND(E114*J114,2)</f>
        <v>0</v>
      </c>
      <c r="L114" s="169">
        <v>21</v>
      </c>
      <c r="M114" s="169">
        <f>G114*(1+L114/100)</f>
        <v>0</v>
      </c>
      <c r="N114" s="169">
        <v>2.5249999999999999</v>
      </c>
      <c r="O114" s="169">
        <f>ROUND(E114*N114,2)</f>
        <v>3.79</v>
      </c>
      <c r="P114" s="169">
        <v>0</v>
      </c>
      <c r="Q114" s="169">
        <f>ROUND(E114*P114,2)</f>
        <v>0</v>
      </c>
      <c r="R114" s="169" t="s">
        <v>287</v>
      </c>
      <c r="S114" s="169" t="s">
        <v>116</v>
      </c>
      <c r="T114" s="170" t="s">
        <v>163</v>
      </c>
      <c r="U114" s="156">
        <v>1.3029999999999999</v>
      </c>
      <c r="V114" s="156">
        <f>ROUND(E114*U114,2)</f>
        <v>1.95</v>
      </c>
      <c r="W114" s="156"/>
      <c r="X114" s="156" t="s">
        <v>164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165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>
      <c r="A115" s="154"/>
      <c r="B115" s="155"/>
      <c r="C115" s="256" t="s">
        <v>642</v>
      </c>
      <c r="D115" s="257"/>
      <c r="E115" s="257"/>
      <c r="F115" s="257"/>
      <c r="G115" s="257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47"/>
      <c r="Z115" s="147"/>
      <c r="AA115" s="147"/>
      <c r="AB115" s="147"/>
      <c r="AC115" s="147"/>
      <c r="AD115" s="147"/>
      <c r="AE115" s="147"/>
      <c r="AF115" s="147"/>
      <c r="AG115" s="147" t="s">
        <v>167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>
      <c r="A116" s="154"/>
      <c r="B116" s="155"/>
      <c r="C116" s="187" t="s">
        <v>643</v>
      </c>
      <c r="D116" s="178"/>
      <c r="E116" s="179">
        <v>1.5</v>
      </c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47"/>
      <c r="Z116" s="147"/>
      <c r="AA116" s="147"/>
      <c r="AB116" s="147"/>
      <c r="AC116" s="147"/>
      <c r="AD116" s="147"/>
      <c r="AE116" s="147"/>
      <c r="AF116" s="147"/>
      <c r="AG116" s="147" t="s">
        <v>169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>
      <c r="A117" s="180">
        <v>46</v>
      </c>
      <c r="B117" s="181" t="s">
        <v>644</v>
      </c>
      <c r="C117" s="188" t="s">
        <v>645</v>
      </c>
      <c r="D117" s="182" t="s">
        <v>266</v>
      </c>
      <c r="E117" s="183">
        <v>284</v>
      </c>
      <c r="F117" s="184"/>
      <c r="G117" s="185">
        <f>ROUND(E117*F117,2)</f>
        <v>0</v>
      </c>
      <c r="H117" s="184"/>
      <c r="I117" s="185">
        <f>ROUND(E117*H117,2)</f>
        <v>0</v>
      </c>
      <c r="J117" s="184"/>
      <c r="K117" s="185">
        <f>ROUND(E117*J117,2)</f>
        <v>0</v>
      </c>
      <c r="L117" s="185">
        <v>21</v>
      </c>
      <c r="M117" s="185">
        <f>G117*(1+L117/100)</f>
        <v>0</v>
      </c>
      <c r="N117" s="185">
        <v>0</v>
      </c>
      <c r="O117" s="185">
        <f>ROUND(E117*N117,2)</f>
        <v>0</v>
      </c>
      <c r="P117" s="185">
        <v>0</v>
      </c>
      <c r="Q117" s="185">
        <f>ROUND(E117*P117,2)</f>
        <v>0</v>
      </c>
      <c r="R117" s="185" t="s">
        <v>287</v>
      </c>
      <c r="S117" s="185" t="s">
        <v>116</v>
      </c>
      <c r="T117" s="186" t="s">
        <v>163</v>
      </c>
      <c r="U117" s="156">
        <v>2.5999999999999999E-2</v>
      </c>
      <c r="V117" s="156">
        <f>ROUND(E117*U117,2)</f>
        <v>7.38</v>
      </c>
      <c r="W117" s="156"/>
      <c r="X117" s="156" t="s">
        <v>164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165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>
      <c r="A118" s="164">
        <v>47</v>
      </c>
      <c r="B118" s="165" t="s">
        <v>292</v>
      </c>
      <c r="C118" s="174" t="s">
        <v>646</v>
      </c>
      <c r="D118" s="166" t="s">
        <v>266</v>
      </c>
      <c r="E118" s="167">
        <v>54.59</v>
      </c>
      <c r="F118" s="168"/>
      <c r="G118" s="169">
        <f>ROUND(E118*F118,2)</f>
        <v>0</v>
      </c>
      <c r="H118" s="168"/>
      <c r="I118" s="169">
        <f>ROUND(E118*H118,2)</f>
        <v>0</v>
      </c>
      <c r="J118" s="168"/>
      <c r="K118" s="169">
        <f>ROUND(E118*J118,2)</f>
        <v>0</v>
      </c>
      <c r="L118" s="169">
        <v>21</v>
      </c>
      <c r="M118" s="169">
        <f>G118*(1+L118/100)</f>
        <v>0</v>
      </c>
      <c r="N118" s="169">
        <v>0</v>
      </c>
      <c r="O118" s="169">
        <f>ROUND(E118*N118,2)</f>
        <v>0</v>
      </c>
      <c r="P118" s="169">
        <v>0</v>
      </c>
      <c r="Q118" s="169">
        <f>ROUND(E118*P118,2)</f>
        <v>0</v>
      </c>
      <c r="R118" s="169"/>
      <c r="S118" s="169" t="s">
        <v>154</v>
      </c>
      <c r="T118" s="170" t="s">
        <v>117</v>
      </c>
      <c r="U118" s="156">
        <v>0</v>
      </c>
      <c r="V118" s="156">
        <f>ROUND(E118*U118,2)</f>
        <v>0</v>
      </c>
      <c r="W118" s="156"/>
      <c r="X118" s="156" t="s">
        <v>164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165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>
      <c r="A119" s="154"/>
      <c r="B119" s="155"/>
      <c r="C119" s="187" t="s">
        <v>647</v>
      </c>
      <c r="D119" s="178"/>
      <c r="E119" s="179">
        <v>54.59</v>
      </c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  <c r="Y119" s="147"/>
      <c r="Z119" s="147"/>
      <c r="AA119" s="147"/>
      <c r="AB119" s="147"/>
      <c r="AC119" s="147"/>
      <c r="AD119" s="147"/>
      <c r="AE119" s="147"/>
      <c r="AF119" s="147"/>
      <c r="AG119" s="147" t="s">
        <v>169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>
      <c r="A120" s="164">
        <v>48</v>
      </c>
      <c r="B120" s="165" t="s">
        <v>295</v>
      </c>
      <c r="C120" s="174" t="s">
        <v>648</v>
      </c>
      <c r="D120" s="166" t="s">
        <v>266</v>
      </c>
      <c r="E120" s="167">
        <v>180.25</v>
      </c>
      <c r="F120" s="168"/>
      <c r="G120" s="169">
        <f>ROUND(E120*F120,2)</f>
        <v>0</v>
      </c>
      <c r="H120" s="168"/>
      <c r="I120" s="169">
        <f>ROUND(E120*H120,2)</f>
        <v>0</v>
      </c>
      <c r="J120" s="168"/>
      <c r="K120" s="169">
        <f>ROUND(E120*J120,2)</f>
        <v>0</v>
      </c>
      <c r="L120" s="169">
        <v>21</v>
      </c>
      <c r="M120" s="169">
        <f>G120*(1+L120/100)</f>
        <v>0</v>
      </c>
      <c r="N120" s="169">
        <v>0</v>
      </c>
      <c r="O120" s="169">
        <f>ROUND(E120*N120,2)</f>
        <v>0</v>
      </c>
      <c r="P120" s="169">
        <v>0</v>
      </c>
      <c r="Q120" s="169">
        <f>ROUND(E120*P120,2)</f>
        <v>0</v>
      </c>
      <c r="R120" s="169"/>
      <c r="S120" s="169" t="s">
        <v>154</v>
      </c>
      <c r="T120" s="170" t="s">
        <v>117</v>
      </c>
      <c r="U120" s="156">
        <v>0</v>
      </c>
      <c r="V120" s="156">
        <f>ROUND(E120*U120,2)</f>
        <v>0</v>
      </c>
      <c r="W120" s="156"/>
      <c r="X120" s="156" t="s">
        <v>164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165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>
      <c r="A121" s="154"/>
      <c r="B121" s="155"/>
      <c r="C121" s="187" t="s">
        <v>649</v>
      </c>
      <c r="D121" s="178"/>
      <c r="E121" s="179">
        <v>180.25</v>
      </c>
      <c r="F121" s="156"/>
      <c r="G121" s="156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47"/>
      <c r="Z121" s="147"/>
      <c r="AA121" s="147"/>
      <c r="AB121" s="147"/>
      <c r="AC121" s="147"/>
      <c r="AD121" s="147"/>
      <c r="AE121" s="147"/>
      <c r="AF121" s="147"/>
      <c r="AG121" s="147" t="s">
        <v>169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>
      <c r="A122" s="164">
        <v>49</v>
      </c>
      <c r="B122" s="165" t="s">
        <v>297</v>
      </c>
      <c r="C122" s="174" t="s">
        <v>650</v>
      </c>
      <c r="D122" s="166" t="s">
        <v>266</v>
      </c>
      <c r="E122" s="167">
        <v>57.68</v>
      </c>
      <c r="F122" s="168"/>
      <c r="G122" s="169">
        <f>ROUND(E122*F122,2)</f>
        <v>0</v>
      </c>
      <c r="H122" s="168"/>
      <c r="I122" s="169">
        <f>ROUND(E122*H122,2)</f>
        <v>0</v>
      </c>
      <c r="J122" s="168"/>
      <c r="K122" s="169">
        <f>ROUND(E122*J122,2)</f>
        <v>0</v>
      </c>
      <c r="L122" s="169">
        <v>21</v>
      </c>
      <c r="M122" s="169">
        <f>G122*(1+L122/100)</f>
        <v>0</v>
      </c>
      <c r="N122" s="169">
        <v>0</v>
      </c>
      <c r="O122" s="169">
        <f>ROUND(E122*N122,2)</f>
        <v>0</v>
      </c>
      <c r="P122" s="169">
        <v>0</v>
      </c>
      <c r="Q122" s="169">
        <f>ROUND(E122*P122,2)</f>
        <v>0</v>
      </c>
      <c r="R122" s="169"/>
      <c r="S122" s="169" t="s">
        <v>154</v>
      </c>
      <c r="T122" s="170" t="s">
        <v>117</v>
      </c>
      <c r="U122" s="156">
        <v>0</v>
      </c>
      <c r="V122" s="156">
        <f>ROUND(E122*U122,2)</f>
        <v>0</v>
      </c>
      <c r="W122" s="156"/>
      <c r="X122" s="156" t="s">
        <v>164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165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>
      <c r="A123" s="154"/>
      <c r="B123" s="155"/>
      <c r="C123" s="187" t="s">
        <v>651</v>
      </c>
      <c r="D123" s="178"/>
      <c r="E123" s="179">
        <v>57.68</v>
      </c>
      <c r="F123" s="156"/>
      <c r="G123" s="156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47"/>
      <c r="Z123" s="147"/>
      <c r="AA123" s="147"/>
      <c r="AB123" s="147"/>
      <c r="AC123" s="147"/>
      <c r="AD123" s="147"/>
      <c r="AE123" s="147"/>
      <c r="AF123" s="147"/>
      <c r="AG123" s="147" t="s">
        <v>169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>
      <c r="A124" s="180">
        <v>50</v>
      </c>
      <c r="B124" s="181" t="s">
        <v>299</v>
      </c>
      <c r="C124" s="188" t="s">
        <v>652</v>
      </c>
      <c r="D124" s="182" t="s">
        <v>186</v>
      </c>
      <c r="E124" s="183">
        <v>35</v>
      </c>
      <c r="F124" s="184"/>
      <c r="G124" s="185">
        <f t="shared" ref="G124:G153" si="0">ROUND(E124*F124,2)</f>
        <v>0</v>
      </c>
      <c r="H124" s="184"/>
      <c r="I124" s="185">
        <f t="shared" ref="I124:I153" si="1">ROUND(E124*H124,2)</f>
        <v>0</v>
      </c>
      <c r="J124" s="184"/>
      <c r="K124" s="185">
        <f t="shared" ref="K124:K153" si="2">ROUND(E124*J124,2)</f>
        <v>0</v>
      </c>
      <c r="L124" s="185">
        <v>21</v>
      </c>
      <c r="M124" s="185">
        <f t="shared" ref="M124:M153" si="3">G124*(1+L124/100)</f>
        <v>0</v>
      </c>
      <c r="N124" s="185">
        <v>0</v>
      </c>
      <c r="O124" s="185">
        <f t="shared" ref="O124:O153" si="4">ROUND(E124*N124,2)</f>
        <v>0</v>
      </c>
      <c r="P124" s="185">
        <v>0</v>
      </c>
      <c r="Q124" s="185">
        <f t="shared" ref="Q124:Q153" si="5">ROUND(E124*P124,2)</f>
        <v>0</v>
      </c>
      <c r="R124" s="185"/>
      <c r="S124" s="185" t="s">
        <v>154</v>
      </c>
      <c r="T124" s="186" t="s">
        <v>117</v>
      </c>
      <c r="U124" s="156">
        <v>0</v>
      </c>
      <c r="V124" s="156">
        <f t="shared" ref="V124:V153" si="6">ROUND(E124*U124,2)</f>
        <v>0</v>
      </c>
      <c r="W124" s="156"/>
      <c r="X124" s="156" t="s">
        <v>164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165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>
      <c r="A125" s="180">
        <v>51</v>
      </c>
      <c r="B125" s="181" t="s">
        <v>653</v>
      </c>
      <c r="C125" s="188" t="s">
        <v>654</v>
      </c>
      <c r="D125" s="182" t="s">
        <v>200</v>
      </c>
      <c r="E125" s="183">
        <v>1</v>
      </c>
      <c r="F125" s="184"/>
      <c r="G125" s="185">
        <f t="shared" si="0"/>
        <v>0</v>
      </c>
      <c r="H125" s="184"/>
      <c r="I125" s="185">
        <f t="shared" si="1"/>
        <v>0</v>
      </c>
      <c r="J125" s="184"/>
      <c r="K125" s="185">
        <f t="shared" si="2"/>
        <v>0</v>
      </c>
      <c r="L125" s="185">
        <v>21</v>
      </c>
      <c r="M125" s="185">
        <f t="shared" si="3"/>
        <v>0</v>
      </c>
      <c r="N125" s="185">
        <v>0</v>
      </c>
      <c r="O125" s="185">
        <f t="shared" si="4"/>
        <v>0</v>
      </c>
      <c r="P125" s="185">
        <v>0</v>
      </c>
      <c r="Q125" s="185">
        <f t="shared" si="5"/>
        <v>0</v>
      </c>
      <c r="R125" s="185"/>
      <c r="S125" s="185" t="s">
        <v>154</v>
      </c>
      <c r="T125" s="186" t="s">
        <v>117</v>
      </c>
      <c r="U125" s="156">
        <v>0</v>
      </c>
      <c r="V125" s="156">
        <f t="shared" si="6"/>
        <v>0</v>
      </c>
      <c r="W125" s="156"/>
      <c r="X125" s="156" t="s">
        <v>164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165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>
      <c r="A126" s="180">
        <v>52</v>
      </c>
      <c r="B126" s="181" t="s">
        <v>655</v>
      </c>
      <c r="C126" s="188" t="s">
        <v>656</v>
      </c>
      <c r="D126" s="182" t="s">
        <v>200</v>
      </c>
      <c r="E126" s="183">
        <v>1</v>
      </c>
      <c r="F126" s="184"/>
      <c r="G126" s="185">
        <f t="shared" si="0"/>
        <v>0</v>
      </c>
      <c r="H126" s="184"/>
      <c r="I126" s="185">
        <f t="shared" si="1"/>
        <v>0</v>
      </c>
      <c r="J126" s="184"/>
      <c r="K126" s="185">
        <f t="shared" si="2"/>
        <v>0</v>
      </c>
      <c r="L126" s="185">
        <v>21</v>
      </c>
      <c r="M126" s="185">
        <f t="shared" si="3"/>
        <v>0</v>
      </c>
      <c r="N126" s="185">
        <v>0</v>
      </c>
      <c r="O126" s="185">
        <f t="shared" si="4"/>
        <v>0</v>
      </c>
      <c r="P126" s="185">
        <v>0</v>
      </c>
      <c r="Q126" s="185">
        <f t="shared" si="5"/>
        <v>0</v>
      </c>
      <c r="R126" s="185"/>
      <c r="S126" s="185" t="s">
        <v>154</v>
      </c>
      <c r="T126" s="186" t="s">
        <v>117</v>
      </c>
      <c r="U126" s="156">
        <v>0</v>
      </c>
      <c r="V126" s="156">
        <f t="shared" si="6"/>
        <v>0</v>
      </c>
      <c r="W126" s="156"/>
      <c r="X126" s="156" t="s">
        <v>164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165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>
      <c r="A127" s="180">
        <v>53</v>
      </c>
      <c r="B127" s="181" t="s">
        <v>657</v>
      </c>
      <c r="C127" s="188" t="s">
        <v>658</v>
      </c>
      <c r="D127" s="182" t="s">
        <v>200</v>
      </c>
      <c r="E127" s="183">
        <v>3</v>
      </c>
      <c r="F127" s="184"/>
      <c r="G127" s="185">
        <f t="shared" si="0"/>
        <v>0</v>
      </c>
      <c r="H127" s="184"/>
      <c r="I127" s="185">
        <f t="shared" si="1"/>
        <v>0</v>
      </c>
      <c r="J127" s="184"/>
      <c r="K127" s="185">
        <f t="shared" si="2"/>
        <v>0</v>
      </c>
      <c r="L127" s="185">
        <v>21</v>
      </c>
      <c r="M127" s="185">
        <f t="shared" si="3"/>
        <v>0</v>
      </c>
      <c r="N127" s="185">
        <v>0</v>
      </c>
      <c r="O127" s="185">
        <f t="shared" si="4"/>
        <v>0</v>
      </c>
      <c r="P127" s="185">
        <v>0</v>
      </c>
      <c r="Q127" s="185">
        <f t="shared" si="5"/>
        <v>0</v>
      </c>
      <c r="R127" s="185"/>
      <c r="S127" s="185" t="s">
        <v>154</v>
      </c>
      <c r="T127" s="186" t="s">
        <v>117</v>
      </c>
      <c r="U127" s="156">
        <v>0</v>
      </c>
      <c r="V127" s="156">
        <f t="shared" si="6"/>
        <v>0</v>
      </c>
      <c r="W127" s="156"/>
      <c r="X127" s="156" t="s">
        <v>164</v>
      </c>
      <c r="Y127" s="147"/>
      <c r="Z127" s="147"/>
      <c r="AA127" s="147"/>
      <c r="AB127" s="147"/>
      <c r="AC127" s="147"/>
      <c r="AD127" s="147"/>
      <c r="AE127" s="147"/>
      <c r="AF127" s="147"/>
      <c r="AG127" s="147" t="s">
        <v>165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>
      <c r="A128" s="180">
        <v>54</v>
      </c>
      <c r="B128" s="181" t="s">
        <v>659</v>
      </c>
      <c r="C128" s="188" t="s">
        <v>660</v>
      </c>
      <c r="D128" s="182" t="s">
        <v>200</v>
      </c>
      <c r="E128" s="183">
        <v>1</v>
      </c>
      <c r="F128" s="184"/>
      <c r="G128" s="185">
        <f t="shared" si="0"/>
        <v>0</v>
      </c>
      <c r="H128" s="184"/>
      <c r="I128" s="185">
        <f t="shared" si="1"/>
        <v>0</v>
      </c>
      <c r="J128" s="184"/>
      <c r="K128" s="185">
        <f t="shared" si="2"/>
        <v>0</v>
      </c>
      <c r="L128" s="185">
        <v>21</v>
      </c>
      <c r="M128" s="185">
        <f t="shared" si="3"/>
        <v>0</v>
      </c>
      <c r="N128" s="185">
        <v>0.05</v>
      </c>
      <c r="O128" s="185">
        <f t="shared" si="4"/>
        <v>0.05</v>
      </c>
      <c r="P128" s="185">
        <v>0</v>
      </c>
      <c r="Q128" s="185">
        <f t="shared" si="5"/>
        <v>0</v>
      </c>
      <c r="R128" s="185"/>
      <c r="S128" s="185" t="s">
        <v>154</v>
      </c>
      <c r="T128" s="186" t="s">
        <v>117</v>
      </c>
      <c r="U128" s="156">
        <v>0</v>
      </c>
      <c r="V128" s="156">
        <f t="shared" si="6"/>
        <v>0</v>
      </c>
      <c r="W128" s="156"/>
      <c r="X128" s="156" t="s">
        <v>164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165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>
      <c r="A129" s="180">
        <v>55</v>
      </c>
      <c r="B129" s="181" t="s">
        <v>661</v>
      </c>
      <c r="C129" s="188" t="s">
        <v>662</v>
      </c>
      <c r="D129" s="182" t="s">
        <v>200</v>
      </c>
      <c r="E129" s="183">
        <v>1</v>
      </c>
      <c r="F129" s="184"/>
      <c r="G129" s="185">
        <f t="shared" si="0"/>
        <v>0</v>
      </c>
      <c r="H129" s="184"/>
      <c r="I129" s="185">
        <f t="shared" si="1"/>
        <v>0</v>
      </c>
      <c r="J129" s="184"/>
      <c r="K129" s="185">
        <f t="shared" si="2"/>
        <v>0</v>
      </c>
      <c r="L129" s="185">
        <v>21</v>
      </c>
      <c r="M129" s="185">
        <f t="shared" si="3"/>
        <v>0</v>
      </c>
      <c r="N129" s="185">
        <v>0.05</v>
      </c>
      <c r="O129" s="185">
        <f t="shared" si="4"/>
        <v>0.05</v>
      </c>
      <c r="P129" s="185">
        <v>0</v>
      </c>
      <c r="Q129" s="185">
        <f t="shared" si="5"/>
        <v>0</v>
      </c>
      <c r="R129" s="185"/>
      <c r="S129" s="185" t="s">
        <v>154</v>
      </c>
      <c r="T129" s="186" t="s">
        <v>117</v>
      </c>
      <c r="U129" s="156">
        <v>0</v>
      </c>
      <c r="V129" s="156">
        <f t="shared" si="6"/>
        <v>0</v>
      </c>
      <c r="W129" s="156"/>
      <c r="X129" s="156" t="s">
        <v>164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165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>
      <c r="A130" s="180">
        <v>56</v>
      </c>
      <c r="B130" s="181" t="s">
        <v>663</v>
      </c>
      <c r="C130" s="188" t="s">
        <v>664</v>
      </c>
      <c r="D130" s="182" t="s">
        <v>200</v>
      </c>
      <c r="E130" s="183">
        <v>1</v>
      </c>
      <c r="F130" s="184"/>
      <c r="G130" s="185">
        <f t="shared" si="0"/>
        <v>0</v>
      </c>
      <c r="H130" s="184"/>
      <c r="I130" s="185">
        <f t="shared" si="1"/>
        <v>0</v>
      </c>
      <c r="J130" s="184"/>
      <c r="K130" s="185">
        <f t="shared" si="2"/>
        <v>0</v>
      </c>
      <c r="L130" s="185">
        <v>21</v>
      </c>
      <c r="M130" s="185">
        <f t="shared" si="3"/>
        <v>0</v>
      </c>
      <c r="N130" s="185">
        <v>0.05</v>
      </c>
      <c r="O130" s="185">
        <f t="shared" si="4"/>
        <v>0.05</v>
      </c>
      <c r="P130" s="185">
        <v>0</v>
      </c>
      <c r="Q130" s="185">
        <f t="shared" si="5"/>
        <v>0</v>
      </c>
      <c r="R130" s="185"/>
      <c r="S130" s="185" t="s">
        <v>154</v>
      </c>
      <c r="T130" s="186" t="s">
        <v>117</v>
      </c>
      <c r="U130" s="156">
        <v>0</v>
      </c>
      <c r="V130" s="156">
        <f t="shared" si="6"/>
        <v>0</v>
      </c>
      <c r="W130" s="156"/>
      <c r="X130" s="156" t="s">
        <v>164</v>
      </c>
      <c r="Y130" s="147"/>
      <c r="Z130" s="147"/>
      <c r="AA130" s="147"/>
      <c r="AB130" s="147"/>
      <c r="AC130" s="147"/>
      <c r="AD130" s="147"/>
      <c r="AE130" s="147"/>
      <c r="AF130" s="147"/>
      <c r="AG130" s="147" t="s">
        <v>165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>
      <c r="A131" s="180">
        <v>57</v>
      </c>
      <c r="B131" s="181" t="s">
        <v>665</v>
      </c>
      <c r="C131" s="188" t="s">
        <v>666</v>
      </c>
      <c r="D131" s="182" t="s">
        <v>200</v>
      </c>
      <c r="E131" s="183">
        <v>7</v>
      </c>
      <c r="F131" s="184"/>
      <c r="G131" s="185">
        <f t="shared" si="0"/>
        <v>0</v>
      </c>
      <c r="H131" s="184"/>
      <c r="I131" s="185">
        <f t="shared" si="1"/>
        <v>0</v>
      </c>
      <c r="J131" s="184"/>
      <c r="K131" s="185">
        <f t="shared" si="2"/>
        <v>0</v>
      </c>
      <c r="L131" s="185">
        <v>21</v>
      </c>
      <c r="M131" s="185">
        <f t="shared" si="3"/>
        <v>0</v>
      </c>
      <c r="N131" s="185">
        <v>0</v>
      </c>
      <c r="O131" s="185">
        <f t="shared" si="4"/>
        <v>0</v>
      </c>
      <c r="P131" s="185">
        <v>0</v>
      </c>
      <c r="Q131" s="185">
        <f t="shared" si="5"/>
        <v>0</v>
      </c>
      <c r="R131" s="185"/>
      <c r="S131" s="185" t="s">
        <v>154</v>
      </c>
      <c r="T131" s="186" t="s">
        <v>117</v>
      </c>
      <c r="U131" s="156">
        <v>0</v>
      </c>
      <c r="V131" s="156">
        <f t="shared" si="6"/>
        <v>0</v>
      </c>
      <c r="W131" s="156"/>
      <c r="X131" s="156" t="s">
        <v>164</v>
      </c>
      <c r="Y131" s="147"/>
      <c r="Z131" s="147"/>
      <c r="AA131" s="147"/>
      <c r="AB131" s="147"/>
      <c r="AC131" s="147"/>
      <c r="AD131" s="147"/>
      <c r="AE131" s="147"/>
      <c r="AF131" s="147"/>
      <c r="AG131" s="147" t="s">
        <v>165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>
      <c r="A132" s="180">
        <v>58</v>
      </c>
      <c r="B132" s="181" t="s">
        <v>667</v>
      </c>
      <c r="C132" s="188" t="s">
        <v>668</v>
      </c>
      <c r="D132" s="182" t="s">
        <v>200</v>
      </c>
      <c r="E132" s="183">
        <v>1</v>
      </c>
      <c r="F132" s="184"/>
      <c r="G132" s="185">
        <f t="shared" si="0"/>
        <v>0</v>
      </c>
      <c r="H132" s="184"/>
      <c r="I132" s="185">
        <f t="shared" si="1"/>
        <v>0</v>
      </c>
      <c r="J132" s="184"/>
      <c r="K132" s="185">
        <f t="shared" si="2"/>
        <v>0</v>
      </c>
      <c r="L132" s="185">
        <v>21</v>
      </c>
      <c r="M132" s="185">
        <f t="shared" si="3"/>
        <v>0</v>
      </c>
      <c r="N132" s="185">
        <v>0.05</v>
      </c>
      <c r="O132" s="185">
        <f t="shared" si="4"/>
        <v>0.05</v>
      </c>
      <c r="P132" s="185">
        <v>0</v>
      </c>
      <c r="Q132" s="185">
        <f t="shared" si="5"/>
        <v>0</v>
      </c>
      <c r="R132" s="185"/>
      <c r="S132" s="185" t="s">
        <v>154</v>
      </c>
      <c r="T132" s="186" t="s">
        <v>117</v>
      </c>
      <c r="U132" s="156">
        <v>0</v>
      </c>
      <c r="V132" s="156">
        <f t="shared" si="6"/>
        <v>0</v>
      </c>
      <c r="W132" s="156"/>
      <c r="X132" s="156" t="s">
        <v>164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165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>
      <c r="A133" s="180">
        <v>59</v>
      </c>
      <c r="B133" s="181" t="s">
        <v>669</v>
      </c>
      <c r="C133" s="188" t="s">
        <v>670</v>
      </c>
      <c r="D133" s="182" t="s">
        <v>200</v>
      </c>
      <c r="E133" s="183">
        <v>1</v>
      </c>
      <c r="F133" s="184"/>
      <c r="G133" s="185">
        <f t="shared" si="0"/>
        <v>0</v>
      </c>
      <c r="H133" s="184"/>
      <c r="I133" s="185">
        <f t="shared" si="1"/>
        <v>0</v>
      </c>
      <c r="J133" s="184"/>
      <c r="K133" s="185">
        <f t="shared" si="2"/>
        <v>0</v>
      </c>
      <c r="L133" s="185">
        <v>21</v>
      </c>
      <c r="M133" s="185">
        <f t="shared" si="3"/>
        <v>0</v>
      </c>
      <c r="N133" s="185">
        <v>0.05</v>
      </c>
      <c r="O133" s="185">
        <f t="shared" si="4"/>
        <v>0.05</v>
      </c>
      <c r="P133" s="185">
        <v>0</v>
      </c>
      <c r="Q133" s="185">
        <f t="shared" si="5"/>
        <v>0</v>
      </c>
      <c r="R133" s="185"/>
      <c r="S133" s="185" t="s">
        <v>154</v>
      </c>
      <c r="T133" s="186" t="s">
        <v>117</v>
      </c>
      <c r="U133" s="156">
        <v>0</v>
      </c>
      <c r="V133" s="156">
        <f t="shared" si="6"/>
        <v>0</v>
      </c>
      <c r="W133" s="156"/>
      <c r="X133" s="156" t="s">
        <v>164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165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>
      <c r="A134" s="180">
        <v>60</v>
      </c>
      <c r="B134" s="181" t="s">
        <v>671</v>
      </c>
      <c r="C134" s="188" t="s">
        <v>672</v>
      </c>
      <c r="D134" s="182" t="s">
        <v>200</v>
      </c>
      <c r="E134" s="183">
        <v>1</v>
      </c>
      <c r="F134" s="184"/>
      <c r="G134" s="185">
        <f t="shared" si="0"/>
        <v>0</v>
      </c>
      <c r="H134" s="184"/>
      <c r="I134" s="185">
        <f t="shared" si="1"/>
        <v>0</v>
      </c>
      <c r="J134" s="184"/>
      <c r="K134" s="185">
        <f t="shared" si="2"/>
        <v>0</v>
      </c>
      <c r="L134" s="185">
        <v>21</v>
      </c>
      <c r="M134" s="185">
        <f t="shared" si="3"/>
        <v>0</v>
      </c>
      <c r="N134" s="185">
        <v>0.05</v>
      </c>
      <c r="O134" s="185">
        <f t="shared" si="4"/>
        <v>0.05</v>
      </c>
      <c r="P134" s="185">
        <v>0</v>
      </c>
      <c r="Q134" s="185">
        <f t="shared" si="5"/>
        <v>0</v>
      </c>
      <c r="R134" s="185"/>
      <c r="S134" s="185" t="s">
        <v>154</v>
      </c>
      <c r="T134" s="186" t="s">
        <v>117</v>
      </c>
      <c r="U134" s="156">
        <v>0</v>
      </c>
      <c r="V134" s="156">
        <f t="shared" si="6"/>
        <v>0</v>
      </c>
      <c r="W134" s="156"/>
      <c r="X134" s="156" t="s">
        <v>164</v>
      </c>
      <c r="Y134" s="147"/>
      <c r="Z134" s="147"/>
      <c r="AA134" s="147"/>
      <c r="AB134" s="147"/>
      <c r="AC134" s="147"/>
      <c r="AD134" s="147"/>
      <c r="AE134" s="147"/>
      <c r="AF134" s="147"/>
      <c r="AG134" s="147" t="s">
        <v>165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>
      <c r="A135" s="180">
        <v>61</v>
      </c>
      <c r="B135" s="181" t="s">
        <v>673</v>
      </c>
      <c r="C135" s="188" t="s">
        <v>674</v>
      </c>
      <c r="D135" s="182" t="s">
        <v>200</v>
      </c>
      <c r="E135" s="183">
        <v>1</v>
      </c>
      <c r="F135" s="184"/>
      <c r="G135" s="185">
        <f t="shared" si="0"/>
        <v>0</v>
      </c>
      <c r="H135" s="184"/>
      <c r="I135" s="185">
        <f t="shared" si="1"/>
        <v>0</v>
      </c>
      <c r="J135" s="184"/>
      <c r="K135" s="185">
        <f t="shared" si="2"/>
        <v>0</v>
      </c>
      <c r="L135" s="185">
        <v>21</v>
      </c>
      <c r="M135" s="185">
        <f t="shared" si="3"/>
        <v>0</v>
      </c>
      <c r="N135" s="185">
        <v>0.05</v>
      </c>
      <c r="O135" s="185">
        <f t="shared" si="4"/>
        <v>0.05</v>
      </c>
      <c r="P135" s="185">
        <v>0</v>
      </c>
      <c r="Q135" s="185">
        <f t="shared" si="5"/>
        <v>0</v>
      </c>
      <c r="R135" s="185"/>
      <c r="S135" s="185" t="s">
        <v>154</v>
      </c>
      <c r="T135" s="186" t="s">
        <v>117</v>
      </c>
      <c r="U135" s="156">
        <v>0</v>
      </c>
      <c r="V135" s="156">
        <f t="shared" si="6"/>
        <v>0</v>
      </c>
      <c r="W135" s="156"/>
      <c r="X135" s="156" t="s">
        <v>164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165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>
      <c r="A136" s="180">
        <v>62</v>
      </c>
      <c r="B136" s="181" t="s">
        <v>675</v>
      </c>
      <c r="C136" s="188" t="s">
        <v>676</v>
      </c>
      <c r="D136" s="182" t="s">
        <v>200</v>
      </c>
      <c r="E136" s="183">
        <v>1</v>
      </c>
      <c r="F136" s="184"/>
      <c r="G136" s="185">
        <f t="shared" si="0"/>
        <v>0</v>
      </c>
      <c r="H136" s="184"/>
      <c r="I136" s="185">
        <f t="shared" si="1"/>
        <v>0</v>
      </c>
      <c r="J136" s="184"/>
      <c r="K136" s="185">
        <f t="shared" si="2"/>
        <v>0</v>
      </c>
      <c r="L136" s="185">
        <v>21</v>
      </c>
      <c r="M136" s="185">
        <f t="shared" si="3"/>
        <v>0</v>
      </c>
      <c r="N136" s="185">
        <v>0.05</v>
      </c>
      <c r="O136" s="185">
        <f t="shared" si="4"/>
        <v>0.05</v>
      </c>
      <c r="P136" s="185">
        <v>0</v>
      </c>
      <c r="Q136" s="185">
        <f t="shared" si="5"/>
        <v>0</v>
      </c>
      <c r="R136" s="185"/>
      <c r="S136" s="185" t="s">
        <v>154</v>
      </c>
      <c r="T136" s="186" t="s">
        <v>117</v>
      </c>
      <c r="U136" s="156">
        <v>0</v>
      </c>
      <c r="V136" s="156">
        <f t="shared" si="6"/>
        <v>0</v>
      </c>
      <c r="W136" s="156"/>
      <c r="X136" s="156" t="s">
        <v>164</v>
      </c>
      <c r="Y136" s="147"/>
      <c r="Z136" s="147"/>
      <c r="AA136" s="147"/>
      <c r="AB136" s="147"/>
      <c r="AC136" s="147"/>
      <c r="AD136" s="147"/>
      <c r="AE136" s="147"/>
      <c r="AF136" s="147"/>
      <c r="AG136" s="147" t="s">
        <v>165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>
      <c r="A137" s="180">
        <v>63</v>
      </c>
      <c r="B137" s="181" t="s">
        <v>677</v>
      </c>
      <c r="C137" s="188" t="s">
        <v>678</v>
      </c>
      <c r="D137" s="182" t="s">
        <v>200</v>
      </c>
      <c r="E137" s="183">
        <v>1</v>
      </c>
      <c r="F137" s="184"/>
      <c r="G137" s="185">
        <f t="shared" si="0"/>
        <v>0</v>
      </c>
      <c r="H137" s="184"/>
      <c r="I137" s="185">
        <f t="shared" si="1"/>
        <v>0</v>
      </c>
      <c r="J137" s="184"/>
      <c r="K137" s="185">
        <f t="shared" si="2"/>
        <v>0</v>
      </c>
      <c r="L137" s="185">
        <v>21</v>
      </c>
      <c r="M137" s="185">
        <f t="shared" si="3"/>
        <v>0</v>
      </c>
      <c r="N137" s="185">
        <v>0.05</v>
      </c>
      <c r="O137" s="185">
        <f t="shared" si="4"/>
        <v>0.05</v>
      </c>
      <c r="P137" s="185">
        <v>0</v>
      </c>
      <c r="Q137" s="185">
        <f t="shared" si="5"/>
        <v>0</v>
      </c>
      <c r="R137" s="185"/>
      <c r="S137" s="185" t="s">
        <v>154</v>
      </c>
      <c r="T137" s="186" t="s">
        <v>117</v>
      </c>
      <c r="U137" s="156">
        <v>0</v>
      </c>
      <c r="V137" s="156">
        <f t="shared" si="6"/>
        <v>0</v>
      </c>
      <c r="W137" s="156"/>
      <c r="X137" s="156" t="s">
        <v>164</v>
      </c>
      <c r="Y137" s="147"/>
      <c r="Z137" s="147"/>
      <c r="AA137" s="147"/>
      <c r="AB137" s="147"/>
      <c r="AC137" s="147"/>
      <c r="AD137" s="147"/>
      <c r="AE137" s="147"/>
      <c r="AF137" s="147"/>
      <c r="AG137" s="147" t="s">
        <v>165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>
      <c r="A138" s="180">
        <v>64</v>
      </c>
      <c r="B138" s="181" t="s">
        <v>679</v>
      </c>
      <c r="C138" s="188" t="s">
        <v>680</v>
      </c>
      <c r="D138" s="182" t="s">
        <v>200</v>
      </c>
      <c r="E138" s="183">
        <v>1</v>
      </c>
      <c r="F138" s="184"/>
      <c r="G138" s="185">
        <f t="shared" si="0"/>
        <v>0</v>
      </c>
      <c r="H138" s="184"/>
      <c r="I138" s="185">
        <f t="shared" si="1"/>
        <v>0</v>
      </c>
      <c r="J138" s="184"/>
      <c r="K138" s="185">
        <f t="shared" si="2"/>
        <v>0</v>
      </c>
      <c r="L138" s="185">
        <v>21</v>
      </c>
      <c r="M138" s="185">
        <f t="shared" si="3"/>
        <v>0</v>
      </c>
      <c r="N138" s="185">
        <v>0.05</v>
      </c>
      <c r="O138" s="185">
        <f t="shared" si="4"/>
        <v>0.05</v>
      </c>
      <c r="P138" s="185">
        <v>0</v>
      </c>
      <c r="Q138" s="185">
        <f t="shared" si="5"/>
        <v>0</v>
      </c>
      <c r="R138" s="185"/>
      <c r="S138" s="185" t="s">
        <v>154</v>
      </c>
      <c r="T138" s="186" t="s">
        <v>117</v>
      </c>
      <c r="U138" s="156">
        <v>0</v>
      </c>
      <c r="V138" s="156">
        <f t="shared" si="6"/>
        <v>0</v>
      </c>
      <c r="W138" s="156"/>
      <c r="X138" s="156" t="s">
        <v>164</v>
      </c>
      <c r="Y138" s="147"/>
      <c r="Z138" s="147"/>
      <c r="AA138" s="147"/>
      <c r="AB138" s="147"/>
      <c r="AC138" s="147"/>
      <c r="AD138" s="147"/>
      <c r="AE138" s="147"/>
      <c r="AF138" s="147"/>
      <c r="AG138" s="147" t="s">
        <v>165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>
      <c r="A139" s="180">
        <v>65</v>
      </c>
      <c r="B139" s="181" t="s">
        <v>681</v>
      </c>
      <c r="C139" s="188" t="s">
        <v>682</v>
      </c>
      <c r="D139" s="182" t="s">
        <v>200</v>
      </c>
      <c r="E139" s="183">
        <v>10</v>
      </c>
      <c r="F139" s="184"/>
      <c r="G139" s="185">
        <f t="shared" si="0"/>
        <v>0</v>
      </c>
      <c r="H139" s="184"/>
      <c r="I139" s="185">
        <f t="shared" si="1"/>
        <v>0</v>
      </c>
      <c r="J139" s="184"/>
      <c r="K139" s="185">
        <f t="shared" si="2"/>
        <v>0</v>
      </c>
      <c r="L139" s="185">
        <v>21</v>
      </c>
      <c r="M139" s="185">
        <f t="shared" si="3"/>
        <v>0</v>
      </c>
      <c r="N139" s="185">
        <v>0.05</v>
      </c>
      <c r="O139" s="185">
        <f t="shared" si="4"/>
        <v>0.5</v>
      </c>
      <c r="P139" s="185">
        <v>0</v>
      </c>
      <c r="Q139" s="185">
        <f t="shared" si="5"/>
        <v>0</v>
      </c>
      <c r="R139" s="185"/>
      <c r="S139" s="185" t="s">
        <v>154</v>
      </c>
      <c r="T139" s="186" t="s">
        <v>117</v>
      </c>
      <c r="U139" s="156">
        <v>0</v>
      </c>
      <c r="V139" s="156">
        <f t="shared" si="6"/>
        <v>0</v>
      </c>
      <c r="W139" s="156"/>
      <c r="X139" s="156" t="s">
        <v>164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165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>
      <c r="A140" s="180">
        <v>66</v>
      </c>
      <c r="B140" s="181" t="s">
        <v>683</v>
      </c>
      <c r="C140" s="188" t="s">
        <v>684</v>
      </c>
      <c r="D140" s="182" t="s">
        <v>200</v>
      </c>
      <c r="E140" s="183">
        <v>1</v>
      </c>
      <c r="F140" s="184"/>
      <c r="G140" s="185">
        <f t="shared" si="0"/>
        <v>0</v>
      </c>
      <c r="H140" s="184"/>
      <c r="I140" s="185">
        <f t="shared" si="1"/>
        <v>0</v>
      </c>
      <c r="J140" s="184"/>
      <c r="K140" s="185">
        <f t="shared" si="2"/>
        <v>0</v>
      </c>
      <c r="L140" s="185">
        <v>21</v>
      </c>
      <c r="M140" s="185">
        <f t="shared" si="3"/>
        <v>0</v>
      </c>
      <c r="N140" s="185">
        <v>0.05</v>
      </c>
      <c r="O140" s="185">
        <f t="shared" si="4"/>
        <v>0.05</v>
      </c>
      <c r="P140" s="185">
        <v>0</v>
      </c>
      <c r="Q140" s="185">
        <f t="shared" si="5"/>
        <v>0</v>
      </c>
      <c r="R140" s="185"/>
      <c r="S140" s="185" t="s">
        <v>154</v>
      </c>
      <c r="T140" s="186" t="s">
        <v>117</v>
      </c>
      <c r="U140" s="156">
        <v>0</v>
      </c>
      <c r="V140" s="156">
        <f t="shared" si="6"/>
        <v>0</v>
      </c>
      <c r="W140" s="156"/>
      <c r="X140" s="156" t="s">
        <v>164</v>
      </c>
      <c r="Y140" s="147"/>
      <c r="Z140" s="147"/>
      <c r="AA140" s="147"/>
      <c r="AB140" s="147"/>
      <c r="AC140" s="147"/>
      <c r="AD140" s="147"/>
      <c r="AE140" s="147"/>
      <c r="AF140" s="147"/>
      <c r="AG140" s="147" t="s">
        <v>165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>
      <c r="A141" s="180">
        <v>67</v>
      </c>
      <c r="B141" s="181" t="s">
        <v>685</v>
      </c>
      <c r="C141" s="188" t="s">
        <v>686</v>
      </c>
      <c r="D141" s="182" t="s">
        <v>200</v>
      </c>
      <c r="E141" s="183">
        <v>1</v>
      </c>
      <c r="F141" s="184"/>
      <c r="G141" s="185">
        <f t="shared" si="0"/>
        <v>0</v>
      </c>
      <c r="H141" s="184"/>
      <c r="I141" s="185">
        <f t="shared" si="1"/>
        <v>0</v>
      </c>
      <c r="J141" s="184"/>
      <c r="K141" s="185">
        <f t="shared" si="2"/>
        <v>0</v>
      </c>
      <c r="L141" s="185">
        <v>21</v>
      </c>
      <c r="M141" s="185">
        <f t="shared" si="3"/>
        <v>0</v>
      </c>
      <c r="N141" s="185">
        <v>0.05</v>
      </c>
      <c r="O141" s="185">
        <f t="shared" si="4"/>
        <v>0.05</v>
      </c>
      <c r="P141" s="185">
        <v>0</v>
      </c>
      <c r="Q141" s="185">
        <f t="shared" si="5"/>
        <v>0</v>
      </c>
      <c r="R141" s="185"/>
      <c r="S141" s="185" t="s">
        <v>154</v>
      </c>
      <c r="T141" s="186" t="s">
        <v>117</v>
      </c>
      <c r="U141" s="156">
        <v>0</v>
      </c>
      <c r="V141" s="156">
        <f t="shared" si="6"/>
        <v>0</v>
      </c>
      <c r="W141" s="156"/>
      <c r="X141" s="156" t="s">
        <v>164</v>
      </c>
      <c r="Y141" s="147"/>
      <c r="Z141" s="147"/>
      <c r="AA141" s="147"/>
      <c r="AB141" s="147"/>
      <c r="AC141" s="147"/>
      <c r="AD141" s="147"/>
      <c r="AE141" s="147"/>
      <c r="AF141" s="147"/>
      <c r="AG141" s="147" t="s">
        <v>165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>
      <c r="A142" s="180">
        <v>68</v>
      </c>
      <c r="B142" s="181" t="s">
        <v>687</v>
      </c>
      <c r="C142" s="188" t="s">
        <v>688</v>
      </c>
      <c r="D142" s="182" t="s">
        <v>200</v>
      </c>
      <c r="E142" s="183">
        <v>1</v>
      </c>
      <c r="F142" s="184"/>
      <c r="G142" s="185">
        <f t="shared" si="0"/>
        <v>0</v>
      </c>
      <c r="H142" s="184"/>
      <c r="I142" s="185">
        <f t="shared" si="1"/>
        <v>0</v>
      </c>
      <c r="J142" s="184"/>
      <c r="K142" s="185">
        <f t="shared" si="2"/>
        <v>0</v>
      </c>
      <c r="L142" s="185">
        <v>21</v>
      </c>
      <c r="M142" s="185">
        <f t="shared" si="3"/>
        <v>0</v>
      </c>
      <c r="N142" s="185">
        <v>0.05</v>
      </c>
      <c r="O142" s="185">
        <f t="shared" si="4"/>
        <v>0.05</v>
      </c>
      <c r="P142" s="185">
        <v>0</v>
      </c>
      <c r="Q142" s="185">
        <f t="shared" si="5"/>
        <v>0</v>
      </c>
      <c r="R142" s="185"/>
      <c r="S142" s="185" t="s">
        <v>154</v>
      </c>
      <c r="T142" s="186" t="s">
        <v>117</v>
      </c>
      <c r="U142" s="156">
        <v>0</v>
      </c>
      <c r="V142" s="156">
        <f t="shared" si="6"/>
        <v>0</v>
      </c>
      <c r="W142" s="156"/>
      <c r="X142" s="156" t="s">
        <v>164</v>
      </c>
      <c r="Y142" s="147"/>
      <c r="Z142" s="147"/>
      <c r="AA142" s="147"/>
      <c r="AB142" s="147"/>
      <c r="AC142" s="147"/>
      <c r="AD142" s="147"/>
      <c r="AE142" s="147"/>
      <c r="AF142" s="147"/>
      <c r="AG142" s="147" t="s">
        <v>165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>
      <c r="A143" s="180">
        <v>69</v>
      </c>
      <c r="B143" s="181" t="s">
        <v>689</v>
      </c>
      <c r="C143" s="188" t="s">
        <v>690</v>
      </c>
      <c r="D143" s="182" t="s">
        <v>200</v>
      </c>
      <c r="E143" s="183">
        <v>1</v>
      </c>
      <c r="F143" s="184"/>
      <c r="G143" s="185">
        <f t="shared" si="0"/>
        <v>0</v>
      </c>
      <c r="H143" s="184"/>
      <c r="I143" s="185">
        <f t="shared" si="1"/>
        <v>0</v>
      </c>
      <c r="J143" s="184"/>
      <c r="K143" s="185">
        <f t="shared" si="2"/>
        <v>0</v>
      </c>
      <c r="L143" s="185">
        <v>21</v>
      </c>
      <c r="M143" s="185">
        <f t="shared" si="3"/>
        <v>0</v>
      </c>
      <c r="N143" s="185">
        <v>0.05</v>
      </c>
      <c r="O143" s="185">
        <f t="shared" si="4"/>
        <v>0.05</v>
      </c>
      <c r="P143" s="185">
        <v>0</v>
      </c>
      <c r="Q143" s="185">
        <f t="shared" si="5"/>
        <v>0</v>
      </c>
      <c r="R143" s="185"/>
      <c r="S143" s="185" t="s">
        <v>154</v>
      </c>
      <c r="T143" s="186" t="s">
        <v>117</v>
      </c>
      <c r="U143" s="156">
        <v>0</v>
      </c>
      <c r="V143" s="156">
        <f t="shared" si="6"/>
        <v>0</v>
      </c>
      <c r="W143" s="156"/>
      <c r="X143" s="156" t="s">
        <v>164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165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>
      <c r="A144" s="180">
        <v>70</v>
      </c>
      <c r="B144" s="181" t="s">
        <v>691</v>
      </c>
      <c r="C144" s="188" t="s">
        <v>692</v>
      </c>
      <c r="D144" s="182" t="s">
        <v>200</v>
      </c>
      <c r="E144" s="183">
        <v>1</v>
      </c>
      <c r="F144" s="184"/>
      <c r="G144" s="185">
        <f t="shared" si="0"/>
        <v>0</v>
      </c>
      <c r="H144" s="184"/>
      <c r="I144" s="185">
        <f t="shared" si="1"/>
        <v>0</v>
      </c>
      <c r="J144" s="184"/>
      <c r="K144" s="185">
        <f t="shared" si="2"/>
        <v>0</v>
      </c>
      <c r="L144" s="185">
        <v>21</v>
      </c>
      <c r="M144" s="185">
        <f t="shared" si="3"/>
        <v>0</v>
      </c>
      <c r="N144" s="185">
        <v>0.05</v>
      </c>
      <c r="O144" s="185">
        <f t="shared" si="4"/>
        <v>0.05</v>
      </c>
      <c r="P144" s="185">
        <v>0</v>
      </c>
      <c r="Q144" s="185">
        <f t="shared" si="5"/>
        <v>0</v>
      </c>
      <c r="R144" s="185"/>
      <c r="S144" s="185" t="s">
        <v>154</v>
      </c>
      <c r="T144" s="186" t="s">
        <v>117</v>
      </c>
      <c r="U144" s="156">
        <v>0</v>
      </c>
      <c r="V144" s="156">
        <f t="shared" si="6"/>
        <v>0</v>
      </c>
      <c r="W144" s="156"/>
      <c r="X144" s="156" t="s">
        <v>164</v>
      </c>
      <c r="Y144" s="147"/>
      <c r="Z144" s="147"/>
      <c r="AA144" s="147"/>
      <c r="AB144" s="147"/>
      <c r="AC144" s="147"/>
      <c r="AD144" s="147"/>
      <c r="AE144" s="147"/>
      <c r="AF144" s="147"/>
      <c r="AG144" s="147" t="s">
        <v>165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>
      <c r="A145" s="180">
        <v>71</v>
      </c>
      <c r="B145" s="181" t="s">
        <v>693</v>
      </c>
      <c r="C145" s="188" t="s">
        <v>694</v>
      </c>
      <c r="D145" s="182" t="s">
        <v>200</v>
      </c>
      <c r="E145" s="183">
        <v>1</v>
      </c>
      <c r="F145" s="184"/>
      <c r="G145" s="185">
        <f t="shared" si="0"/>
        <v>0</v>
      </c>
      <c r="H145" s="184"/>
      <c r="I145" s="185">
        <f t="shared" si="1"/>
        <v>0</v>
      </c>
      <c r="J145" s="184"/>
      <c r="K145" s="185">
        <f t="shared" si="2"/>
        <v>0</v>
      </c>
      <c r="L145" s="185">
        <v>21</v>
      </c>
      <c r="M145" s="185">
        <f t="shared" si="3"/>
        <v>0</v>
      </c>
      <c r="N145" s="185">
        <v>0.05</v>
      </c>
      <c r="O145" s="185">
        <f t="shared" si="4"/>
        <v>0.05</v>
      </c>
      <c r="P145" s="185">
        <v>0</v>
      </c>
      <c r="Q145" s="185">
        <f t="shared" si="5"/>
        <v>0</v>
      </c>
      <c r="R145" s="185"/>
      <c r="S145" s="185" t="s">
        <v>154</v>
      </c>
      <c r="T145" s="186" t="s">
        <v>117</v>
      </c>
      <c r="U145" s="156">
        <v>0</v>
      </c>
      <c r="V145" s="156">
        <f t="shared" si="6"/>
        <v>0</v>
      </c>
      <c r="W145" s="156"/>
      <c r="X145" s="156" t="s">
        <v>164</v>
      </c>
      <c r="Y145" s="147"/>
      <c r="Z145" s="147"/>
      <c r="AA145" s="147"/>
      <c r="AB145" s="147"/>
      <c r="AC145" s="147"/>
      <c r="AD145" s="147"/>
      <c r="AE145" s="147"/>
      <c r="AF145" s="147"/>
      <c r="AG145" s="147" t="s">
        <v>165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>
      <c r="A146" s="180">
        <v>72</v>
      </c>
      <c r="B146" s="181" t="s">
        <v>695</v>
      </c>
      <c r="C146" s="188" t="s">
        <v>696</v>
      </c>
      <c r="D146" s="182" t="s">
        <v>200</v>
      </c>
      <c r="E146" s="183">
        <v>1</v>
      </c>
      <c r="F146" s="184"/>
      <c r="G146" s="185">
        <f t="shared" si="0"/>
        <v>0</v>
      </c>
      <c r="H146" s="184"/>
      <c r="I146" s="185">
        <f t="shared" si="1"/>
        <v>0</v>
      </c>
      <c r="J146" s="184"/>
      <c r="K146" s="185">
        <f t="shared" si="2"/>
        <v>0</v>
      </c>
      <c r="L146" s="185">
        <v>21</v>
      </c>
      <c r="M146" s="185">
        <f t="shared" si="3"/>
        <v>0</v>
      </c>
      <c r="N146" s="185">
        <v>0.05</v>
      </c>
      <c r="O146" s="185">
        <f t="shared" si="4"/>
        <v>0.05</v>
      </c>
      <c r="P146" s="185">
        <v>0</v>
      </c>
      <c r="Q146" s="185">
        <f t="shared" si="5"/>
        <v>0</v>
      </c>
      <c r="R146" s="185"/>
      <c r="S146" s="185" t="s">
        <v>154</v>
      </c>
      <c r="T146" s="186" t="s">
        <v>117</v>
      </c>
      <c r="U146" s="156">
        <v>0</v>
      </c>
      <c r="V146" s="156">
        <f t="shared" si="6"/>
        <v>0</v>
      </c>
      <c r="W146" s="156"/>
      <c r="X146" s="156" t="s">
        <v>164</v>
      </c>
      <c r="Y146" s="147"/>
      <c r="Z146" s="147"/>
      <c r="AA146" s="147"/>
      <c r="AB146" s="147"/>
      <c r="AC146" s="147"/>
      <c r="AD146" s="147"/>
      <c r="AE146" s="147"/>
      <c r="AF146" s="147"/>
      <c r="AG146" s="147" t="s">
        <v>165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>
      <c r="A147" s="180">
        <v>73</v>
      </c>
      <c r="B147" s="181" t="s">
        <v>697</v>
      </c>
      <c r="C147" s="188" t="s">
        <v>698</v>
      </c>
      <c r="D147" s="182" t="s">
        <v>200</v>
      </c>
      <c r="E147" s="183">
        <v>1</v>
      </c>
      <c r="F147" s="184"/>
      <c r="G147" s="185">
        <f t="shared" si="0"/>
        <v>0</v>
      </c>
      <c r="H147" s="184"/>
      <c r="I147" s="185">
        <f t="shared" si="1"/>
        <v>0</v>
      </c>
      <c r="J147" s="184"/>
      <c r="K147" s="185">
        <f t="shared" si="2"/>
        <v>0</v>
      </c>
      <c r="L147" s="185">
        <v>21</v>
      </c>
      <c r="M147" s="185">
        <f t="shared" si="3"/>
        <v>0</v>
      </c>
      <c r="N147" s="185">
        <v>0.05</v>
      </c>
      <c r="O147" s="185">
        <f t="shared" si="4"/>
        <v>0.05</v>
      </c>
      <c r="P147" s="185">
        <v>0</v>
      </c>
      <c r="Q147" s="185">
        <f t="shared" si="5"/>
        <v>0</v>
      </c>
      <c r="R147" s="185"/>
      <c r="S147" s="185" t="s">
        <v>154</v>
      </c>
      <c r="T147" s="186" t="s">
        <v>117</v>
      </c>
      <c r="U147" s="156">
        <v>0</v>
      </c>
      <c r="V147" s="156">
        <f t="shared" si="6"/>
        <v>0</v>
      </c>
      <c r="W147" s="156"/>
      <c r="X147" s="156" t="s">
        <v>164</v>
      </c>
      <c r="Y147" s="147"/>
      <c r="Z147" s="147"/>
      <c r="AA147" s="147"/>
      <c r="AB147" s="147"/>
      <c r="AC147" s="147"/>
      <c r="AD147" s="147"/>
      <c r="AE147" s="147"/>
      <c r="AF147" s="147"/>
      <c r="AG147" s="147" t="s">
        <v>165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>
      <c r="A148" s="180">
        <v>74</v>
      </c>
      <c r="B148" s="181" t="s">
        <v>699</v>
      </c>
      <c r="C148" s="188" t="s">
        <v>700</v>
      </c>
      <c r="D148" s="182" t="s">
        <v>200</v>
      </c>
      <c r="E148" s="183">
        <v>1</v>
      </c>
      <c r="F148" s="184"/>
      <c r="G148" s="185">
        <f t="shared" si="0"/>
        <v>0</v>
      </c>
      <c r="H148" s="184"/>
      <c r="I148" s="185">
        <f t="shared" si="1"/>
        <v>0</v>
      </c>
      <c r="J148" s="184"/>
      <c r="K148" s="185">
        <f t="shared" si="2"/>
        <v>0</v>
      </c>
      <c r="L148" s="185">
        <v>21</v>
      </c>
      <c r="M148" s="185">
        <f t="shared" si="3"/>
        <v>0</v>
      </c>
      <c r="N148" s="185">
        <v>0.05</v>
      </c>
      <c r="O148" s="185">
        <f t="shared" si="4"/>
        <v>0.05</v>
      </c>
      <c r="P148" s="185">
        <v>0</v>
      </c>
      <c r="Q148" s="185">
        <f t="shared" si="5"/>
        <v>0</v>
      </c>
      <c r="R148" s="185"/>
      <c r="S148" s="185" t="s">
        <v>154</v>
      </c>
      <c r="T148" s="186" t="s">
        <v>117</v>
      </c>
      <c r="U148" s="156">
        <v>0</v>
      </c>
      <c r="V148" s="156">
        <f t="shared" si="6"/>
        <v>0</v>
      </c>
      <c r="W148" s="156"/>
      <c r="X148" s="156" t="s">
        <v>164</v>
      </c>
      <c r="Y148" s="147"/>
      <c r="Z148" s="147"/>
      <c r="AA148" s="147"/>
      <c r="AB148" s="147"/>
      <c r="AC148" s="147"/>
      <c r="AD148" s="147"/>
      <c r="AE148" s="147"/>
      <c r="AF148" s="147"/>
      <c r="AG148" s="147" t="s">
        <v>165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>
      <c r="A149" s="180">
        <v>75</v>
      </c>
      <c r="B149" s="181" t="s">
        <v>701</v>
      </c>
      <c r="C149" s="188" t="s">
        <v>702</v>
      </c>
      <c r="D149" s="182" t="s">
        <v>200</v>
      </c>
      <c r="E149" s="183">
        <v>1</v>
      </c>
      <c r="F149" s="184"/>
      <c r="G149" s="185">
        <f t="shared" si="0"/>
        <v>0</v>
      </c>
      <c r="H149" s="184"/>
      <c r="I149" s="185">
        <f t="shared" si="1"/>
        <v>0</v>
      </c>
      <c r="J149" s="184"/>
      <c r="K149" s="185">
        <f t="shared" si="2"/>
        <v>0</v>
      </c>
      <c r="L149" s="185">
        <v>21</v>
      </c>
      <c r="M149" s="185">
        <f t="shared" si="3"/>
        <v>0</v>
      </c>
      <c r="N149" s="185">
        <v>0.05</v>
      </c>
      <c r="O149" s="185">
        <f t="shared" si="4"/>
        <v>0.05</v>
      </c>
      <c r="P149" s="185">
        <v>0</v>
      </c>
      <c r="Q149" s="185">
        <f t="shared" si="5"/>
        <v>0</v>
      </c>
      <c r="R149" s="185"/>
      <c r="S149" s="185" t="s">
        <v>154</v>
      </c>
      <c r="T149" s="186" t="s">
        <v>117</v>
      </c>
      <c r="U149" s="156">
        <v>0</v>
      </c>
      <c r="V149" s="156">
        <f t="shared" si="6"/>
        <v>0</v>
      </c>
      <c r="W149" s="156"/>
      <c r="X149" s="156" t="s">
        <v>164</v>
      </c>
      <c r="Y149" s="147"/>
      <c r="Z149" s="147"/>
      <c r="AA149" s="147"/>
      <c r="AB149" s="147"/>
      <c r="AC149" s="147"/>
      <c r="AD149" s="147"/>
      <c r="AE149" s="147"/>
      <c r="AF149" s="147"/>
      <c r="AG149" s="147" t="s">
        <v>165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>
      <c r="A150" s="180">
        <v>76</v>
      </c>
      <c r="B150" s="181" t="s">
        <v>703</v>
      </c>
      <c r="C150" s="188" t="s">
        <v>704</v>
      </c>
      <c r="D150" s="182" t="s">
        <v>200</v>
      </c>
      <c r="E150" s="183">
        <v>1</v>
      </c>
      <c r="F150" s="184"/>
      <c r="G150" s="185">
        <f t="shared" si="0"/>
        <v>0</v>
      </c>
      <c r="H150" s="184"/>
      <c r="I150" s="185">
        <f t="shared" si="1"/>
        <v>0</v>
      </c>
      <c r="J150" s="184"/>
      <c r="K150" s="185">
        <f t="shared" si="2"/>
        <v>0</v>
      </c>
      <c r="L150" s="185">
        <v>21</v>
      </c>
      <c r="M150" s="185">
        <f t="shared" si="3"/>
        <v>0</v>
      </c>
      <c r="N150" s="185">
        <v>0</v>
      </c>
      <c r="O150" s="185">
        <f t="shared" si="4"/>
        <v>0</v>
      </c>
      <c r="P150" s="185">
        <v>0</v>
      </c>
      <c r="Q150" s="185">
        <f t="shared" si="5"/>
        <v>0</v>
      </c>
      <c r="R150" s="185"/>
      <c r="S150" s="185" t="s">
        <v>154</v>
      </c>
      <c r="T150" s="186" t="s">
        <v>117</v>
      </c>
      <c r="U150" s="156">
        <v>0</v>
      </c>
      <c r="V150" s="156">
        <f t="shared" si="6"/>
        <v>0</v>
      </c>
      <c r="W150" s="156"/>
      <c r="X150" s="156" t="s">
        <v>164</v>
      </c>
      <c r="Y150" s="147"/>
      <c r="Z150" s="147"/>
      <c r="AA150" s="147"/>
      <c r="AB150" s="147"/>
      <c r="AC150" s="147"/>
      <c r="AD150" s="147"/>
      <c r="AE150" s="147"/>
      <c r="AF150" s="147"/>
      <c r="AG150" s="147" t="s">
        <v>165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>
      <c r="A151" s="180">
        <v>77</v>
      </c>
      <c r="B151" s="181" t="s">
        <v>705</v>
      </c>
      <c r="C151" s="188" t="s">
        <v>706</v>
      </c>
      <c r="D151" s="182" t="s">
        <v>200</v>
      </c>
      <c r="E151" s="183">
        <v>1</v>
      </c>
      <c r="F151" s="184"/>
      <c r="G151" s="185">
        <f t="shared" si="0"/>
        <v>0</v>
      </c>
      <c r="H151" s="184"/>
      <c r="I151" s="185">
        <f t="shared" si="1"/>
        <v>0</v>
      </c>
      <c r="J151" s="184"/>
      <c r="K151" s="185">
        <f t="shared" si="2"/>
        <v>0</v>
      </c>
      <c r="L151" s="185">
        <v>21</v>
      </c>
      <c r="M151" s="185">
        <f t="shared" si="3"/>
        <v>0</v>
      </c>
      <c r="N151" s="185">
        <v>8</v>
      </c>
      <c r="O151" s="185">
        <f t="shared" si="4"/>
        <v>8</v>
      </c>
      <c r="P151" s="185">
        <v>0</v>
      </c>
      <c r="Q151" s="185">
        <f t="shared" si="5"/>
        <v>0</v>
      </c>
      <c r="R151" s="185"/>
      <c r="S151" s="185" t="s">
        <v>154</v>
      </c>
      <c r="T151" s="186" t="s">
        <v>117</v>
      </c>
      <c r="U151" s="156">
        <v>0</v>
      </c>
      <c r="V151" s="156">
        <f t="shared" si="6"/>
        <v>0</v>
      </c>
      <c r="W151" s="156"/>
      <c r="X151" s="156" t="s">
        <v>164</v>
      </c>
      <c r="Y151" s="147"/>
      <c r="Z151" s="147"/>
      <c r="AA151" s="147"/>
      <c r="AB151" s="147"/>
      <c r="AC151" s="147"/>
      <c r="AD151" s="147"/>
      <c r="AE151" s="147"/>
      <c r="AF151" s="147"/>
      <c r="AG151" s="147" t="s">
        <v>165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ht="22.5" outlineLevel="1">
      <c r="A152" s="180">
        <v>78</v>
      </c>
      <c r="B152" s="181" t="s">
        <v>707</v>
      </c>
      <c r="C152" s="188" t="s">
        <v>708</v>
      </c>
      <c r="D152" s="182" t="s">
        <v>709</v>
      </c>
      <c r="E152" s="183">
        <v>1</v>
      </c>
      <c r="F152" s="184"/>
      <c r="G152" s="185">
        <f t="shared" si="0"/>
        <v>0</v>
      </c>
      <c r="H152" s="184"/>
      <c r="I152" s="185">
        <f t="shared" si="1"/>
        <v>0</v>
      </c>
      <c r="J152" s="184"/>
      <c r="K152" s="185">
        <f t="shared" si="2"/>
        <v>0</v>
      </c>
      <c r="L152" s="185">
        <v>21</v>
      </c>
      <c r="M152" s="185">
        <f t="shared" si="3"/>
        <v>0</v>
      </c>
      <c r="N152" s="185">
        <v>0</v>
      </c>
      <c r="O152" s="185">
        <f t="shared" si="4"/>
        <v>0</v>
      </c>
      <c r="P152" s="185">
        <v>0</v>
      </c>
      <c r="Q152" s="185">
        <f t="shared" si="5"/>
        <v>0</v>
      </c>
      <c r="R152" s="185"/>
      <c r="S152" s="185" t="s">
        <v>154</v>
      </c>
      <c r="T152" s="186" t="s">
        <v>117</v>
      </c>
      <c r="U152" s="156">
        <v>0</v>
      </c>
      <c r="V152" s="156">
        <f t="shared" si="6"/>
        <v>0</v>
      </c>
      <c r="W152" s="156"/>
      <c r="X152" s="156" t="s">
        <v>164</v>
      </c>
      <c r="Y152" s="147"/>
      <c r="Z152" s="147"/>
      <c r="AA152" s="147"/>
      <c r="AB152" s="147"/>
      <c r="AC152" s="147"/>
      <c r="AD152" s="147"/>
      <c r="AE152" s="147"/>
      <c r="AF152" s="147"/>
      <c r="AG152" s="147" t="s">
        <v>165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>
      <c r="A153" s="164">
        <v>79</v>
      </c>
      <c r="B153" s="165" t="s">
        <v>710</v>
      </c>
      <c r="C153" s="174" t="s">
        <v>711</v>
      </c>
      <c r="D153" s="166" t="s">
        <v>186</v>
      </c>
      <c r="E153" s="167">
        <v>74.959999999999994</v>
      </c>
      <c r="F153" s="168"/>
      <c r="G153" s="169">
        <f t="shared" si="0"/>
        <v>0</v>
      </c>
      <c r="H153" s="168"/>
      <c r="I153" s="169">
        <f t="shared" si="1"/>
        <v>0</v>
      </c>
      <c r="J153" s="168"/>
      <c r="K153" s="169">
        <f t="shared" si="2"/>
        <v>0</v>
      </c>
      <c r="L153" s="169">
        <v>21</v>
      </c>
      <c r="M153" s="169">
        <f t="shared" si="3"/>
        <v>0</v>
      </c>
      <c r="N153" s="169">
        <v>0</v>
      </c>
      <c r="O153" s="169">
        <f t="shared" si="4"/>
        <v>0</v>
      </c>
      <c r="P153" s="169">
        <v>0</v>
      </c>
      <c r="Q153" s="169">
        <f t="shared" si="5"/>
        <v>0</v>
      </c>
      <c r="R153" s="169"/>
      <c r="S153" s="169" t="s">
        <v>154</v>
      </c>
      <c r="T153" s="170" t="s">
        <v>117</v>
      </c>
      <c r="U153" s="156">
        <v>0</v>
      </c>
      <c r="V153" s="156">
        <f t="shared" si="6"/>
        <v>0</v>
      </c>
      <c r="W153" s="156"/>
      <c r="X153" s="156" t="s">
        <v>164</v>
      </c>
      <c r="Y153" s="147"/>
      <c r="Z153" s="147"/>
      <c r="AA153" s="147"/>
      <c r="AB153" s="147"/>
      <c r="AC153" s="147"/>
      <c r="AD153" s="147"/>
      <c r="AE153" s="147"/>
      <c r="AF153" s="147"/>
      <c r="AG153" s="147" t="s">
        <v>165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>
      <c r="A154" s="154"/>
      <c r="B154" s="155"/>
      <c r="C154" s="187" t="s">
        <v>712</v>
      </c>
      <c r="D154" s="178"/>
      <c r="E154" s="179">
        <v>70.927999999999997</v>
      </c>
      <c r="F154" s="156"/>
      <c r="G154" s="156"/>
      <c r="H154" s="156"/>
      <c r="I154" s="156"/>
      <c r="J154" s="156"/>
      <c r="K154" s="156"/>
      <c r="L154" s="156"/>
      <c r="M154" s="156"/>
      <c r="N154" s="156"/>
      <c r="O154" s="156"/>
      <c r="P154" s="156"/>
      <c r="Q154" s="156"/>
      <c r="R154" s="156"/>
      <c r="S154" s="156"/>
      <c r="T154" s="156"/>
      <c r="U154" s="156"/>
      <c r="V154" s="156"/>
      <c r="W154" s="156"/>
      <c r="X154" s="156"/>
      <c r="Y154" s="147"/>
      <c r="Z154" s="147"/>
      <c r="AA154" s="147"/>
      <c r="AB154" s="147"/>
      <c r="AC154" s="147"/>
      <c r="AD154" s="147"/>
      <c r="AE154" s="147"/>
      <c r="AF154" s="147"/>
      <c r="AG154" s="147" t="s">
        <v>169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>
      <c r="A155" s="154"/>
      <c r="B155" s="155"/>
      <c r="C155" s="187" t="s">
        <v>713</v>
      </c>
      <c r="D155" s="178"/>
      <c r="E155" s="179">
        <v>4.032</v>
      </c>
      <c r="F155" s="156"/>
      <c r="G155" s="156"/>
      <c r="H155" s="156"/>
      <c r="I155" s="156"/>
      <c r="J155" s="156"/>
      <c r="K155" s="156"/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  <c r="W155" s="156"/>
      <c r="X155" s="156"/>
      <c r="Y155" s="147"/>
      <c r="Z155" s="147"/>
      <c r="AA155" s="147"/>
      <c r="AB155" s="147"/>
      <c r="AC155" s="147"/>
      <c r="AD155" s="147"/>
      <c r="AE155" s="147"/>
      <c r="AF155" s="147"/>
      <c r="AG155" s="147" t="s">
        <v>169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>
      <c r="A156" s="180">
        <v>80</v>
      </c>
      <c r="B156" s="181" t="s">
        <v>714</v>
      </c>
      <c r="C156" s="188" t="s">
        <v>715</v>
      </c>
      <c r="D156" s="182" t="s">
        <v>200</v>
      </c>
      <c r="E156" s="183">
        <v>1</v>
      </c>
      <c r="F156" s="184"/>
      <c r="G156" s="185">
        <f>ROUND(E156*F156,2)</f>
        <v>0</v>
      </c>
      <c r="H156" s="184"/>
      <c r="I156" s="185">
        <f>ROUND(E156*H156,2)</f>
        <v>0</v>
      </c>
      <c r="J156" s="184"/>
      <c r="K156" s="185">
        <f>ROUND(E156*J156,2)</f>
        <v>0</v>
      </c>
      <c r="L156" s="185">
        <v>21</v>
      </c>
      <c r="M156" s="185">
        <f>G156*(1+L156/100)</f>
        <v>0</v>
      </c>
      <c r="N156" s="185">
        <v>0</v>
      </c>
      <c r="O156" s="185">
        <f>ROUND(E156*N156,2)</f>
        <v>0</v>
      </c>
      <c r="P156" s="185">
        <v>0</v>
      </c>
      <c r="Q156" s="185">
        <f>ROUND(E156*P156,2)</f>
        <v>0</v>
      </c>
      <c r="R156" s="185"/>
      <c r="S156" s="185" t="s">
        <v>154</v>
      </c>
      <c r="T156" s="186" t="s">
        <v>117</v>
      </c>
      <c r="U156" s="156">
        <v>0</v>
      </c>
      <c r="V156" s="156">
        <f>ROUND(E156*U156,2)</f>
        <v>0</v>
      </c>
      <c r="W156" s="156"/>
      <c r="X156" s="156" t="s">
        <v>164</v>
      </c>
      <c r="Y156" s="147"/>
      <c r="Z156" s="147"/>
      <c r="AA156" s="147"/>
      <c r="AB156" s="147"/>
      <c r="AC156" s="147"/>
      <c r="AD156" s="147"/>
      <c r="AE156" s="147"/>
      <c r="AF156" s="147"/>
      <c r="AG156" s="147" t="s">
        <v>165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>
      <c r="A157" s="164">
        <v>81</v>
      </c>
      <c r="B157" s="165" t="s">
        <v>716</v>
      </c>
      <c r="C157" s="174" t="s">
        <v>717</v>
      </c>
      <c r="D157" s="166" t="s">
        <v>161</v>
      </c>
      <c r="E157" s="167">
        <v>12.1632</v>
      </c>
      <c r="F157" s="168"/>
      <c r="G157" s="169">
        <f>ROUND(E157*F157,2)</f>
        <v>0</v>
      </c>
      <c r="H157" s="168"/>
      <c r="I157" s="169">
        <f>ROUND(E157*H157,2)</f>
        <v>0</v>
      </c>
      <c r="J157" s="168"/>
      <c r="K157" s="169">
        <f>ROUND(E157*J157,2)</f>
        <v>0</v>
      </c>
      <c r="L157" s="169">
        <v>21</v>
      </c>
      <c r="M157" s="169">
        <f>G157*(1+L157/100)</f>
        <v>0</v>
      </c>
      <c r="N157" s="169">
        <v>1.8</v>
      </c>
      <c r="O157" s="169">
        <f>ROUND(E157*N157,2)</f>
        <v>21.89</v>
      </c>
      <c r="P157" s="169">
        <v>0</v>
      </c>
      <c r="Q157" s="169">
        <f>ROUND(E157*P157,2)</f>
        <v>0</v>
      </c>
      <c r="R157" s="169"/>
      <c r="S157" s="169" t="s">
        <v>154</v>
      </c>
      <c r="T157" s="170" t="s">
        <v>117</v>
      </c>
      <c r="U157" s="156">
        <v>0</v>
      </c>
      <c r="V157" s="156">
        <f>ROUND(E157*U157,2)</f>
        <v>0</v>
      </c>
      <c r="W157" s="156"/>
      <c r="X157" s="156" t="s">
        <v>164</v>
      </c>
      <c r="Y157" s="147"/>
      <c r="Z157" s="147"/>
      <c r="AA157" s="147"/>
      <c r="AB157" s="147"/>
      <c r="AC157" s="147"/>
      <c r="AD157" s="147"/>
      <c r="AE157" s="147"/>
      <c r="AF157" s="147"/>
      <c r="AG157" s="147" t="s">
        <v>165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>
      <c r="A158" s="154"/>
      <c r="B158" s="155"/>
      <c r="C158" s="187" t="s">
        <v>718</v>
      </c>
      <c r="D158" s="178"/>
      <c r="E158" s="179">
        <v>6.944</v>
      </c>
      <c r="F158" s="156"/>
      <c r="G158" s="156"/>
      <c r="H158" s="156"/>
      <c r="I158" s="156"/>
      <c r="J158" s="156"/>
      <c r="K158" s="156"/>
      <c r="L158" s="156"/>
      <c r="M158" s="156"/>
      <c r="N158" s="156"/>
      <c r="O158" s="156"/>
      <c r="P158" s="156"/>
      <c r="Q158" s="156"/>
      <c r="R158" s="156"/>
      <c r="S158" s="156"/>
      <c r="T158" s="156"/>
      <c r="U158" s="156"/>
      <c r="V158" s="156"/>
      <c r="W158" s="156"/>
      <c r="X158" s="156"/>
      <c r="Y158" s="147"/>
      <c r="Z158" s="147"/>
      <c r="AA158" s="147"/>
      <c r="AB158" s="147"/>
      <c r="AC158" s="147"/>
      <c r="AD158" s="147"/>
      <c r="AE158" s="147"/>
      <c r="AF158" s="147"/>
      <c r="AG158" s="147" t="s">
        <v>169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>
      <c r="A159" s="154"/>
      <c r="B159" s="155"/>
      <c r="C159" s="187" t="s">
        <v>719</v>
      </c>
      <c r="D159" s="178"/>
      <c r="E159" s="179">
        <v>0.67200000000000004</v>
      </c>
      <c r="F159" s="156"/>
      <c r="G159" s="156"/>
      <c r="H159" s="156"/>
      <c r="I159" s="156"/>
      <c r="J159" s="156"/>
      <c r="K159" s="156"/>
      <c r="L159" s="156"/>
      <c r="M159" s="156"/>
      <c r="N159" s="156"/>
      <c r="O159" s="156"/>
      <c r="P159" s="156"/>
      <c r="Q159" s="156"/>
      <c r="R159" s="156"/>
      <c r="S159" s="156"/>
      <c r="T159" s="156"/>
      <c r="U159" s="156"/>
      <c r="V159" s="156"/>
      <c r="W159" s="156"/>
      <c r="X159" s="156"/>
      <c r="Y159" s="147"/>
      <c r="Z159" s="147"/>
      <c r="AA159" s="147"/>
      <c r="AB159" s="147"/>
      <c r="AC159" s="147"/>
      <c r="AD159" s="147"/>
      <c r="AE159" s="147"/>
      <c r="AF159" s="147"/>
      <c r="AG159" s="147" t="s">
        <v>169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>
      <c r="A160" s="154"/>
      <c r="B160" s="155"/>
      <c r="C160" s="187" t="s">
        <v>720</v>
      </c>
      <c r="D160" s="178"/>
      <c r="E160" s="179">
        <v>3.968</v>
      </c>
      <c r="F160" s="156"/>
      <c r="G160" s="156"/>
      <c r="H160" s="156"/>
      <c r="I160" s="156"/>
      <c r="J160" s="156"/>
      <c r="K160" s="156"/>
      <c r="L160" s="156"/>
      <c r="M160" s="156"/>
      <c r="N160" s="156"/>
      <c r="O160" s="156"/>
      <c r="P160" s="156"/>
      <c r="Q160" s="156"/>
      <c r="R160" s="156"/>
      <c r="S160" s="156"/>
      <c r="T160" s="156"/>
      <c r="U160" s="156"/>
      <c r="V160" s="156"/>
      <c r="W160" s="156"/>
      <c r="X160" s="156"/>
      <c r="Y160" s="147"/>
      <c r="Z160" s="147"/>
      <c r="AA160" s="147"/>
      <c r="AB160" s="147"/>
      <c r="AC160" s="147"/>
      <c r="AD160" s="147"/>
      <c r="AE160" s="147"/>
      <c r="AF160" s="147"/>
      <c r="AG160" s="147" t="s">
        <v>169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>
      <c r="A161" s="154"/>
      <c r="B161" s="155"/>
      <c r="C161" s="187" t="s">
        <v>721</v>
      </c>
      <c r="D161" s="178"/>
      <c r="E161" s="179">
        <v>0.57920000000000005</v>
      </c>
      <c r="F161" s="156"/>
      <c r="G161" s="156"/>
      <c r="H161" s="156"/>
      <c r="I161" s="156"/>
      <c r="J161" s="156"/>
      <c r="K161" s="156"/>
      <c r="L161" s="156"/>
      <c r="M161" s="156"/>
      <c r="N161" s="156"/>
      <c r="O161" s="156"/>
      <c r="P161" s="156"/>
      <c r="Q161" s="156"/>
      <c r="R161" s="156"/>
      <c r="S161" s="156"/>
      <c r="T161" s="156"/>
      <c r="U161" s="156"/>
      <c r="V161" s="156"/>
      <c r="W161" s="156"/>
      <c r="X161" s="156"/>
      <c r="Y161" s="147"/>
      <c r="Z161" s="147"/>
      <c r="AA161" s="147"/>
      <c r="AB161" s="147"/>
      <c r="AC161" s="147"/>
      <c r="AD161" s="147"/>
      <c r="AE161" s="147"/>
      <c r="AF161" s="147"/>
      <c r="AG161" s="147" t="s">
        <v>169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>
      <c r="A162" s="158" t="s">
        <v>111</v>
      </c>
      <c r="B162" s="159" t="s">
        <v>79</v>
      </c>
      <c r="C162" s="173" t="s">
        <v>80</v>
      </c>
      <c r="D162" s="160"/>
      <c r="E162" s="161"/>
      <c r="F162" s="162"/>
      <c r="G162" s="162">
        <f>SUMIF(AG163:AG165,"&lt;&gt;NOR",G163:G165)</f>
        <v>0</v>
      </c>
      <c r="H162" s="162"/>
      <c r="I162" s="162">
        <f>SUM(I163:I165)</f>
        <v>0</v>
      </c>
      <c r="J162" s="162"/>
      <c r="K162" s="162">
        <f>SUM(K163:K165)</f>
        <v>0</v>
      </c>
      <c r="L162" s="162"/>
      <c r="M162" s="162">
        <f>SUM(M163:M165)</f>
        <v>0</v>
      </c>
      <c r="N162" s="162"/>
      <c r="O162" s="162">
        <f>SUM(O163:O165)</f>
        <v>0</v>
      </c>
      <c r="P162" s="162"/>
      <c r="Q162" s="162">
        <f>SUM(Q163:Q165)</f>
        <v>0</v>
      </c>
      <c r="R162" s="162"/>
      <c r="S162" s="162"/>
      <c r="T162" s="163"/>
      <c r="U162" s="157"/>
      <c r="V162" s="157">
        <f>SUM(V163:V165)</f>
        <v>80.45</v>
      </c>
      <c r="W162" s="157"/>
      <c r="X162" s="157"/>
      <c r="AG162" t="s">
        <v>112</v>
      </c>
    </row>
    <row r="163" spans="1:60" ht="22.5" outlineLevel="1">
      <c r="A163" s="164">
        <v>82</v>
      </c>
      <c r="B163" s="165" t="s">
        <v>722</v>
      </c>
      <c r="C163" s="174" t="s">
        <v>723</v>
      </c>
      <c r="D163" s="166" t="s">
        <v>190</v>
      </c>
      <c r="E163" s="167">
        <v>380.40064999999998</v>
      </c>
      <c r="F163" s="168"/>
      <c r="G163" s="169">
        <f>ROUND(E163*F163,2)</f>
        <v>0</v>
      </c>
      <c r="H163" s="168"/>
      <c r="I163" s="169">
        <f>ROUND(E163*H163,2)</f>
        <v>0</v>
      </c>
      <c r="J163" s="168"/>
      <c r="K163" s="169">
        <f>ROUND(E163*J163,2)</f>
        <v>0</v>
      </c>
      <c r="L163" s="169">
        <v>21</v>
      </c>
      <c r="M163" s="169">
        <f>G163*(1+L163/100)</f>
        <v>0</v>
      </c>
      <c r="N163" s="169">
        <v>0</v>
      </c>
      <c r="O163" s="169">
        <f>ROUND(E163*N163,2)</f>
        <v>0</v>
      </c>
      <c r="P163" s="169">
        <v>0</v>
      </c>
      <c r="Q163" s="169">
        <f>ROUND(E163*P163,2)</f>
        <v>0</v>
      </c>
      <c r="R163" s="169" t="s">
        <v>287</v>
      </c>
      <c r="S163" s="169" t="s">
        <v>116</v>
      </c>
      <c r="T163" s="170" t="s">
        <v>163</v>
      </c>
      <c r="U163" s="156">
        <v>0.21149999999999999</v>
      </c>
      <c r="V163" s="156">
        <f>ROUND(E163*U163,2)</f>
        <v>80.45</v>
      </c>
      <c r="W163" s="156"/>
      <c r="X163" s="156" t="s">
        <v>416</v>
      </c>
      <c r="Y163" s="147"/>
      <c r="Z163" s="147"/>
      <c r="AA163" s="147"/>
      <c r="AB163" s="147"/>
      <c r="AC163" s="147"/>
      <c r="AD163" s="147"/>
      <c r="AE163" s="147"/>
      <c r="AF163" s="147"/>
      <c r="AG163" s="147" t="s">
        <v>417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>
      <c r="A164" s="154"/>
      <c r="B164" s="155"/>
      <c r="C164" s="256" t="s">
        <v>724</v>
      </c>
      <c r="D164" s="257"/>
      <c r="E164" s="257"/>
      <c r="F164" s="257"/>
      <c r="G164" s="257"/>
      <c r="H164" s="156"/>
      <c r="I164" s="156"/>
      <c r="J164" s="156"/>
      <c r="K164" s="156"/>
      <c r="L164" s="156"/>
      <c r="M164" s="156"/>
      <c r="N164" s="156"/>
      <c r="O164" s="156"/>
      <c r="P164" s="156"/>
      <c r="Q164" s="156"/>
      <c r="R164" s="156"/>
      <c r="S164" s="156"/>
      <c r="T164" s="156"/>
      <c r="U164" s="156"/>
      <c r="V164" s="156"/>
      <c r="W164" s="156"/>
      <c r="X164" s="156"/>
      <c r="Y164" s="147"/>
      <c r="Z164" s="147"/>
      <c r="AA164" s="147"/>
      <c r="AB164" s="147"/>
      <c r="AC164" s="147"/>
      <c r="AD164" s="147"/>
      <c r="AE164" s="147"/>
      <c r="AF164" s="147"/>
      <c r="AG164" s="147" t="s">
        <v>167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>
      <c r="A165" s="154"/>
      <c r="B165" s="155"/>
      <c r="C165" s="253" t="s">
        <v>725</v>
      </c>
      <c r="D165" s="254"/>
      <c r="E165" s="254"/>
      <c r="F165" s="254"/>
      <c r="G165" s="254"/>
      <c r="H165" s="156"/>
      <c r="I165" s="156"/>
      <c r="J165" s="156"/>
      <c r="K165" s="156"/>
      <c r="L165" s="156"/>
      <c r="M165" s="156"/>
      <c r="N165" s="156"/>
      <c r="O165" s="156"/>
      <c r="P165" s="156"/>
      <c r="Q165" s="156"/>
      <c r="R165" s="156"/>
      <c r="S165" s="156"/>
      <c r="T165" s="156"/>
      <c r="U165" s="156"/>
      <c r="V165" s="156"/>
      <c r="W165" s="156"/>
      <c r="X165" s="156"/>
      <c r="Y165" s="147"/>
      <c r="Z165" s="147"/>
      <c r="AA165" s="147"/>
      <c r="AB165" s="147"/>
      <c r="AC165" s="147"/>
      <c r="AD165" s="147"/>
      <c r="AE165" s="147"/>
      <c r="AF165" s="147"/>
      <c r="AG165" s="147" t="s">
        <v>120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>
      <c r="A166" s="3"/>
      <c r="B166" s="4"/>
      <c r="C166" s="175"/>
      <c r="D166" s="6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AE166">
        <v>15</v>
      </c>
      <c r="AF166">
        <v>21</v>
      </c>
      <c r="AG166" t="s">
        <v>98</v>
      </c>
    </row>
    <row r="167" spans="1:60">
      <c r="A167" s="150"/>
      <c r="B167" s="151" t="s">
        <v>29</v>
      </c>
      <c r="C167" s="176"/>
      <c r="D167" s="152"/>
      <c r="E167" s="153"/>
      <c r="F167" s="153"/>
      <c r="G167" s="172">
        <f>G8+G55+G75+G100+G162</f>
        <v>0</v>
      </c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AE167">
        <f>SUMIF(L7:L165,AE166,G7:G165)</f>
        <v>0</v>
      </c>
      <c r="AF167">
        <f>SUMIF(L7:L165,AF166,G7:G165)</f>
        <v>0</v>
      </c>
      <c r="AG167" t="s">
        <v>156</v>
      </c>
    </row>
    <row r="168" spans="1:60">
      <c r="A168" s="255" t="s">
        <v>419</v>
      </c>
      <c r="B168" s="255"/>
      <c r="C168" s="175"/>
      <c r="D168" s="6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60">
      <c r="A169" s="3"/>
      <c r="B169" s="4" t="s">
        <v>726</v>
      </c>
      <c r="C169" s="175" t="s">
        <v>727</v>
      </c>
      <c r="D169" s="6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AG169" t="s">
        <v>422</v>
      </c>
    </row>
    <row r="170" spans="1:60">
      <c r="A170" s="3"/>
      <c r="B170" s="4" t="s">
        <v>728</v>
      </c>
      <c r="C170" s="175" t="s">
        <v>729</v>
      </c>
      <c r="D170" s="6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AG170" t="s">
        <v>425</v>
      </c>
    </row>
    <row r="171" spans="1:60">
      <c r="A171" s="3"/>
      <c r="B171" s="4"/>
      <c r="C171" s="175" t="s">
        <v>426</v>
      </c>
      <c r="D171" s="6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AG171" t="s">
        <v>427</v>
      </c>
    </row>
    <row r="172" spans="1:60">
      <c r="A172" s="3"/>
      <c r="B172" s="4"/>
      <c r="C172" s="175"/>
      <c r="D172" s="6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60">
      <c r="C173" s="177"/>
      <c r="D173" s="10"/>
      <c r="AG173" t="s">
        <v>158</v>
      </c>
    </row>
    <row r="174" spans="1:60">
      <c r="D174" s="10"/>
    </row>
    <row r="175" spans="1:60">
      <c r="D175" s="10"/>
    </row>
    <row r="176" spans="1:60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4F7" sheet="1"/>
  <mergeCells count="37">
    <mergeCell ref="C86:G86"/>
    <mergeCell ref="C87:G87"/>
    <mergeCell ref="C115:G115"/>
    <mergeCell ref="C164:G164"/>
    <mergeCell ref="C165:G165"/>
    <mergeCell ref="C95:G95"/>
    <mergeCell ref="C102:G102"/>
    <mergeCell ref="C105:G105"/>
    <mergeCell ref="C107:G107"/>
    <mergeCell ref="C109:G109"/>
    <mergeCell ref="C112:G112"/>
    <mergeCell ref="C63:G63"/>
    <mergeCell ref="C77:G77"/>
    <mergeCell ref="C79:G79"/>
    <mergeCell ref="C80:G80"/>
    <mergeCell ref="C83:G83"/>
    <mergeCell ref="A1:G1"/>
    <mergeCell ref="C2:G2"/>
    <mergeCell ref="C3:G3"/>
    <mergeCell ref="C4:G4"/>
    <mergeCell ref="C24:G24"/>
    <mergeCell ref="A168:B168"/>
    <mergeCell ref="C10:G10"/>
    <mergeCell ref="C12:G12"/>
    <mergeCell ref="C15:G15"/>
    <mergeCell ref="C18:G18"/>
    <mergeCell ref="C21:G21"/>
    <mergeCell ref="C43:G43"/>
    <mergeCell ref="C28:G28"/>
    <mergeCell ref="C31:G31"/>
    <mergeCell ref="C38:G38"/>
    <mergeCell ref="C40:G40"/>
    <mergeCell ref="C90:G90"/>
    <mergeCell ref="C48:G48"/>
    <mergeCell ref="C49:G49"/>
    <mergeCell ref="C57:G57"/>
    <mergeCell ref="C58:G58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46" t="s">
        <v>85</v>
      </c>
      <c r="B1" s="246"/>
      <c r="C1" s="246"/>
      <c r="D1" s="246"/>
      <c r="E1" s="246"/>
      <c r="F1" s="246"/>
      <c r="G1" s="246"/>
      <c r="AG1" t="s">
        <v>86</v>
      </c>
    </row>
    <row r="2" spans="1:60" ht="25.15" customHeight="1">
      <c r="A2" s="139" t="s">
        <v>7</v>
      </c>
      <c r="B2" s="49" t="s">
        <v>41</v>
      </c>
      <c r="C2" s="247" t="s">
        <v>42</v>
      </c>
      <c r="D2" s="248"/>
      <c r="E2" s="248"/>
      <c r="F2" s="248"/>
      <c r="G2" s="249"/>
      <c r="AG2" t="s">
        <v>87</v>
      </c>
    </row>
    <row r="3" spans="1:60" ht="25.15" customHeight="1">
      <c r="A3" s="139" t="s">
        <v>8</v>
      </c>
      <c r="B3" s="49" t="s">
        <v>53</v>
      </c>
      <c r="C3" s="247" t="s">
        <v>54</v>
      </c>
      <c r="D3" s="248"/>
      <c r="E3" s="248"/>
      <c r="F3" s="248"/>
      <c r="G3" s="249"/>
      <c r="AC3" s="121" t="s">
        <v>87</v>
      </c>
      <c r="AG3" t="s">
        <v>88</v>
      </c>
    </row>
    <row r="4" spans="1:60" ht="25.15" customHeight="1">
      <c r="A4" s="140" t="s">
        <v>9</v>
      </c>
      <c r="B4" s="141" t="s">
        <v>57</v>
      </c>
      <c r="C4" s="250" t="s">
        <v>58</v>
      </c>
      <c r="D4" s="251"/>
      <c r="E4" s="251"/>
      <c r="F4" s="251"/>
      <c r="G4" s="252"/>
      <c r="AG4" t="s">
        <v>89</v>
      </c>
    </row>
    <row r="5" spans="1:60">
      <c r="D5" s="10"/>
    </row>
    <row r="6" spans="1:60" ht="38.25">
      <c r="A6" s="143" t="s">
        <v>90</v>
      </c>
      <c r="B6" s="145" t="s">
        <v>91</v>
      </c>
      <c r="C6" s="145" t="s">
        <v>92</v>
      </c>
      <c r="D6" s="144" t="s">
        <v>93</v>
      </c>
      <c r="E6" s="143" t="s">
        <v>94</v>
      </c>
      <c r="F6" s="142" t="s">
        <v>95</v>
      </c>
      <c r="G6" s="143" t="s">
        <v>29</v>
      </c>
      <c r="H6" s="146" t="s">
        <v>30</v>
      </c>
      <c r="I6" s="146" t="s">
        <v>96</v>
      </c>
      <c r="J6" s="146" t="s">
        <v>31</v>
      </c>
      <c r="K6" s="146" t="s">
        <v>97</v>
      </c>
      <c r="L6" s="146" t="s">
        <v>98</v>
      </c>
      <c r="M6" s="146" t="s">
        <v>99</v>
      </c>
      <c r="N6" s="146" t="s">
        <v>100</v>
      </c>
      <c r="O6" s="146" t="s">
        <v>101</v>
      </c>
      <c r="P6" s="146" t="s">
        <v>102</v>
      </c>
      <c r="Q6" s="146" t="s">
        <v>103</v>
      </c>
      <c r="R6" s="146" t="s">
        <v>104</v>
      </c>
      <c r="S6" s="146" t="s">
        <v>105</v>
      </c>
      <c r="T6" s="146" t="s">
        <v>106</v>
      </c>
      <c r="U6" s="146" t="s">
        <v>107</v>
      </c>
      <c r="V6" s="146" t="s">
        <v>108</v>
      </c>
      <c r="W6" s="146" t="s">
        <v>109</v>
      </c>
      <c r="X6" s="146" t="s">
        <v>110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>
      <c r="A8" s="158" t="s">
        <v>111</v>
      </c>
      <c r="B8" s="159" t="s">
        <v>65</v>
      </c>
      <c r="C8" s="173" t="s">
        <v>66</v>
      </c>
      <c r="D8" s="160"/>
      <c r="E8" s="161"/>
      <c r="F8" s="162"/>
      <c r="G8" s="162">
        <f>SUMIF(AG9:AG47,"&lt;&gt;NOR",G9:G47)</f>
        <v>0</v>
      </c>
      <c r="H8" s="162"/>
      <c r="I8" s="162">
        <f>SUM(I9:I47)</f>
        <v>0</v>
      </c>
      <c r="J8" s="162"/>
      <c r="K8" s="162">
        <f>SUM(K9:K47)</f>
        <v>0</v>
      </c>
      <c r="L8" s="162"/>
      <c r="M8" s="162">
        <f>SUM(M9:M47)</f>
        <v>0</v>
      </c>
      <c r="N8" s="162"/>
      <c r="O8" s="162">
        <f>SUM(O9:O47)</f>
        <v>30.58</v>
      </c>
      <c r="P8" s="162"/>
      <c r="Q8" s="162">
        <f>SUM(Q9:Q47)</f>
        <v>0</v>
      </c>
      <c r="R8" s="162"/>
      <c r="S8" s="162"/>
      <c r="T8" s="163"/>
      <c r="U8" s="157"/>
      <c r="V8" s="157">
        <f>SUM(V9:V47)</f>
        <v>459.03999999999996</v>
      </c>
      <c r="W8" s="157"/>
      <c r="X8" s="157"/>
      <c r="AG8" t="s">
        <v>112</v>
      </c>
    </row>
    <row r="9" spans="1:60" outlineLevel="1">
      <c r="A9" s="164">
        <v>1</v>
      </c>
      <c r="B9" s="165" t="s">
        <v>159</v>
      </c>
      <c r="C9" s="174" t="s">
        <v>160</v>
      </c>
      <c r="D9" s="166" t="s">
        <v>161</v>
      </c>
      <c r="E9" s="167">
        <v>3.75</v>
      </c>
      <c r="F9" s="168"/>
      <c r="G9" s="169">
        <f>ROUND(E9*F9,2)</f>
        <v>0</v>
      </c>
      <c r="H9" s="168"/>
      <c r="I9" s="169">
        <f>ROUND(E9*H9,2)</f>
        <v>0</v>
      </c>
      <c r="J9" s="168"/>
      <c r="K9" s="169">
        <f>ROUND(E9*J9,2)</f>
        <v>0</v>
      </c>
      <c r="L9" s="169">
        <v>21</v>
      </c>
      <c r="M9" s="169">
        <f>G9*(1+L9/100)</f>
        <v>0</v>
      </c>
      <c r="N9" s="169">
        <v>0</v>
      </c>
      <c r="O9" s="169">
        <f>ROUND(E9*N9,2)</f>
        <v>0</v>
      </c>
      <c r="P9" s="169">
        <v>0</v>
      </c>
      <c r="Q9" s="169">
        <f>ROUND(E9*P9,2)</f>
        <v>0</v>
      </c>
      <c r="R9" s="169" t="s">
        <v>162</v>
      </c>
      <c r="S9" s="169" t="s">
        <v>116</v>
      </c>
      <c r="T9" s="170" t="s">
        <v>163</v>
      </c>
      <c r="U9" s="156">
        <v>1.34E-2</v>
      </c>
      <c r="V9" s="156">
        <f>ROUND(E9*U9,2)</f>
        <v>0.05</v>
      </c>
      <c r="W9" s="156"/>
      <c r="X9" s="156" t="s">
        <v>164</v>
      </c>
      <c r="Y9" s="147"/>
      <c r="Z9" s="147"/>
      <c r="AA9" s="147"/>
      <c r="AB9" s="147"/>
      <c r="AC9" s="147"/>
      <c r="AD9" s="147"/>
      <c r="AE9" s="147"/>
      <c r="AF9" s="147"/>
      <c r="AG9" s="147" t="s">
        <v>165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>
      <c r="A10" s="154"/>
      <c r="B10" s="155"/>
      <c r="C10" s="256" t="s">
        <v>166</v>
      </c>
      <c r="D10" s="257"/>
      <c r="E10" s="257"/>
      <c r="F10" s="257"/>
      <c r="G10" s="257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167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1" t="str">
        <f>C10</f>
        <v>nebo lesní půdy, s vodorovným přemístěním na hromady v místě upotřebení nebo na dočasné či trvalé skládky se složením</v>
      </c>
      <c r="BB10" s="147"/>
      <c r="BC10" s="147"/>
      <c r="BD10" s="147"/>
      <c r="BE10" s="147"/>
      <c r="BF10" s="147"/>
      <c r="BG10" s="147"/>
      <c r="BH10" s="147"/>
    </row>
    <row r="11" spans="1:60" outlineLevel="1">
      <c r="A11" s="154"/>
      <c r="B11" s="155"/>
      <c r="C11" s="187" t="s">
        <v>730</v>
      </c>
      <c r="D11" s="178"/>
      <c r="E11" s="179">
        <v>3.75</v>
      </c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169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>
      <c r="A12" s="164">
        <v>2</v>
      </c>
      <c r="B12" s="165" t="s">
        <v>543</v>
      </c>
      <c r="C12" s="174" t="s">
        <v>544</v>
      </c>
      <c r="D12" s="166" t="s">
        <v>161</v>
      </c>
      <c r="E12" s="167">
        <v>15.25</v>
      </c>
      <c r="F12" s="168"/>
      <c r="G12" s="169">
        <f>ROUND(E12*F12,2)</f>
        <v>0</v>
      </c>
      <c r="H12" s="168"/>
      <c r="I12" s="169">
        <f>ROUND(E12*H12,2)</f>
        <v>0</v>
      </c>
      <c r="J12" s="168"/>
      <c r="K12" s="169">
        <f>ROUND(E12*J12,2)</f>
        <v>0</v>
      </c>
      <c r="L12" s="169">
        <v>21</v>
      </c>
      <c r="M12" s="169">
        <f>G12*(1+L12/100)</f>
        <v>0</v>
      </c>
      <c r="N12" s="169">
        <v>0</v>
      </c>
      <c r="O12" s="169">
        <f>ROUND(E12*N12,2)</f>
        <v>0</v>
      </c>
      <c r="P12" s="169">
        <v>0</v>
      </c>
      <c r="Q12" s="169">
        <f>ROUND(E12*P12,2)</f>
        <v>0</v>
      </c>
      <c r="R12" s="169" t="s">
        <v>162</v>
      </c>
      <c r="S12" s="169" t="s">
        <v>116</v>
      </c>
      <c r="T12" s="170" t="s">
        <v>163</v>
      </c>
      <c r="U12" s="156">
        <v>1.7629999999999999</v>
      </c>
      <c r="V12" s="156">
        <f>ROUND(E12*U12,2)</f>
        <v>26.89</v>
      </c>
      <c r="W12" s="156"/>
      <c r="X12" s="156" t="s">
        <v>164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165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>
      <c r="A13" s="154"/>
      <c r="B13" s="155"/>
      <c r="C13" s="256" t="s">
        <v>545</v>
      </c>
      <c r="D13" s="257"/>
      <c r="E13" s="257"/>
      <c r="F13" s="257"/>
      <c r="G13" s="257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47"/>
      <c r="Z13" s="147"/>
      <c r="AA13" s="147"/>
      <c r="AB13" s="147"/>
      <c r="AC13" s="147"/>
      <c r="AD13" s="147"/>
      <c r="AE13" s="147"/>
      <c r="AF13" s="147"/>
      <c r="AG13" s="147" t="s">
        <v>167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71" t="str">
        <f>C13</f>
        <v>Příplatek k cenám hloubených vykopávek za ztížení vykopávky v blízkosti podzemního vedení nebo výbušnin pro jakoukoliv třídu horniny.</v>
      </c>
      <c r="BB13" s="147"/>
      <c r="BC13" s="147"/>
      <c r="BD13" s="147"/>
      <c r="BE13" s="147"/>
      <c r="BF13" s="147"/>
      <c r="BG13" s="147"/>
      <c r="BH13" s="147"/>
    </row>
    <row r="14" spans="1:60" outlineLevel="1">
      <c r="A14" s="154"/>
      <c r="B14" s="155"/>
      <c r="C14" s="187" t="s">
        <v>731</v>
      </c>
      <c r="D14" s="178"/>
      <c r="E14" s="179">
        <v>15.25</v>
      </c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169</v>
      </c>
      <c r="AH14" s="147">
        <v>5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>
      <c r="A15" s="164">
        <v>3</v>
      </c>
      <c r="B15" s="165" t="s">
        <v>547</v>
      </c>
      <c r="C15" s="174" t="s">
        <v>548</v>
      </c>
      <c r="D15" s="166" t="s">
        <v>161</v>
      </c>
      <c r="E15" s="167">
        <v>234</v>
      </c>
      <c r="F15" s="168"/>
      <c r="G15" s="169">
        <f>ROUND(E15*F15,2)</f>
        <v>0</v>
      </c>
      <c r="H15" s="168"/>
      <c r="I15" s="169">
        <f>ROUND(E15*H15,2)</f>
        <v>0</v>
      </c>
      <c r="J15" s="168"/>
      <c r="K15" s="169">
        <f>ROUND(E15*J15,2)</f>
        <v>0</v>
      </c>
      <c r="L15" s="169">
        <v>21</v>
      </c>
      <c r="M15" s="169">
        <f>G15*(1+L15/100)</f>
        <v>0</v>
      </c>
      <c r="N15" s="169">
        <v>0</v>
      </c>
      <c r="O15" s="169">
        <f>ROUND(E15*N15,2)</f>
        <v>0</v>
      </c>
      <c r="P15" s="169">
        <v>0</v>
      </c>
      <c r="Q15" s="169">
        <f>ROUND(E15*P15,2)</f>
        <v>0</v>
      </c>
      <c r="R15" s="169" t="s">
        <v>162</v>
      </c>
      <c r="S15" s="169" t="s">
        <v>116</v>
      </c>
      <c r="T15" s="170" t="s">
        <v>163</v>
      </c>
      <c r="U15" s="156">
        <v>0.23</v>
      </c>
      <c r="V15" s="156">
        <f>ROUND(E15*U15,2)</f>
        <v>53.82</v>
      </c>
      <c r="W15" s="156"/>
      <c r="X15" s="156" t="s">
        <v>164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165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>
      <c r="A16" s="154"/>
      <c r="B16" s="155"/>
      <c r="C16" s="256" t="s">
        <v>549</v>
      </c>
      <c r="D16" s="257"/>
      <c r="E16" s="257"/>
      <c r="F16" s="257"/>
      <c r="G16" s="257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167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71" t="str">
        <f>C16</f>
        <v>zapažených i nezapažených s urovnáním dna do předepsaného profilu a spádu, s přehozením výkopku na přilehlém terénu na vzdálenost do 3 m od podélné osy rýhy nebo s naložením výkopku na dopravní prostředek.</v>
      </c>
      <c r="BB16" s="147"/>
      <c r="BC16" s="147"/>
      <c r="BD16" s="147"/>
      <c r="BE16" s="147"/>
      <c r="BF16" s="147"/>
      <c r="BG16" s="147"/>
      <c r="BH16" s="147"/>
    </row>
    <row r="17" spans="1:60" outlineLevel="1">
      <c r="A17" s="154"/>
      <c r="B17" s="155"/>
      <c r="C17" s="187" t="s">
        <v>732</v>
      </c>
      <c r="D17" s="178"/>
      <c r="E17" s="179">
        <v>234</v>
      </c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47"/>
      <c r="Z17" s="147"/>
      <c r="AA17" s="147"/>
      <c r="AB17" s="147"/>
      <c r="AC17" s="147"/>
      <c r="AD17" s="147"/>
      <c r="AE17" s="147"/>
      <c r="AF17" s="147"/>
      <c r="AG17" s="147" t="s">
        <v>169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>
      <c r="A18" s="164">
        <v>4</v>
      </c>
      <c r="B18" s="165" t="s">
        <v>551</v>
      </c>
      <c r="C18" s="174" t="s">
        <v>552</v>
      </c>
      <c r="D18" s="166" t="s">
        <v>161</v>
      </c>
      <c r="E18" s="167">
        <v>117</v>
      </c>
      <c r="F18" s="168"/>
      <c r="G18" s="169">
        <f>ROUND(E18*F18,2)</f>
        <v>0</v>
      </c>
      <c r="H18" s="168"/>
      <c r="I18" s="169">
        <f>ROUND(E18*H18,2)</f>
        <v>0</v>
      </c>
      <c r="J18" s="168"/>
      <c r="K18" s="169">
        <f>ROUND(E18*J18,2)</f>
        <v>0</v>
      </c>
      <c r="L18" s="169">
        <v>21</v>
      </c>
      <c r="M18" s="169">
        <f>G18*(1+L18/100)</f>
        <v>0</v>
      </c>
      <c r="N18" s="169">
        <v>0</v>
      </c>
      <c r="O18" s="169">
        <f>ROUND(E18*N18,2)</f>
        <v>0</v>
      </c>
      <c r="P18" s="169">
        <v>0</v>
      </c>
      <c r="Q18" s="169">
        <f>ROUND(E18*P18,2)</f>
        <v>0</v>
      </c>
      <c r="R18" s="169" t="s">
        <v>162</v>
      </c>
      <c r="S18" s="169" t="s">
        <v>116</v>
      </c>
      <c r="T18" s="170" t="s">
        <v>163</v>
      </c>
      <c r="U18" s="156">
        <v>0.64680000000000004</v>
      </c>
      <c r="V18" s="156">
        <f>ROUND(E18*U18,2)</f>
        <v>75.680000000000007</v>
      </c>
      <c r="W18" s="156"/>
      <c r="X18" s="156" t="s">
        <v>164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165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>
      <c r="A19" s="154"/>
      <c r="B19" s="155"/>
      <c r="C19" s="256" t="s">
        <v>549</v>
      </c>
      <c r="D19" s="257"/>
      <c r="E19" s="257"/>
      <c r="F19" s="257"/>
      <c r="G19" s="257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47"/>
      <c r="Z19" s="147"/>
      <c r="AA19" s="147"/>
      <c r="AB19" s="147"/>
      <c r="AC19" s="147"/>
      <c r="AD19" s="147"/>
      <c r="AE19" s="147"/>
      <c r="AF19" s="147"/>
      <c r="AG19" s="147" t="s">
        <v>167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71" t="str">
        <f>C19</f>
        <v>zapažených i nezapažených s urovnáním dna do předepsaného profilu a spádu, s přehozením výkopku na přilehlém terénu na vzdálenost do 3 m od podélné osy rýhy nebo s naložením výkopku na dopravní prostředek.</v>
      </c>
      <c r="BB19" s="147"/>
      <c r="BC19" s="147"/>
      <c r="BD19" s="147"/>
      <c r="BE19" s="147"/>
      <c r="BF19" s="147"/>
      <c r="BG19" s="147"/>
      <c r="BH19" s="147"/>
    </row>
    <row r="20" spans="1:60" outlineLevel="1">
      <c r="A20" s="154"/>
      <c r="B20" s="155"/>
      <c r="C20" s="187" t="s">
        <v>733</v>
      </c>
      <c r="D20" s="178"/>
      <c r="E20" s="179">
        <v>117</v>
      </c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169</v>
      </c>
      <c r="AH20" s="147">
        <v>5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>
      <c r="A21" s="164">
        <v>5</v>
      </c>
      <c r="B21" s="165" t="s">
        <v>554</v>
      </c>
      <c r="C21" s="174" t="s">
        <v>555</v>
      </c>
      <c r="D21" s="166" t="s">
        <v>161</v>
      </c>
      <c r="E21" s="167">
        <v>61</v>
      </c>
      <c r="F21" s="168"/>
      <c r="G21" s="169">
        <f>ROUND(E21*F21,2)</f>
        <v>0</v>
      </c>
      <c r="H21" s="168"/>
      <c r="I21" s="169">
        <f>ROUND(E21*H21,2)</f>
        <v>0</v>
      </c>
      <c r="J21" s="168"/>
      <c r="K21" s="169">
        <f>ROUND(E21*J21,2)</f>
        <v>0</v>
      </c>
      <c r="L21" s="169">
        <v>21</v>
      </c>
      <c r="M21" s="169">
        <f>G21*(1+L21/100)</f>
        <v>0</v>
      </c>
      <c r="N21" s="169">
        <v>0</v>
      </c>
      <c r="O21" s="169">
        <f>ROUND(E21*N21,2)</f>
        <v>0</v>
      </c>
      <c r="P21" s="169">
        <v>0</v>
      </c>
      <c r="Q21" s="169">
        <f>ROUND(E21*P21,2)</f>
        <v>0</v>
      </c>
      <c r="R21" s="169" t="s">
        <v>162</v>
      </c>
      <c r="S21" s="169" t="s">
        <v>116</v>
      </c>
      <c r="T21" s="170" t="s">
        <v>163</v>
      </c>
      <c r="U21" s="156">
        <v>0.16</v>
      </c>
      <c r="V21" s="156">
        <f>ROUND(E21*U21,2)</f>
        <v>9.76</v>
      </c>
      <c r="W21" s="156"/>
      <c r="X21" s="156" t="s">
        <v>164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165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33.75" outlineLevel="1">
      <c r="A22" s="154"/>
      <c r="B22" s="155"/>
      <c r="C22" s="256" t="s">
        <v>556</v>
      </c>
      <c r="D22" s="257"/>
      <c r="E22" s="257"/>
      <c r="F22" s="257"/>
      <c r="G22" s="257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7"/>
      <c r="Z22" s="147"/>
      <c r="AA22" s="147"/>
      <c r="AB22" s="147"/>
      <c r="AC22" s="147"/>
      <c r="AD22" s="147"/>
      <c r="AE22" s="147"/>
      <c r="AF22" s="147"/>
      <c r="AG22" s="147" t="s">
        <v>167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71" t="str">
        <f>C22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2" s="147"/>
      <c r="BC22" s="147"/>
      <c r="BD22" s="147"/>
      <c r="BE22" s="147"/>
      <c r="BF22" s="147"/>
      <c r="BG22" s="147"/>
      <c r="BH22" s="147"/>
    </row>
    <row r="23" spans="1:60" outlineLevel="1">
      <c r="A23" s="154"/>
      <c r="B23" s="155"/>
      <c r="C23" s="187" t="s">
        <v>734</v>
      </c>
      <c r="D23" s="178"/>
      <c r="E23" s="179">
        <v>61</v>
      </c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47"/>
      <c r="Z23" s="147"/>
      <c r="AA23" s="147"/>
      <c r="AB23" s="147"/>
      <c r="AC23" s="147"/>
      <c r="AD23" s="147"/>
      <c r="AE23" s="147"/>
      <c r="AF23" s="147"/>
      <c r="AG23" s="147" t="s">
        <v>169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>
      <c r="A24" s="164">
        <v>6</v>
      </c>
      <c r="B24" s="165" t="s">
        <v>559</v>
      </c>
      <c r="C24" s="174" t="s">
        <v>560</v>
      </c>
      <c r="D24" s="166" t="s">
        <v>161</v>
      </c>
      <c r="E24" s="167">
        <v>30.5</v>
      </c>
      <c r="F24" s="168"/>
      <c r="G24" s="169">
        <f>ROUND(E24*F24,2)</f>
        <v>0</v>
      </c>
      <c r="H24" s="168"/>
      <c r="I24" s="169">
        <f>ROUND(E24*H24,2)</f>
        <v>0</v>
      </c>
      <c r="J24" s="168"/>
      <c r="K24" s="169">
        <f>ROUND(E24*J24,2)</f>
        <v>0</v>
      </c>
      <c r="L24" s="169">
        <v>21</v>
      </c>
      <c r="M24" s="169">
        <f>G24*(1+L24/100)</f>
        <v>0</v>
      </c>
      <c r="N24" s="169">
        <v>0</v>
      </c>
      <c r="O24" s="169">
        <f>ROUND(E24*N24,2)</f>
        <v>0</v>
      </c>
      <c r="P24" s="169">
        <v>0</v>
      </c>
      <c r="Q24" s="169">
        <f>ROUND(E24*P24,2)</f>
        <v>0</v>
      </c>
      <c r="R24" s="169" t="s">
        <v>162</v>
      </c>
      <c r="S24" s="169" t="s">
        <v>116</v>
      </c>
      <c r="T24" s="170" t="s">
        <v>163</v>
      </c>
      <c r="U24" s="156">
        <v>8.4000000000000005E-2</v>
      </c>
      <c r="V24" s="156">
        <f>ROUND(E24*U24,2)</f>
        <v>2.56</v>
      </c>
      <c r="W24" s="156"/>
      <c r="X24" s="156" t="s">
        <v>164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165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33.75" outlineLevel="1">
      <c r="A25" s="154"/>
      <c r="B25" s="155"/>
      <c r="C25" s="256" t="s">
        <v>556</v>
      </c>
      <c r="D25" s="257"/>
      <c r="E25" s="257"/>
      <c r="F25" s="257"/>
      <c r="G25" s="257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47"/>
      <c r="Z25" s="147"/>
      <c r="AA25" s="147"/>
      <c r="AB25" s="147"/>
      <c r="AC25" s="147"/>
      <c r="AD25" s="147"/>
      <c r="AE25" s="147"/>
      <c r="AF25" s="147"/>
      <c r="AG25" s="147" t="s">
        <v>167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71" t="str">
        <f>C25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5" s="147"/>
      <c r="BC25" s="147"/>
      <c r="BD25" s="147"/>
      <c r="BE25" s="147"/>
      <c r="BF25" s="147"/>
      <c r="BG25" s="147"/>
      <c r="BH25" s="147"/>
    </row>
    <row r="26" spans="1:60" outlineLevel="1">
      <c r="A26" s="154"/>
      <c r="B26" s="155"/>
      <c r="C26" s="187" t="s">
        <v>735</v>
      </c>
      <c r="D26" s="178"/>
      <c r="E26" s="179">
        <v>30.5</v>
      </c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47"/>
      <c r="Z26" s="147"/>
      <c r="AA26" s="147"/>
      <c r="AB26" s="147"/>
      <c r="AC26" s="147"/>
      <c r="AD26" s="147"/>
      <c r="AE26" s="147"/>
      <c r="AF26" s="147"/>
      <c r="AG26" s="147" t="s">
        <v>169</v>
      </c>
      <c r="AH26" s="147">
        <v>5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>
      <c r="A27" s="164">
        <v>7</v>
      </c>
      <c r="B27" s="165" t="s">
        <v>562</v>
      </c>
      <c r="C27" s="174" t="s">
        <v>563</v>
      </c>
      <c r="D27" s="166" t="s">
        <v>186</v>
      </c>
      <c r="E27" s="167">
        <v>892.5</v>
      </c>
      <c r="F27" s="168"/>
      <c r="G27" s="169">
        <f>ROUND(E27*F27,2)</f>
        <v>0</v>
      </c>
      <c r="H27" s="168"/>
      <c r="I27" s="169">
        <f>ROUND(E27*H27,2)</f>
        <v>0</v>
      </c>
      <c r="J27" s="168"/>
      <c r="K27" s="169">
        <f>ROUND(E27*J27,2)</f>
        <v>0</v>
      </c>
      <c r="L27" s="169">
        <v>21</v>
      </c>
      <c r="M27" s="169">
        <f>G27*(1+L27/100)</f>
        <v>0</v>
      </c>
      <c r="N27" s="169">
        <v>9.8999999999999999E-4</v>
      </c>
      <c r="O27" s="169">
        <f>ROUND(E27*N27,2)</f>
        <v>0.88</v>
      </c>
      <c r="P27" s="169">
        <v>0</v>
      </c>
      <c r="Q27" s="169">
        <f>ROUND(E27*P27,2)</f>
        <v>0</v>
      </c>
      <c r="R27" s="169" t="s">
        <v>162</v>
      </c>
      <c r="S27" s="169" t="s">
        <v>116</v>
      </c>
      <c r="T27" s="170" t="s">
        <v>163</v>
      </c>
      <c r="U27" s="156">
        <v>0.23599999999999999</v>
      </c>
      <c r="V27" s="156">
        <f>ROUND(E27*U27,2)</f>
        <v>210.63</v>
      </c>
      <c r="W27" s="156"/>
      <c r="X27" s="156" t="s">
        <v>164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165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>
      <c r="A28" s="154"/>
      <c r="B28" s="155"/>
      <c r="C28" s="256" t="s">
        <v>564</v>
      </c>
      <c r="D28" s="257"/>
      <c r="E28" s="257"/>
      <c r="F28" s="257"/>
      <c r="G28" s="257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47"/>
      <c r="Z28" s="147"/>
      <c r="AA28" s="147"/>
      <c r="AB28" s="147"/>
      <c r="AC28" s="147"/>
      <c r="AD28" s="147"/>
      <c r="AE28" s="147"/>
      <c r="AF28" s="147"/>
      <c r="AG28" s="147" t="s">
        <v>167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>
      <c r="A29" s="154"/>
      <c r="B29" s="155"/>
      <c r="C29" s="187" t="s">
        <v>736</v>
      </c>
      <c r="D29" s="178"/>
      <c r="E29" s="179">
        <v>112.5</v>
      </c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47"/>
      <c r="Z29" s="147"/>
      <c r="AA29" s="147"/>
      <c r="AB29" s="147"/>
      <c r="AC29" s="147"/>
      <c r="AD29" s="147"/>
      <c r="AE29" s="147"/>
      <c r="AF29" s="147"/>
      <c r="AG29" s="147" t="s">
        <v>169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>
      <c r="A30" s="154"/>
      <c r="B30" s="155"/>
      <c r="C30" s="187" t="s">
        <v>737</v>
      </c>
      <c r="D30" s="178"/>
      <c r="E30" s="179">
        <v>780</v>
      </c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47"/>
      <c r="Z30" s="147"/>
      <c r="AA30" s="147"/>
      <c r="AB30" s="147"/>
      <c r="AC30" s="147"/>
      <c r="AD30" s="147"/>
      <c r="AE30" s="147"/>
      <c r="AF30" s="147"/>
      <c r="AG30" s="147" t="s">
        <v>169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>
      <c r="A31" s="164">
        <v>8</v>
      </c>
      <c r="B31" s="165" t="s">
        <v>570</v>
      </c>
      <c r="C31" s="174" t="s">
        <v>571</v>
      </c>
      <c r="D31" s="166" t="s">
        <v>186</v>
      </c>
      <c r="E31" s="167">
        <v>892.5</v>
      </c>
      <c r="F31" s="168"/>
      <c r="G31" s="169">
        <f>ROUND(E31*F31,2)</f>
        <v>0</v>
      </c>
      <c r="H31" s="168"/>
      <c r="I31" s="169">
        <f>ROUND(E31*H31,2)</f>
        <v>0</v>
      </c>
      <c r="J31" s="168"/>
      <c r="K31" s="169">
        <f>ROUND(E31*J31,2)</f>
        <v>0</v>
      </c>
      <c r="L31" s="169">
        <v>21</v>
      </c>
      <c r="M31" s="169">
        <f>G31*(1+L31/100)</f>
        <v>0</v>
      </c>
      <c r="N31" s="169">
        <v>0</v>
      </c>
      <c r="O31" s="169">
        <f>ROUND(E31*N31,2)</f>
        <v>0</v>
      </c>
      <c r="P31" s="169">
        <v>0</v>
      </c>
      <c r="Q31" s="169">
        <f>ROUND(E31*P31,2)</f>
        <v>0</v>
      </c>
      <c r="R31" s="169" t="s">
        <v>162</v>
      </c>
      <c r="S31" s="169" t="s">
        <v>116</v>
      </c>
      <c r="T31" s="170" t="s">
        <v>163</v>
      </c>
      <c r="U31" s="156">
        <v>7.0000000000000007E-2</v>
      </c>
      <c r="V31" s="156">
        <f>ROUND(E31*U31,2)</f>
        <v>62.48</v>
      </c>
      <c r="W31" s="156"/>
      <c r="X31" s="156" t="s">
        <v>164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165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>
      <c r="A32" s="154"/>
      <c r="B32" s="155"/>
      <c r="C32" s="256" t="s">
        <v>572</v>
      </c>
      <c r="D32" s="257"/>
      <c r="E32" s="257"/>
      <c r="F32" s="257"/>
      <c r="G32" s="257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47"/>
      <c r="Z32" s="147"/>
      <c r="AA32" s="147"/>
      <c r="AB32" s="147"/>
      <c r="AC32" s="147"/>
      <c r="AD32" s="147"/>
      <c r="AE32" s="147"/>
      <c r="AF32" s="147"/>
      <c r="AG32" s="147" t="s">
        <v>167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>
      <c r="A33" s="164">
        <v>9</v>
      </c>
      <c r="B33" s="165" t="s">
        <v>573</v>
      </c>
      <c r="C33" s="174" t="s">
        <v>574</v>
      </c>
      <c r="D33" s="166" t="s">
        <v>161</v>
      </c>
      <c r="E33" s="167">
        <v>30.5</v>
      </c>
      <c r="F33" s="168"/>
      <c r="G33" s="169">
        <f>ROUND(E33*F33,2)</f>
        <v>0</v>
      </c>
      <c r="H33" s="168"/>
      <c r="I33" s="169">
        <f>ROUND(E33*H33,2)</f>
        <v>0</v>
      </c>
      <c r="J33" s="168"/>
      <c r="K33" s="169">
        <f>ROUND(E33*J33,2)</f>
        <v>0</v>
      </c>
      <c r="L33" s="169">
        <v>21</v>
      </c>
      <c r="M33" s="169">
        <f>G33*(1+L33/100)</f>
        <v>0</v>
      </c>
      <c r="N33" s="169">
        <v>0</v>
      </c>
      <c r="O33" s="169">
        <f>ROUND(E33*N33,2)</f>
        <v>0</v>
      </c>
      <c r="P33" s="169">
        <v>0</v>
      </c>
      <c r="Q33" s="169">
        <f>ROUND(E33*P33,2)</f>
        <v>0</v>
      </c>
      <c r="R33" s="169" t="s">
        <v>162</v>
      </c>
      <c r="S33" s="169" t="s">
        <v>116</v>
      </c>
      <c r="T33" s="170" t="s">
        <v>163</v>
      </c>
      <c r="U33" s="156">
        <v>0.34499999999999997</v>
      </c>
      <c r="V33" s="156">
        <f>ROUND(E33*U33,2)</f>
        <v>10.52</v>
      </c>
      <c r="W33" s="156"/>
      <c r="X33" s="156" t="s">
        <v>164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165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>
      <c r="A34" s="154"/>
      <c r="B34" s="155"/>
      <c r="C34" s="256" t="s">
        <v>575</v>
      </c>
      <c r="D34" s="257"/>
      <c r="E34" s="257"/>
      <c r="F34" s="257"/>
      <c r="G34" s="257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47"/>
      <c r="Z34" s="147"/>
      <c r="AA34" s="147"/>
      <c r="AB34" s="147"/>
      <c r="AC34" s="147"/>
      <c r="AD34" s="147"/>
      <c r="AE34" s="147"/>
      <c r="AF34" s="147"/>
      <c r="AG34" s="147" t="s">
        <v>167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71" t="str">
        <f>C34</f>
        <v>bez naložení do dopravní nádoby, ale s vyprázdněním dopravní nádoby na hromadu nebo na dopravní prostředek,</v>
      </c>
      <c r="BB34" s="147"/>
      <c r="BC34" s="147"/>
      <c r="BD34" s="147"/>
      <c r="BE34" s="147"/>
      <c r="BF34" s="147"/>
      <c r="BG34" s="147"/>
      <c r="BH34" s="147"/>
    </row>
    <row r="35" spans="1:60" outlineLevel="1">
      <c r="A35" s="154"/>
      <c r="B35" s="155"/>
      <c r="C35" s="187" t="s">
        <v>735</v>
      </c>
      <c r="D35" s="178"/>
      <c r="E35" s="179">
        <v>30.5</v>
      </c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47"/>
      <c r="Z35" s="147"/>
      <c r="AA35" s="147"/>
      <c r="AB35" s="147"/>
      <c r="AC35" s="147"/>
      <c r="AD35" s="147"/>
      <c r="AE35" s="147"/>
      <c r="AF35" s="147"/>
      <c r="AG35" s="147" t="s">
        <v>169</v>
      </c>
      <c r="AH35" s="147">
        <v>5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>
      <c r="A36" s="164">
        <v>10</v>
      </c>
      <c r="B36" s="165" t="s">
        <v>176</v>
      </c>
      <c r="C36" s="174" t="s">
        <v>432</v>
      </c>
      <c r="D36" s="166" t="s">
        <v>161</v>
      </c>
      <c r="E36" s="167">
        <v>271</v>
      </c>
      <c r="F36" s="168"/>
      <c r="G36" s="169">
        <f>ROUND(E36*F36,2)</f>
        <v>0</v>
      </c>
      <c r="H36" s="168"/>
      <c r="I36" s="169">
        <f>ROUND(E36*H36,2)</f>
        <v>0</v>
      </c>
      <c r="J36" s="168"/>
      <c r="K36" s="169">
        <f>ROUND(E36*J36,2)</f>
        <v>0</v>
      </c>
      <c r="L36" s="169">
        <v>21</v>
      </c>
      <c r="M36" s="169">
        <f>G36*(1+L36/100)</f>
        <v>0</v>
      </c>
      <c r="N36" s="169">
        <v>0</v>
      </c>
      <c r="O36" s="169">
        <f>ROUND(E36*N36,2)</f>
        <v>0</v>
      </c>
      <c r="P36" s="169">
        <v>0</v>
      </c>
      <c r="Q36" s="169">
        <f>ROUND(E36*P36,2)</f>
        <v>0</v>
      </c>
      <c r="R36" s="169" t="s">
        <v>162</v>
      </c>
      <c r="S36" s="169" t="s">
        <v>116</v>
      </c>
      <c r="T36" s="170" t="s">
        <v>163</v>
      </c>
      <c r="U36" s="156">
        <v>1.0999999999999999E-2</v>
      </c>
      <c r="V36" s="156">
        <f>ROUND(E36*U36,2)</f>
        <v>2.98</v>
      </c>
      <c r="W36" s="156"/>
      <c r="X36" s="156" t="s">
        <v>164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165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>
      <c r="A37" s="154"/>
      <c r="B37" s="155"/>
      <c r="C37" s="256" t="s">
        <v>433</v>
      </c>
      <c r="D37" s="257"/>
      <c r="E37" s="257"/>
      <c r="F37" s="257"/>
      <c r="G37" s="257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47"/>
      <c r="Z37" s="147"/>
      <c r="AA37" s="147"/>
      <c r="AB37" s="147"/>
      <c r="AC37" s="147"/>
      <c r="AD37" s="147"/>
      <c r="AE37" s="147"/>
      <c r="AF37" s="147"/>
      <c r="AG37" s="147" t="s">
        <v>167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71" t="str">
        <f>C37</f>
        <v>po suchu, bez ohledu na druh dopravního prostředku, bez naložení výkopku, avšak se složením bez rozhrnutí,</v>
      </c>
      <c r="BB37" s="147"/>
      <c r="BC37" s="147"/>
      <c r="BD37" s="147"/>
      <c r="BE37" s="147"/>
      <c r="BF37" s="147"/>
      <c r="BG37" s="147"/>
      <c r="BH37" s="147"/>
    </row>
    <row r="38" spans="1:60" outlineLevel="1">
      <c r="A38" s="154"/>
      <c r="B38" s="155"/>
      <c r="C38" s="187" t="s">
        <v>738</v>
      </c>
      <c r="D38" s="178"/>
      <c r="E38" s="179">
        <v>271</v>
      </c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7"/>
      <c r="Z38" s="147"/>
      <c r="AA38" s="147"/>
      <c r="AB38" s="147"/>
      <c r="AC38" s="147"/>
      <c r="AD38" s="147"/>
      <c r="AE38" s="147"/>
      <c r="AF38" s="147"/>
      <c r="AG38" s="147" t="s">
        <v>169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2.5" outlineLevel="1">
      <c r="A39" s="180">
        <v>11</v>
      </c>
      <c r="B39" s="181" t="s">
        <v>577</v>
      </c>
      <c r="C39" s="188" t="s">
        <v>578</v>
      </c>
      <c r="D39" s="182" t="s">
        <v>161</v>
      </c>
      <c r="E39" s="183">
        <v>3.75</v>
      </c>
      <c r="F39" s="184"/>
      <c r="G39" s="185">
        <f>ROUND(E39*F39,2)</f>
        <v>0</v>
      </c>
      <c r="H39" s="184"/>
      <c r="I39" s="185">
        <f>ROUND(E39*H39,2)</f>
        <v>0</v>
      </c>
      <c r="J39" s="184"/>
      <c r="K39" s="185">
        <f>ROUND(E39*J39,2)</f>
        <v>0</v>
      </c>
      <c r="L39" s="185">
        <v>21</v>
      </c>
      <c r="M39" s="185">
        <f>G39*(1+L39/100)</f>
        <v>0</v>
      </c>
      <c r="N39" s="185">
        <v>0</v>
      </c>
      <c r="O39" s="185">
        <f>ROUND(E39*N39,2)</f>
        <v>0</v>
      </c>
      <c r="P39" s="185">
        <v>0</v>
      </c>
      <c r="Q39" s="185">
        <f>ROUND(E39*P39,2)</f>
        <v>0</v>
      </c>
      <c r="R39" s="185" t="s">
        <v>162</v>
      </c>
      <c r="S39" s="185" t="s">
        <v>116</v>
      </c>
      <c r="T39" s="186" t="s">
        <v>163</v>
      </c>
      <c r="U39" s="156">
        <v>8.9999999999999993E-3</v>
      </c>
      <c r="V39" s="156">
        <f>ROUND(E39*U39,2)</f>
        <v>0.03</v>
      </c>
      <c r="W39" s="156"/>
      <c r="X39" s="156" t="s">
        <v>164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165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1">
      <c r="A40" s="164">
        <v>12</v>
      </c>
      <c r="B40" s="165" t="s">
        <v>580</v>
      </c>
      <c r="C40" s="174" t="s">
        <v>581</v>
      </c>
      <c r="D40" s="166" t="s">
        <v>161</v>
      </c>
      <c r="E40" s="167">
        <v>18</v>
      </c>
      <c r="F40" s="168"/>
      <c r="G40" s="169">
        <f>ROUND(E40*F40,2)</f>
        <v>0</v>
      </c>
      <c r="H40" s="168"/>
      <c r="I40" s="169">
        <f>ROUND(E40*H40,2)</f>
        <v>0</v>
      </c>
      <c r="J40" s="168"/>
      <c r="K40" s="169">
        <f>ROUND(E40*J40,2)</f>
        <v>0</v>
      </c>
      <c r="L40" s="169">
        <v>21</v>
      </c>
      <c r="M40" s="169">
        <f>G40*(1+L40/100)</f>
        <v>0</v>
      </c>
      <c r="N40" s="169">
        <v>0</v>
      </c>
      <c r="O40" s="169">
        <f>ROUND(E40*N40,2)</f>
        <v>0</v>
      </c>
      <c r="P40" s="169">
        <v>0</v>
      </c>
      <c r="Q40" s="169">
        <f>ROUND(E40*P40,2)</f>
        <v>0</v>
      </c>
      <c r="R40" s="169" t="s">
        <v>162</v>
      </c>
      <c r="S40" s="169" t="s">
        <v>116</v>
      </c>
      <c r="T40" s="170" t="s">
        <v>163</v>
      </c>
      <c r="U40" s="156">
        <v>0.20200000000000001</v>
      </c>
      <c r="V40" s="156">
        <f>ROUND(E40*U40,2)</f>
        <v>3.64</v>
      </c>
      <c r="W40" s="156"/>
      <c r="X40" s="156" t="s">
        <v>164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165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>
      <c r="A41" s="154"/>
      <c r="B41" s="155"/>
      <c r="C41" s="256" t="s">
        <v>582</v>
      </c>
      <c r="D41" s="257"/>
      <c r="E41" s="257"/>
      <c r="F41" s="257"/>
      <c r="G41" s="257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47"/>
      <c r="Z41" s="147"/>
      <c r="AA41" s="147"/>
      <c r="AB41" s="147"/>
      <c r="AC41" s="147"/>
      <c r="AD41" s="147"/>
      <c r="AE41" s="147"/>
      <c r="AF41" s="147"/>
      <c r="AG41" s="147" t="s">
        <v>167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>
      <c r="A42" s="154"/>
      <c r="B42" s="155"/>
      <c r="C42" s="253" t="s">
        <v>583</v>
      </c>
      <c r="D42" s="254"/>
      <c r="E42" s="254"/>
      <c r="F42" s="254"/>
      <c r="G42" s="254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47"/>
      <c r="Z42" s="147"/>
      <c r="AA42" s="147"/>
      <c r="AB42" s="147"/>
      <c r="AC42" s="147"/>
      <c r="AD42" s="147"/>
      <c r="AE42" s="147"/>
      <c r="AF42" s="147"/>
      <c r="AG42" s="147" t="s">
        <v>120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>
      <c r="A43" s="164">
        <v>13</v>
      </c>
      <c r="B43" s="165" t="s">
        <v>188</v>
      </c>
      <c r="C43" s="174" t="s">
        <v>189</v>
      </c>
      <c r="D43" s="166" t="s">
        <v>190</v>
      </c>
      <c r="E43" s="167">
        <v>447.15</v>
      </c>
      <c r="F43" s="168"/>
      <c r="G43" s="169">
        <f>ROUND(E43*F43,2)</f>
        <v>0</v>
      </c>
      <c r="H43" s="168"/>
      <c r="I43" s="169">
        <f>ROUND(E43*H43,2)</f>
        <v>0</v>
      </c>
      <c r="J43" s="168"/>
      <c r="K43" s="169">
        <f>ROUND(E43*J43,2)</f>
        <v>0</v>
      </c>
      <c r="L43" s="169">
        <v>21</v>
      </c>
      <c r="M43" s="169">
        <f>G43*(1+L43/100)</f>
        <v>0</v>
      </c>
      <c r="N43" s="169">
        <v>0</v>
      </c>
      <c r="O43" s="169">
        <f>ROUND(E43*N43,2)</f>
        <v>0</v>
      </c>
      <c r="P43" s="169">
        <v>0</v>
      </c>
      <c r="Q43" s="169">
        <f>ROUND(E43*P43,2)</f>
        <v>0</v>
      </c>
      <c r="R43" s="169" t="s">
        <v>162</v>
      </c>
      <c r="S43" s="169" t="s">
        <v>116</v>
      </c>
      <c r="T43" s="170" t="s">
        <v>163</v>
      </c>
      <c r="U43" s="156">
        <v>0</v>
      </c>
      <c r="V43" s="156">
        <f>ROUND(E43*U43,2)</f>
        <v>0</v>
      </c>
      <c r="W43" s="156"/>
      <c r="X43" s="156" t="s">
        <v>164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165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>
      <c r="A44" s="154"/>
      <c r="B44" s="155"/>
      <c r="C44" s="187" t="s">
        <v>739</v>
      </c>
      <c r="D44" s="178"/>
      <c r="E44" s="179">
        <v>447.15</v>
      </c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47"/>
      <c r="Z44" s="147"/>
      <c r="AA44" s="147"/>
      <c r="AB44" s="147"/>
      <c r="AC44" s="147"/>
      <c r="AD44" s="147"/>
      <c r="AE44" s="147"/>
      <c r="AF44" s="147"/>
      <c r="AG44" s="147" t="s">
        <v>169</v>
      </c>
      <c r="AH44" s="147">
        <v>5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>
      <c r="A45" s="180">
        <v>14</v>
      </c>
      <c r="B45" s="181" t="s">
        <v>192</v>
      </c>
      <c r="C45" s="188" t="s">
        <v>193</v>
      </c>
      <c r="D45" s="182" t="s">
        <v>161</v>
      </c>
      <c r="E45" s="183">
        <v>24</v>
      </c>
      <c r="F45" s="184"/>
      <c r="G45" s="185">
        <f>ROUND(E45*F45,2)</f>
        <v>0</v>
      </c>
      <c r="H45" s="184"/>
      <c r="I45" s="185">
        <f>ROUND(E45*H45,2)</f>
        <v>0</v>
      </c>
      <c r="J45" s="184"/>
      <c r="K45" s="185">
        <f>ROUND(E45*J45,2)</f>
        <v>0</v>
      </c>
      <c r="L45" s="185">
        <v>21</v>
      </c>
      <c r="M45" s="185">
        <f>G45*(1+L45/100)</f>
        <v>0</v>
      </c>
      <c r="N45" s="185">
        <v>0</v>
      </c>
      <c r="O45" s="185">
        <f>ROUND(E45*N45,2)</f>
        <v>0</v>
      </c>
      <c r="P45" s="185">
        <v>0</v>
      </c>
      <c r="Q45" s="185">
        <f>ROUND(E45*P45,2)</f>
        <v>0</v>
      </c>
      <c r="R45" s="185"/>
      <c r="S45" s="185" t="s">
        <v>154</v>
      </c>
      <c r="T45" s="186" t="s">
        <v>117</v>
      </c>
      <c r="U45" s="156">
        <v>0</v>
      </c>
      <c r="V45" s="156">
        <f>ROUND(E45*U45,2)</f>
        <v>0</v>
      </c>
      <c r="W45" s="156"/>
      <c r="X45" s="156" t="s">
        <v>164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165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>
      <c r="A46" s="164">
        <v>15</v>
      </c>
      <c r="B46" s="165" t="s">
        <v>585</v>
      </c>
      <c r="C46" s="174" t="s">
        <v>586</v>
      </c>
      <c r="D46" s="166" t="s">
        <v>190</v>
      </c>
      <c r="E46" s="167">
        <v>29.7</v>
      </c>
      <c r="F46" s="168"/>
      <c r="G46" s="169">
        <f>ROUND(E46*F46,2)</f>
        <v>0</v>
      </c>
      <c r="H46" s="168"/>
      <c r="I46" s="169">
        <f>ROUND(E46*H46,2)</f>
        <v>0</v>
      </c>
      <c r="J46" s="168"/>
      <c r="K46" s="169">
        <f>ROUND(E46*J46,2)</f>
        <v>0</v>
      </c>
      <c r="L46" s="169">
        <v>21</v>
      </c>
      <c r="M46" s="169">
        <f>G46*(1+L46/100)</f>
        <v>0</v>
      </c>
      <c r="N46" s="169">
        <v>1</v>
      </c>
      <c r="O46" s="169">
        <f>ROUND(E46*N46,2)</f>
        <v>29.7</v>
      </c>
      <c r="P46" s="169">
        <v>0</v>
      </c>
      <c r="Q46" s="169">
        <f>ROUND(E46*P46,2)</f>
        <v>0</v>
      </c>
      <c r="R46" s="169" t="s">
        <v>231</v>
      </c>
      <c r="S46" s="169" t="s">
        <v>116</v>
      </c>
      <c r="T46" s="170" t="s">
        <v>117</v>
      </c>
      <c r="U46" s="156">
        <v>0</v>
      </c>
      <c r="V46" s="156">
        <f>ROUND(E46*U46,2)</f>
        <v>0</v>
      </c>
      <c r="W46" s="156"/>
      <c r="X46" s="156" t="s">
        <v>232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233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>
      <c r="A47" s="154"/>
      <c r="B47" s="155"/>
      <c r="C47" s="187" t="s">
        <v>740</v>
      </c>
      <c r="D47" s="178"/>
      <c r="E47" s="179">
        <v>29.7</v>
      </c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47"/>
      <c r="Z47" s="147"/>
      <c r="AA47" s="147"/>
      <c r="AB47" s="147"/>
      <c r="AC47" s="147"/>
      <c r="AD47" s="147"/>
      <c r="AE47" s="147"/>
      <c r="AF47" s="147"/>
      <c r="AG47" s="147" t="s">
        <v>169</v>
      </c>
      <c r="AH47" s="147">
        <v>5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>
      <c r="A48" s="158" t="s">
        <v>111</v>
      </c>
      <c r="B48" s="159" t="s">
        <v>67</v>
      </c>
      <c r="C48" s="173" t="s">
        <v>68</v>
      </c>
      <c r="D48" s="160"/>
      <c r="E48" s="161"/>
      <c r="F48" s="162"/>
      <c r="G48" s="162">
        <f>SUMIF(AG49:AG66,"&lt;&gt;NOR",G49:G66)</f>
        <v>0</v>
      </c>
      <c r="H48" s="162"/>
      <c r="I48" s="162">
        <f>SUM(I49:I66)</f>
        <v>0</v>
      </c>
      <c r="J48" s="162"/>
      <c r="K48" s="162">
        <f>SUM(K49:K66)</f>
        <v>0</v>
      </c>
      <c r="L48" s="162"/>
      <c r="M48" s="162">
        <f>SUM(M49:M66)</f>
        <v>0</v>
      </c>
      <c r="N48" s="162"/>
      <c r="O48" s="162">
        <f>SUM(O49:O66)</f>
        <v>0</v>
      </c>
      <c r="P48" s="162"/>
      <c r="Q48" s="162">
        <f>SUM(Q49:Q66)</f>
        <v>0</v>
      </c>
      <c r="R48" s="162"/>
      <c r="S48" s="162"/>
      <c r="T48" s="163"/>
      <c r="U48" s="157"/>
      <c r="V48" s="157">
        <f>SUM(V49:V66)</f>
        <v>11.19</v>
      </c>
      <c r="W48" s="157"/>
      <c r="X48" s="157"/>
      <c r="AG48" t="s">
        <v>112</v>
      </c>
    </row>
    <row r="49" spans="1:60" outlineLevel="1">
      <c r="A49" s="164">
        <v>16</v>
      </c>
      <c r="B49" s="165" t="s">
        <v>201</v>
      </c>
      <c r="C49" s="174" t="s">
        <v>202</v>
      </c>
      <c r="D49" s="166" t="s">
        <v>161</v>
      </c>
      <c r="E49" s="167">
        <v>3.75</v>
      </c>
      <c r="F49" s="168"/>
      <c r="G49" s="169">
        <f>ROUND(E49*F49,2)</f>
        <v>0</v>
      </c>
      <c r="H49" s="168"/>
      <c r="I49" s="169">
        <f>ROUND(E49*H49,2)</f>
        <v>0</v>
      </c>
      <c r="J49" s="168"/>
      <c r="K49" s="169">
        <f>ROUND(E49*J49,2)</f>
        <v>0</v>
      </c>
      <c r="L49" s="169">
        <v>21</v>
      </c>
      <c r="M49" s="169">
        <f>G49*(1+L49/100)</f>
        <v>0</v>
      </c>
      <c r="N49" s="169">
        <v>0</v>
      </c>
      <c r="O49" s="169">
        <f>ROUND(E49*N49,2)</f>
        <v>0</v>
      </c>
      <c r="P49" s="169">
        <v>0</v>
      </c>
      <c r="Q49" s="169">
        <f>ROUND(E49*P49,2)</f>
        <v>0</v>
      </c>
      <c r="R49" s="169" t="s">
        <v>162</v>
      </c>
      <c r="S49" s="169" t="s">
        <v>116</v>
      </c>
      <c r="T49" s="170" t="s">
        <v>163</v>
      </c>
      <c r="U49" s="156">
        <v>1.0999999999999999E-2</v>
      </c>
      <c r="V49" s="156">
        <f>ROUND(E49*U49,2)</f>
        <v>0.04</v>
      </c>
      <c r="W49" s="156"/>
      <c r="X49" s="156" t="s">
        <v>164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165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>
      <c r="A50" s="154"/>
      <c r="B50" s="155"/>
      <c r="C50" s="256" t="s">
        <v>433</v>
      </c>
      <c r="D50" s="257"/>
      <c r="E50" s="257"/>
      <c r="F50" s="257"/>
      <c r="G50" s="257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47"/>
      <c r="Z50" s="147"/>
      <c r="AA50" s="147"/>
      <c r="AB50" s="147"/>
      <c r="AC50" s="147"/>
      <c r="AD50" s="147"/>
      <c r="AE50" s="147"/>
      <c r="AF50" s="147"/>
      <c r="AG50" s="147" t="s">
        <v>167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71" t="str">
        <f>C50</f>
        <v>po suchu, bez ohledu na druh dopravního prostředku, bez naložení výkopku, avšak se složením bez rozhrnutí,</v>
      </c>
      <c r="BB50" s="147"/>
      <c r="BC50" s="147"/>
      <c r="BD50" s="147"/>
      <c r="BE50" s="147"/>
      <c r="BF50" s="147"/>
      <c r="BG50" s="147"/>
      <c r="BH50" s="147"/>
    </row>
    <row r="51" spans="1:60" outlineLevel="1">
      <c r="A51" s="154"/>
      <c r="B51" s="155"/>
      <c r="C51" s="253" t="s">
        <v>203</v>
      </c>
      <c r="D51" s="254"/>
      <c r="E51" s="254"/>
      <c r="F51" s="254"/>
      <c r="G51" s="254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47"/>
      <c r="Z51" s="147"/>
      <c r="AA51" s="147"/>
      <c r="AB51" s="147"/>
      <c r="AC51" s="147"/>
      <c r="AD51" s="147"/>
      <c r="AE51" s="147"/>
      <c r="AF51" s="147"/>
      <c r="AG51" s="147" t="s">
        <v>120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.5" outlineLevel="1">
      <c r="A52" s="180">
        <v>17</v>
      </c>
      <c r="B52" s="181" t="s">
        <v>181</v>
      </c>
      <c r="C52" s="188" t="s">
        <v>182</v>
      </c>
      <c r="D52" s="182" t="s">
        <v>161</v>
      </c>
      <c r="E52" s="183">
        <v>3.75</v>
      </c>
      <c r="F52" s="184"/>
      <c r="G52" s="185">
        <f>ROUND(E52*F52,2)</f>
        <v>0</v>
      </c>
      <c r="H52" s="184"/>
      <c r="I52" s="185">
        <f>ROUND(E52*H52,2)</f>
        <v>0</v>
      </c>
      <c r="J52" s="184"/>
      <c r="K52" s="185">
        <f>ROUND(E52*J52,2)</f>
        <v>0</v>
      </c>
      <c r="L52" s="185">
        <v>21</v>
      </c>
      <c r="M52" s="185">
        <f>G52*(1+L52/100)</f>
        <v>0</v>
      </c>
      <c r="N52" s="185">
        <v>0</v>
      </c>
      <c r="O52" s="185">
        <f>ROUND(E52*N52,2)</f>
        <v>0</v>
      </c>
      <c r="P52" s="185">
        <v>0</v>
      </c>
      <c r="Q52" s="185">
        <f>ROUND(E52*P52,2)</f>
        <v>0</v>
      </c>
      <c r="R52" s="185" t="s">
        <v>162</v>
      </c>
      <c r="S52" s="185" t="s">
        <v>116</v>
      </c>
      <c r="T52" s="186" t="s">
        <v>163</v>
      </c>
      <c r="U52" s="156">
        <v>0.65200000000000002</v>
      </c>
      <c r="V52" s="156">
        <f>ROUND(E52*U52,2)</f>
        <v>2.4500000000000002</v>
      </c>
      <c r="W52" s="156"/>
      <c r="X52" s="156" t="s">
        <v>164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165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>
      <c r="A53" s="180">
        <v>18</v>
      </c>
      <c r="B53" s="181" t="s">
        <v>205</v>
      </c>
      <c r="C53" s="188" t="s">
        <v>442</v>
      </c>
      <c r="D53" s="182" t="s">
        <v>186</v>
      </c>
      <c r="E53" s="183">
        <v>25</v>
      </c>
      <c r="F53" s="184"/>
      <c r="G53" s="185">
        <f>ROUND(E53*F53,2)</f>
        <v>0</v>
      </c>
      <c r="H53" s="184"/>
      <c r="I53" s="185">
        <f>ROUND(E53*H53,2)</f>
        <v>0</v>
      </c>
      <c r="J53" s="184"/>
      <c r="K53" s="185">
        <f>ROUND(E53*J53,2)</f>
        <v>0</v>
      </c>
      <c r="L53" s="185">
        <v>21</v>
      </c>
      <c r="M53" s="185">
        <f>G53*(1+L53/100)</f>
        <v>0</v>
      </c>
      <c r="N53" s="185">
        <v>0</v>
      </c>
      <c r="O53" s="185">
        <f>ROUND(E53*N53,2)</f>
        <v>0</v>
      </c>
      <c r="P53" s="185">
        <v>0</v>
      </c>
      <c r="Q53" s="185">
        <f>ROUND(E53*P53,2)</f>
        <v>0</v>
      </c>
      <c r="R53" s="185"/>
      <c r="S53" s="185" t="s">
        <v>116</v>
      </c>
      <c r="T53" s="186" t="s">
        <v>163</v>
      </c>
      <c r="U53" s="156">
        <v>0.06</v>
      </c>
      <c r="V53" s="156">
        <f>ROUND(E53*U53,2)</f>
        <v>1.5</v>
      </c>
      <c r="W53" s="156"/>
      <c r="X53" s="156" t="s">
        <v>164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165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2.5" outlineLevel="1">
      <c r="A54" s="164">
        <v>19</v>
      </c>
      <c r="B54" s="165" t="s">
        <v>209</v>
      </c>
      <c r="C54" s="174" t="s">
        <v>210</v>
      </c>
      <c r="D54" s="166" t="s">
        <v>186</v>
      </c>
      <c r="E54" s="167">
        <v>25</v>
      </c>
      <c r="F54" s="168"/>
      <c r="G54" s="169">
        <f>ROUND(E54*F54,2)</f>
        <v>0</v>
      </c>
      <c r="H54" s="168"/>
      <c r="I54" s="169">
        <f>ROUND(E54*H54,2)</f>
        <v>0</v>
      </c>
      <c r="J54" s="168"/>
      <c r="K54" s="169">
        <f>ROUND(E54*J54,2)</f>
        <v>0</v>
      </c>
      <c r="L54" s="169">
        <v>21</v>
      </c>
      <c r="M54" s="169">
        <f>G54*(1+L54/100)</f>
        <v>0</v>
      </c>
      <c r="N54" s="169">
        <v>0</v>
      </c>
      <c r="O54" s="169">
        <f>ROUND(E54*N54,2)</f>
        <v>0</v>
      </c>
      <c r="P54" s="169">
        <v>0</v>
      </c>
      <c r="Q54" s="169">
        <f>ROUND(E54*P54,2)</f>
        <v>0</v>
      </c>
      <c r="R54" s="169" t="s">
        <v>162</v>
      </c>
      <c r="S54" s="169" t="s">
        <v>116</v>
      </c>
      <c r="T54" s="170" t="s">
        <v>163</v>
      </c>
      <c r="U54" s="156">
        <v>0.17699999999999999</v>
      </c>
      <c r="V54" s="156">
        <f>ROUND(E54*U54,2)</f>
        <v>4.43</v>
      </c>
      <c r="W54" s="156"/>
      <c r="X54" s="156" t="s">
        <v>164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165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2.5" outlineLevel="1">
      <c r="A55" s="154"/>
      <c r="B55" s="155"/>
      <c r="C55" s="256" t="s">
        <v>211</v>
      </c>
      <c r="D55" s="257"/>
      <c r="E55" s="257"/>
      <c r="F55" s="257"/>
      <c r="G55" s="257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47"/>
      <c r="Z55" s="147"/>
      <c r="AA55" s="147"/>
      <c r="AB55" s="147"/>
      <c r="AC55" s="147"/>
      <c r="AD55" s="147"/>
      <c r="AE55" s="147"/>
      <c r="AF55" s="147"/>
      <c r="AG55" s="147" t="s">
        <v>167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71" t="str">
        <f>C55</f>
        <v>s případným nutným přemístěním hromad nebo dočasných skládek na místo potřeby ze vzdálenosti do 30 m, v rovině nebo ve svahu do 1 : 5,</v>
      </c>
      <c r="BB55" s="147"/>
      <c r="BC55" s="147"/>
      <c r="BD55" s="147"/>
      <c r="BE55" s="147"/>
      <c r="BF55" s="147"/>
      <c r="BG55" s="147"/>
      <c r="BH55" s="147"/>
    </row>
    <row r="56" spans="1:60" outlineLevel="1">
      <c r="A56" s="180">
        <v>20</v>
      </c>
      <c r="B56" s="181" t="s">
        <v>212</v>
      </c>
      <c r="C56" s="188" t="s">
        <v>443</v>
      </c>
      <c r="D56" s="182" t="s">
        <v>186</v>
      </c>
      <c r="E56" s="183">
        <v>25</v>
      </c>
      <c r="F56" s="184"/>
      <c r="G56" s="185">
        <f>ROUND(E56*F56,2)</f>
        <v>0</v>
      </c>
      <c r="H56" s="184"/>
      <c r="I56" s="185">
        <f>ROUND(E56*H56,2)</f>
        <v>0</v>
      </c>
      <c r="J56" s="184"/>
      <c r="K56" s="185">
        <f>ROUND(E56*J56,2)</f>
        <v>0</v>
      </c>
      <c r="L56" s="185">
        <v>21</v>
      </c>
      <c r="M56" s="185">
        <f>G56*(1+L56/100)</f>
        <v>0</v>
      </c>
      <c r="N56" s="185">
        <v>0</v>
      </c>
      <c r="O56" s="185">
        <f>ROUND(E56*N56,2)</f>
        <v>0</v>
      </c>
      <c r="P56" s="185">
        <v>0</v>
      </c>
      <c r="Q56" s="185">
        <f>ROUND(E56*P56,2)</f>
        <v>0</v>
      </c>
      <c r="R56" s="185"/>
      <c r="S56" s="185" t="s">
        <v>116</v>
      </c>
      <c r="T56" s="186" t="s">
        <v>163</v>
      </c>
      <c r="U56" s="156">
        <v>0.09</v>
      </c>
      <c r="V56" s="156">
        <f>ROUND(E56*U56,2)</f>
        <v>2.25</v>
      </c>
      <c r="W56" s="156"/>
      <c r="X56" s="156" t="s">
        <v>164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165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>
      <c r="A57" s="180">
        <v>21</v>
      </c>
      <c r="B57" s="181" t="s">
        <v>215</v>
      </c>
      <c r="C57" s="188" t="s">
        <v>444</v>
      </c>
      <c r="D57" s="182" t="s">
        <v>186</v>
      </c>
      <c r="E57" s="183">
        <v>25</v>
      </c>
      <c r="F57" s="184"/>
      <c r="G57" s="185">
        <f>ROUND(E57*F57,2)</f>
        <v>0</v>
      </c>
      <c r="H57" s="184"/>
      <c r="I57" s="185">
        <f>ROUND(E57*H57,2)</f>
        <v>0</v>
      </c>
      <c r="J57" s="184"/>
      <c r="K57" s="185">
        <f>ROUND(E57*J57,2)</f>
        <v>0</v>
      </c>
      <c r="L57" s="185">
        <v>21</v>
      </c>
      <c r="M57" s="185">
        <f>G57*(1+L57/100)</f>
        <v>0</v>
      </c>
      <c r="N57" s="185">
        <v>0</v>
      </c>
      <c r="O57" s="185">
        <f>ROUND(E57*N57,2)</f>
        <v>0</v>
      </c>
      <c r="P57" s="185">
        <v>0</v>
      </c>
      <c r="Q57" s="185">
        <f>ROUND(E57*P57,2)</f>
        <v>0</v>
      </c>
      <c r="R57" s="185"/>
      <c r="S57" s="185" t="s">
        <v>116</v>
      </c>
      <c r="T57" s="186" t="s">
        <v>163</v>
      </c>
      <c r="U57" s="156">
        <v>1E-3</v>
      </c>
      <c r="V57" s="156">
        <f>ROUND(E57*U57,2)</f>
        <v>0.03</v>
      </c>
      <c r="W57" s="156"/>
      <c r="X57" s="156" t="s">
        <v>164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165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>
      <c r="A58" s="180">
        <v>22</v>
      </c>
      <c r="B58" s="181" t="s">
        <v>217</v>
      </c>
      <c r="C58" s="188" t="s">
        <v>445</v>
      </c>
      <c r="D58" s="182" t="s">
        <v>186</v>
      </c>
      <c r="E58" s="183">
        <v>25</v>
      </c>
      <c r="F58" s="184"/>
      <c r="G58" s="185">
        <f>ROUND(E58*F58,2)</f>
        <v>0</v>
      </c>
      <c r="H58" s="184"/>
      <c r="I58" s="185">
        <f>ROUND(E58*H58,2)</f>
        <v>0</v>
      </c>
      <c r="J58" s="184"/>
      <c r="K58" s="185">
        <f>ROUND(E58*J58,2)</f>
        <v>0</v>
      </c>
      <c r="L58" s="185">
        <v>21</v>
      </c>
      <c r="M58" s="185">
        <f>G58*(1+L58/100)</f>
        <v>0</v>
      </c>
      <c r="N58" s="185">
        <v>0</v>
      </c>
      <c r="O58" s="185">
        <f>ROUND(E58*N58,2)</f>
        <v>0</v>
      </c>
      <c r="P58" s="185">
        <v>0</v>
      </c>
      <c r="Q58" s="185">
        <f>ROUND(E58*P58,2)</f>
        <v>0</v>
      </c>
      <c r="R58" s="185"/>
      <c r="S58" s="185" t="s">
        <v>116</v>
      </c>
      <c r="T58" s="186" t="s">
        <v>163</v>
      </c>
      <c r="U58" s="156">
        <v>1E-3</v>
      </c>
      <c r="V58" s="156">
        <f>ROUND(E58*U58,2)</f>
        <v>0.03</v>
      </c>
      <c r="W58" s="156"/>
      <c r="X58" s="156" t="s">
        <v>164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165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>
      <c r="A59" s="180">
        <v>23</v>
      </c>
      <c r="B59" s="181" t="s">
        <v>219</v>
      </c>
      <c r="C59" s="188" t="s">
        <v>446</v>
      </c>
      <c r="D59" s="182" t="s">
        <v>186</v>
      </c>
      <c r="E59" s="183">
        <v>25</v>
      </c>
      <c r="F59" s="184"/>
      <c r="G59" s="185">
        <f>ROUND(E59*F59,2)</f>
        <v>0</v>
      </c>
      <c r="H59" s="184"/>
      <c r="I59" s="185">
        <f>ROUND(E59*H59,2)</f>
        <v>0</v>
      </c>
      <c r="J59" s="184"/>
      <c r="K59" s="185">
        <f>ROUND(E59*J59,2)</f>
        <v>0</v>
      </c>
      <c r="L59" s="185">
        <v>21</v>
      </c>
      <c r="M59" s="185">
        <f>G59*(1+L59/100)</f>
        <v>0</v>
      </c>
      <c r="N59" s="185">
        <v>0</v>
      </c>
      <c r="O59" s="185">
        <f>ROUND(E59*N59,2)</f>
        <v>0</v>
      </c>
      <c r="P59" s="185">
        <v>0</v>
      </c>
      <c r="Q59" s="185">
        <f>ROUND(E59*P59,2)</f>
        <v>0</v>
      </c>
      <c r="R59" s="185"/>
      <c r="S59" s="185" t="s">
        <v>116</v>
      </c>
      <c r="T59" s="186" t="s">
        <v>163</v>
      </c>
      <c r="U59" s="156">
        <v>1.4999999999999999E-2</v>
      </c>
      <c r="V59" s="156">
        <f>ROUND(E59*U59,2)</f>
        <v>0.38</v>
      </c>
      <c r="W59" s="156"/>
      <c r="X59" s="156" t="s">
        <v>164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165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>
      <c r="A60" s="164">
        <v>24</v>
      </c>
      <c r="B60" s="165" t="s">
        <v>221</v>
      </c>
      <c r="C60" s="174" t="s">
        <v>447</v>
      </c>
      <c r="D60" s="166" t="s">
        <v>186</v>
      </c>
      <c r="E60" s="167">
        <v>50</v>
      </c>
      <c r="F60" s="168"/>
      <c r="G60" s="169">
        <f>ROUND(E60*F60,2)</f>
        <v>0</v>
      </c>
      <c r="H60" s="168"/>
      <c r="I60" s="169">
        <f>ROUND(E60*H60,2)</f>
        <v>0</v>
      </c>
      <c r="J60" s="168"/>
      <c r="K60" s="169">
        <f>ROUND(E60*J60,2)</f>
        <v>0</v>
      </c>
      <c r="L60" s="169">
        <v>21</v>
      </c>
      <c r="M60" s="169">
        <f>G60*(1+L60/100)</f>
        <v>0</v>
      </c>
      <c r="N60" s="169">
        <v>0</v>
      </c>
      <c r="O60" s="169">
        <f>ROUND(E60*N60,2)</f>
        <v>0</v>
      </c>
      <c r="P60" s="169">
        <v>0</v>
      </c>
      <c r="Q60" s="169">
        <f>ROUND(E60*P60,2)</f>
        <v>0</v>
      </c>
      <c r="R60" s="169"/>
      <c r="S60" s="169" t="s">
        <v>116</v>
      </c>
      <c r="T60" s="170" t="s">
        <v>163</v>
      </c>
      <c r="U60" s="156">
        <v>1E-3</v>
      </c>
      <c r="V60" s="156">
        <f>ROUND(E60*U60,2)</f>
        <v>0.05</v>
      </c>
      <c r="W60" s="156"/>
      <c r="X60" s="156" t="s">
        <v>164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165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>
      <c r="A61" s="154"/>
      <c r="B61" s="155"/>
      <c r="C61" s="187" t="s">
        <v>741</v>
      </c>
      <c r="D61" s="178"/>
      <c r="E61" s="179">
        <v>50</v>
      </c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47"/>
      <c r="Z61" s="147"/>
      <c r="AA61" s="147"/>
      <c r="AB61" s="147"/>
      <c r="AC61" s="147"/>
      <c r="AD61" s="147"/>
      <c r="AE61" s="147"/>
      <c r="AF61" s="147"/>
      <c r="AG61" s="147" t="s">
        <v>169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>
      <c r="A62" s="164">
        <v>25</v>
      </c>
      <c r="B62" s="165" t="s">
        <v>224</v>
      </c>
      <c r="C62" s="174" t="s">
        <v>449</v>
      </c>
      <c r="D62" s="166" t="s">
        <v>190</v>
      </c>
      <c r="E62" s="167">
        <v>1.25E-3</v>
      </c>
      <c r="F62" s="168"/>
      <c r="G62" s="169">
        <f>ROUND(E62*F62,2)</f>
        <v>0</v>
      </c>
      <c r="H62" s="168"/>
      <c r="I62" s="169">
        <f>ROUND(E62*H62,2)</f>
        <v>0</v>
      </c>
      <c r="J62" s="168"/>
      <c r="K62" s="169">
        <f>ROUND(E62*J62,2)</f>
        <v>0</v>
      </c>
      <c r="L62" s="169">
        <v>21</v>
      </c>
      <c r="M62" s="169">
        <f>G62*(1+L62/100)</f>
        <v>0</v>
      </c>
      <c r="N62" s="169">
        <v>0</v>
      </c>
      <c r="O62" s="169">
        <f>ROUND(E62*N62,2)</f>
        <v>0</v>
      </c>
      <c r="P62" s="169">
        <v>0</v>
      </c>
      <c r="Q62" s="169">
        <f>ROUND(E62*P62,2)</f>
        <v>0</v>
      </c>
      <c r="R62" s="169"/>
      <c r="S62" s="169" t="s">
        <v>116</v>
      </c>
      <c r="T62" s="170" t="s">
        <v>163</v>
      </c>
      <c r="U62" s="156">
        <v>21.428999999999998</v>
      </c>
      <c r="V62" s="156">
        <f>ROUND(E62*U62,2)</f>
        <v>0.03</v>
      </c>
      <c r="W62" s="156"/>
      <c r="X62" s="156" t="s">
        <v>164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165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>
      <c r="A63" s="154"/>
      <c r="B63" s="155"/>
      <c r="C63" s="187" t="s">
        <v>742</v>
      </c>
      <c r="D63" s="178"/>
      <c r="E63" s="179">
        <v>1.25E-3</v>
      </c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47"/>
      <c r="Z63" s="147"/>
      <c r="AA63" s="147"/>
      <c r="AB63" s="147"/>
      <c r="AC63" s="147"/>
      <c r="AD63" s="147"/>
      <c r="AE63" s="147"/>
      <c r="AF63" s="147"/>
      <c r="AG63" s="147" t="s">
        <v>169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>
      <c r="A64" s="164">
        <v>26</v>
      </c>
      <c r="B64" s="165" t="s">
        <v>228</v>
      </c>
      <c r="C64" s="174" t="s">
        <v>451</v>
      </c>
      <c r="D64" s="166" t="s">
        <v>230</v>
      </c>
      <c r="E64" s="167">
        <v>0.75</v>
      </c>
      <c r="F64" s="168"/>
      <c r="G64" s="169">
        <f>ROUND(E64*F64,2)</f>
        <v>0</v>
      </c>
      <c r="H64" s="168"/>
      <c r="I64" s="169">
        <f>ROUND(E64*H64,2)</f>
        <v>0</v>
      </c>
      <c r="J64" s="168"/>
      <c r="K64" s="169">
        <f>ROUND(E64*J64,2)</f>
        <v>0</v>
      </c>
      <c r="L64" s="169">
        <v>21</v>
      </c>
      <c r="M64" s="169">
        <f>G64*(1+L64/100)</f>
        <v>0</v>
      </c>
      <c r="N64" s="169">
        <v>1E-3</v>
      </c>
      <c r="O64" s="169">
        <f>ROUND(E64*N64,2)</f>
        <v>0</v>
      </c>
      <c r="P64" s="169">
        <v>0</v>
      </c>
      <c r="Q64" s="169">
        <f>ROUND(E64*P64,2)</f>
        <v>0</v>
      </c>
      <c r="R64" s="169" t="s">
        <v>231</v>
      </c>
      <c r="S64" s="169" t="s">
        <v>116</v>
      </c>
      <c r="T64" s="170" t="s">
        <v>163</v>
      </c>
      <c r="U64" s="156">
        <v>0</v>
      </c>
      <c r="V64" s="156">
        <f>ROUND(E64*U64,2)</f>
        <v>0</v>
      </c>
      <c r="W64" s="156"/>
      <c r="X64" s="156" t="s">
        <v>232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233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>
      <c r="A65" s="154"/>
      <c r="B65" s="155"/>
      <c r="C65" s="187" t="s">
        <v>743</v>
      </c>
      <c r="D65" s="178"/>
      <c r="E65" s="179">
        <v>0.75</v>
      </c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47"/>
      <c r="Z65" s="147"/>
      <c r="AA65" s="147"/>
      <c r="AB65" s="147"/>
      <c r="AC65" s="147"/>
      <c r="AD65" s="147"/>
      <c r="AE65" s="147"/>
      <c r="AF65" s="147"/>
      <c r="AG65" s="147" t="s">
        <v>169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>
      <c r="A66" s="180">
        <v>27</v>
      </c>
      <c r="B66" s="181" t="s">
        <v>235</v>
      </c>
      <c r="C66" s="188" t="s">
        <v>236</v>
      </c>
      <c r="D66" s="182" t="s">
        <v>237</v>
      </c>
      <c r="E66" s="183">
        <v>1.5</v>
      </c>
      <c r="F66" s="184"/>
      <c r="G66" s="185">
        <f>ROUND(E66*F66,2)</f>
        <v>0</v>
      </c>
      <c r="H66" s="184"/>
      <c r="I66" s="185">
        <f>ROUND(E66*H66,2)</f>
        <v>0</v>
      </c>
      <c r="J66" s="184"/>
      <c r="K66" s="185">
        <f>ROUND(E66*J66,2)</f>
        <v>0</v>
      </c>
      <c r="L66" s="185">
        <v>21</v>
      </c>
      <c r="M66" s="185">
        <f>G66*(1+L66/100)</f>
        <v>0</v>
      </c>
      <c r="N66" s="185">
        <v>1E-3</v>
      </c>
      <c r="O66" s="185">
        <f>ROUND(E66*N66,2)</f>
        <v>0</v>
      </c>
      <c r="P66" s="185">
        <v>0</v>
      </c>
      <c r="Q66" s="185">
        <f>ROUND(E66*P66,2)</f>
        <v>0</v>
      </c>
      <c r="R66" s="185" t="s">
        <v>231</v>
      </c>
      <c r="S66" s="185" t="s">
        <v>116</v>
      </c>
      <c r="T66" s="186" t="s">
        <v>163</v>
      </c>
      <c r="U66" s="156">
        <v>0</v>
      </c>
      <c r="V66" s="156">
        <f>ROUND(E66*U66,2)</f>
        <v>0</v>
      </c>
      <c r="W66" s="156"/>
      <c r="X66" s="156" t="s">
        <v>232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233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>
      <c r="A67" s="158" t="s">
        <v>111</v>
      </c>
      <c r="B67" s="159" t="s">
        <v>69</v>
      </c>
      <c r="C67" s="173" t="s">
        <v>70</v>
      </c>
      <c r="D67" s="160"/>
      <c r="E67" s="161"/>
      <c r="F67" s="162"/>
      <c r="G67" s="162">
        <f>SUMIF(AG68:AG75,"&lt;&gt;NOR",G68:G75)</f>
        <v>0</v>
      </c>
      <c r="H67" s="162"/>
      <c r="I67" s="162">
        <f>SUM(I68:I75)</f>
        <v>0</v>
      </c>
      <c r="J67" s="162"/>
      <c r="K67" s="162">
        <f>SUM(K68:K75)</f>
        <v>0</v>
      </c>
      <c r="L67" s="162"/>
      <c r="M67" s="162">
        <f>SUM(M68:M75)</f>
        <v>0</v>
      </c>
      <c r="N67" s="162"/>
      <c r="O67" s="162">
        <f>SUM(O68:O75)</f>
        <v>234.45</v>
      </c>
      <c r="P67" s="162"/>
      <c r="Q67" s="162">
        <f>SUM(Q68:Q75)</f>
        <v>0</v>
      </c>
      <c r="R67" s="162"/>
      <c r="S67" s="162"/>
      <c r="T67" s="163"/>
      <c r="U67" s="157"/>
      <c r="V67" s="157">
        <f>SUM(V68:V75)</f>
        <v>371.13</v>
      </c>
      <c r="W67" s="157"/>
      <c r="X67" s="157"/>
      <c r="AG67" t="s">
        <v>112</v>
      </c>
    </row>
    <row r="68" spans="1:60" outlineLevel="1">
      <c r="A68" s="164">
        <v>28</v>
      </c>
      <c r="B68" s="165" t="s">
        <v>591</v>
      </c>
      <c r="C68" s="174" t="s">
        <v>592</v>
      </c>
      <c r="D68" s="166" t="s">
        <v>161</v>
      </c>
      <c r="E68" s="167">
        <v>130</v>
      </c>
      <c r="F68" s="168"/>
      <c r="G68" s="169">
        <f>ROUND(E68*F68,2)</f>
        <v>0</v>
      </c>
      <c r="H68" s="168"/>
      <c r="I68" s="169">
        <f>ROUND(E68*H68,2)</f>
        <v>0</v>
      </c>
      <c r="J68" s="168"/>
      <c r="K68" s="169">
        <f>ROUND(E68*J68,2)</f>
        <v>0</v>
      </c>
      <c r="L68" s="169">
        <v>21</v>
      </c>
      <c r="M68" s="169">
        <f>G68*(1+L68/100)</f>
        <v>0</v>
      </c>
      <c r="N68" s="169">
        <v>0</v>
      </c>
      <c r="O68" s="169">
        <f>ROUND(E68*N68,2)</f>
        <v>0</v>
      </c>
      <c r="P68" s="169">
        <v>0</v>
      </c>
      <c r="Q68" s="169">
        <f>ROUND(E68*P68,2)</f>
        <v>0</v>
      </c>
      <c r="R68" s="169" t="s">
        <v>162</v>
      </c>
      <c r="S68" s="169" t="s">
        <v>116</v>
      </c>
      <c r="T68" s="170" t="s">
        <v>163</v>
      </c>
      <c r="U68" s="156">
        <v>1.587</v>
      </c>
      <c r="V68" s="156">
        <f>ROUND(E68*U68,2)</f>
        <v>206.31</v>
      </c>
      <c r="W68" s="156"/>
      <c r="X68" s="156" t="s">
        <v>164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165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2.5" outlineLevel="1">
      <c r="A69" s="154"/>
      <c r="B69" s="155"/>
      <c r="C69" s="256" t="s">
        <v>593</v>
      </c>
      <c r="D69" s="257"/>
      <c r="E69" s="257"/>
      <c r="F69" s="257"/>
      <c r="G69" s="257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47"/>
      <c r="Z69" s="147"/>
      <c r="AA69" s="147"/>
      <c r="AB69" s="147"/>
      <c r="AC69" s="147"/>
      <c r="AD69" s="147"/>
      <c r="AE69" s="147"/>
      <c r="AF69" s="147"/>
      <c r="AG69" s="147" t="s">
        <v>167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71" t="str">
        <f>C69</f>
        <v>sypaninou z vhodných hornin tř. 1 - 4 nebo materiálem připraveným podél výkopu ve vzdálenosti do 3 m od jeho kraje, pro jakoukoliv hloubku výkopu a jakoukoliv míru zhutnění,</v>
      </c>
      <c r="BB69" s="147"/>
      <c r="BC69" s="147"/>
      <c r="BD69" s="147"/>
      <c r="BE69" s="147"/>
      <c r="BF69" s="147"/>
      <c r="BG69" s="147"/>
      <c r="BH69" s="147"/>
    </row>
    <row r="70" spans="1:60" outlineLevel="1">
      <c r="A70" s="164">
        <v>29</v>
      </c>
      <c r="B70" s="165" t="s">
        <v>288</v>
      </c>
      <c r="C70" s="174" t="s">
        <v>289</v>
      </c>
      <c r="D70" s="166" t="s">
        <v>161</v>
      </c>
      <c r="E70" s="167">
        <v>4</v>
      </c>
      <c r="F70" s="168"/>
      <c r="G70" s="169">
        <f>ROUND(E70*F70,2)</f>
        <v>0</v>
      </c>
      <c r="H70" s="168"/>
      <c r="I70" s="169">
        <f>ROUND(E70*H70,2)</f>
        <v>0</v>
      </c>
      <c r="J70" s="168"/>
      <c r="K70" s="169">
        <f>ROUND(E70*J70,2)</f>
        <v>0</v>
      </c>
      <c r="L70" s="169">
        <v>21</v>
      </c>
      <c r="M70" s="169">
        <f>G70*(1+L70/100)</f>
        <v>0</v>
      </c>
      <c r="N70" s="169">
        <v>1.8907700000000001</v>
      </c>
      <c r="O70" s="169">
        <f>ROUND(E70*N70,2)</f>
        <v>7.56</v>
      </c>
      <c r="P70" s="169">
        <v>0</v>
      </c>
      <c r="Q70" s="169">
        <f>ROUND(E70*P70,2)</f>
        <v>0</v>
      </c>
      <c r="R70" s="169" t="s">
        <v>287</v>
      </c>
      <c r="S70" s="169" t="s">
        <v>116</v>
      </c>
      <c r="T70" s="170" t="s">
        <v>163</v>
      </c>
      <c r="U70" s="156">
        <v>1.6950000000000001</v>
      </c>
      <c r="V70" s="156">
        <f>ROUND(E70*U70,2)</f>
        <v>6.78</v>
      </c>
      <c r="W70" s="156"/>
      <c r="X70" s="156" t="s">
        <v>164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165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>
      <c r="A71" s="154"/>
      <c r="B71" s="155"/>
      <c r="C71" s="256" t="s">
        <v>290</v>
      </c>
      <c r="D71" s="257"/>
      <c r="E71" s="257"/>
      <c r="F71" s="257"/>
      <c r="G71" s="257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47"/>
      <c r="Z71" s="147"/>
      <c r="AA71" s="147"/>
      <c r="AB71" s="147"/>
      <c r="AC71" s="147"/>
      <c r="AD71" s="147"/>
      <c r="AE71" s="147"/>
      <c r="AF71" s="147"/>
      <c r="AG71" s="147" t="s">
        <v>167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>
      <c r="A72" s="154"/>
      <c r="B72" s="155"/>
      <c r="C72" s="253" t="s">
        <v>594</v>
      </c>
      <c r="D72" s="254"/>
      <c r="E72" s="254"/>
      <c r="F72" s="254"/>
      <c r="G72" s="254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47"/>
      <c r="Z72" s="147"/>
      <c r="AA72" s="147"/>
      <c r="AB72" s="147"/>
      <c r="AC72" s="147"/>
      <c r="AD72" s="147"/>
      <c r="AE72" s="147"/>
      <c r="AF72" s="147"/>
      <c r="AG72" s="147" t="s">
        <v>120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>
      <c r="A73" s="164">
        <v>30</v>
      </c>
      <c r="B73" s="165" t="s">
        <v>617</v>
      </c>
      <c r="C73" s="174" t="s">
        <v>618</v>
      </c>
      <c r="D73" s="166" t="s">
        <v>190</v>
      </c>
      <c r="E73" s="167">
        <v>260</v>
      </c>
      <c r="F73" s="168"/>
      <c r="G73" s="169">
        <f>ROUND(E73*F73,2)</f>
        <v>0</v>
      </c>
      <c r="H73" s="168"/>
      <c r="I73" s="169">
        <f>ROUND(E73*H73,2)</f>
        <v>0</v>
      </c>
      <c r="J73" s="168"/>
      <c r="K73" s="169">
        <f>ROUND(E73*J73,2)</f>
        <v>0</v>
      </c>
      <c r="L73" s="169">
        <v>21</v>
      </c>
      <c r="M73" s="169">
        <f>G73*(1+L73/100)</f>
        <v>0</v>
      </c>
      <c r="N73" s="169">
        <v>0</v>
      </c>
      <c r="O73" s="169">
        <f>ROUND(E73*N73,2)</f>
        <v>0</v>
      </c>
      <c r="P73" s="169">
        <v>0</v>
      </c>
      <c r="Q73" s="169">
        <f>ROUND(E73*P73,2)</f>
        <v>0</v>
      </c>
      <c r="R73" s="169"/>
      <c r="S73" s="169" t="s">
        <v>154</v>
      </c>
      <c r="T73" s="170" t="s">
        <v>117</v>
      </c>
      <c r="U73" s="156">
        <v>0</v>
      </c>
      <c r="V73" s="156">
        <f>ROUND(E73*U73,2)</f>
        <v>0</v>
      </c>
      <c r="W73" s="156"/>
      <c r="X73" s="156" t="s">
        <v>164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165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>
      <c r="A74" s="154"/>
      <c r="B74" s="155"/>
      <c r="C74" s="187" t="s">
        <v>744</v>
      </c>
      <c r="D74" s="178"/>
      <c r="E74" s="179">
        <v>260</v>
      </c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47"/>
      <c r="Z74" s="147"/>
      <c r="AA74" s="147"/>
      <c r="AB74" s="147"/>
      <c r="AC74" s="147"/>
      <c r="AD74" s="147"/>
      <c r="AE74" s="147"/>
      <c r="AF74" s="147"/>
      <c r="AG74" s="147" t="s">
        <v>169</v>
      </c>
      <c r="AH74" s="147">
        <v>5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>
      <c r="A75" s="180">
        <v>31</v>
      </c>
      <c r="B75" s="181" t="s">
        <v>620</v>
      </c>
      <c r="C75" s="188" t="s">
        <v>621</v>
      </c>
      <c r="D75" s="182" t="s">
        <v>161</v>
      </c>
      <c r="E75" s="183">
        <v>120</v>
      </c>
      <c r="F75" s="184"/>
      <c r="G75" s="185">
        <f>ROUND(E75*F75,2)</f>
        <v>0</v>
      </c>
      <c r="H75" s="184"/>
      <c r="I75" s="185">
        <f>ROUND(E75*H75,2)</f>
        <v>0</v>
      </c>
      <c r="J75" s="184"/>
      <c r="K75" s="185">
        <f>ROUND(E75*J75,2)</f>
        <v>0</v>
      </c>
      <c r="L75" s="185">
        <v>21</v>
      </c>
      <c r="M75" s="185">
        <f>G75*(1+L75/100)</f>
        <v>0</v>
      </c>
      <c r="N75" s="185">
        <v>1.8907700000000001</v>
      </c>
      <c r="O75" s="185">
        <f>ROUND(E75*N75,2)</f>
        <v>226.89</v>
      </c>
      <c r="P75" s="185">
        <v>0</v>
      </c>
      <c r="Q75" s="185">
        <f>ROUND(E75*P75,2)</f>
        <v>0</v>
      </c>
      <c r="R75" s="185"/>
      <c r="S75" s="185" t="s">
        <v>154</v>
      </c>
      <c r="T75" s="186" t="s">
        <v>117</v>
      </c>
      <c r="U75" s="156">
        <v>1.3169999999999999</v>
      </c>
      <c r="V75" s="156">
        <f>ROUND(E75*U75,2)</f>
        <v>158.04</v>
      </c>
      <c r="W75" s="156"/>
      <c r="X75" s="156" t="s">
        <v>164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165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>
      <c r="A76" s="158" t="s">
        <v>111</v>
      </c>
      <c r="B76" s="159" t="s">
        <v>73</v>
      </c>
      <c r="C76" s="173" t="s">
        <v>74</v>
      </c>
      <c r="D76" s="160"/>
      <c r="E76" s="161"/>
      <c r="F76" s="162"/>
      <c r="G76" s="162">
        <f>SUMIF(AG77:AG113,"&lt;&gt;NOR",G77:G113)</f>
        <v>0</v>
      </c>
      <c r="H76" s="162"/>
      <c r="I76" s="162">
        <f>SUM(I77:I113)</f>
        <v>0</v>
      </c>
      <c r="J76" s="162"/>
      <c r="K76" s="162">
        <f>SUM(K77:K113)</f>
        <v>0</v>
      </c>
      <c r="L76" s="162"/>
      <c r="M76" s="162">
        <f>SUM(M77:M113)</f>
        <v>0</v>
      </c>
      <c r="N76" s="162"/>
      <c r="O76" s="162">
        <f>SUM(O77:O113)</f>
        <v>3.4899999999999971</v>
      </c>
      <c r="P76" s="162"/>
      <c r="Q76" s="162">
        <f>SUM(Q77:Q113)</f>
        <v>0</v>
      </c>
      <c r="R76" s="162"/>
      <c r="S76" s="162"/>
      <c r="T76" s="163"/>
      <c r="U76" s="157"/>
      <c r="V76" s="157">
        <f>SUM(V77:V113)</f>
        <v>92.950000000000017</v>
      </c>
      <c r="W76" s="157"/>
      <c r="X76" s="157"/>
      <c r="AG76" t="s">
        <v>112</v>
      </c>
    </row>
    <row r="77" spans="1:60" ht="22.5" outlineLevel="1">
      <c r="A77" s="164">
        <v>32</v>
      </c>
      <c r="B77" s="165" t="s">
        <v>622</v>
      </c>
      <c r="C77" s="174" t="s">
        <v>623</v>
      </c>
      <c r="D77" s="166" t="s">
        <v>306</v>
      </c>
      <c r="E77" s="167">
        <v>10</v>
      </c>
      <c r="F77" s="168"/>
      <c r="G77" s="169">
        <f>ROUND(E77*F77,2)</f>
        <v>0</v>
      </c>
      <c r="H77" s="168"/>
      <c r="I77" s="169">
        <f>ROUND(E77*H77,2)</f>
        <v>0</v>
      </c>
      <c r="J77" s="168"/>
      <c r="K77" s="169">
        <f>ROUND(E77*J77,2)</f>
        <v>0</v>
      </c>
      <c r="L77" s="169">
        <v>21</v>
      </c>
      <c r="M77" s="169">
        <f>G77*(1+L77/100)</f>
        <v>0</v>
      </c>
      <c r="N77" s="169">
        <v>7.3349999999999999E-2</v>
      </c>
      <c r="O77" s="169">
        <f>ROUND(E77*N77,2)</f>
        <v>0.73</v>
      </c>
      <c r="P77" s="169">
        <v>0</v>
      </c>
      <c r="Q77" s="169">
        <f>ROUND(E77*P77,2)</f>
        <v>0</v>
      </c>
      <c r="R77" s="169" t="s">
        <v>287</v>
      </c>
      <c r="S77" s="169" t="s">
        <v>116</v>
      </c>
      <c r="T77" s="170" t="s">
        <v>163</v>
      </c>
      <c r="U77" s="156">
        <v>1.56</v>
      </c>
      <c r="V77" s="156">
        <f>ROUND(E77*U77,2)</f>
        <v>15.6</v>
      </c>
      <c r="W77" s="156"/>
      <c r="X77" s="156" t="s">
        <v>164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165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>
      <c r="A78" s="154"/>
      <c r="B78" s="155"/>
      <c r="C78" s="256" t="s">
        <v>624</v>
      </c>
      <c r="D78" s="257"/>
      <c r="E78" s="257"/>
      <c r="F78" s="257"/>
      <c r="G78" s="257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47"/>
      <c r="Z78" s="147"/>
      <c r="AA78" s="147"/>
      <c r="AB78" s="147"/>
      <c r="AC78" s="147"/>
      <c r="AD78" s="147"/>
      <c r="AE78" s="147"/>
      <c r="AF78" s="147"/>
      <c r="AG78" s="147" t="s">
        <v>167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>
      <c r="A79" s="164">
        <v>33</v>
      </c>
      <c r="B79" s="165" t="s">
        <v>626</v>
      </c>
      <c r="C79" s="174" t="s">
        <v>627</v>
      </c>
      <c r="D79" s="166" t="s">
        <v>266</v>
      </c>
      <c r="E79" s="167">
        <v>45</v>
      </c>
      <c r="F79" s="168"/>
      <c r="G79" s="169">
        <f>ROUND(E79*F79,2)</f>
        <v>0</v>
      </c>
      <c r="H79" s="168"/>
      <c r="I79" s="169">
        <f>ROUND(E79*H79,2)</f>
        <v>0</v>
      </c>
      <c r="J79" s="168"/>
      <c r="K79" s="169">
        <f>ROUND(E79*J79,2)</f>
        <v>0</v>
      </c>
      <c r="L79" s="169">
        <v>21</v>
      </c>
      <c r="M79" s="169">
        <f>G79*(1+L79/100)</f>
        <v>0</v>
      </c>
      <c r="N79" s="169">
        <v>0</v>
      </c>
      <c r="O79" s="169">
        <f>ROUND(E79*N79,2)</f>
        <v>0</v>
      </c>
      <c r="P79" s="169">
        <v>0</v>
      </c>
      <c r="Q79" s="169">
        <f>ROUND(E79*P79,2)</f>
        <v>0</v>
      </c>
      <c r="R79" s="169" t="s">
        <v>287</v>
      </c>
      <c r="S79" s="169" t="s">
        <v>116</v>
      </c>
      <c r="T79" s="170" t="s">
        <v>163</v>
      </c>
      <c r="U79" s="156">
        <v>6.6000000000000003E-2</v>
      </c>
      <c r="V79" s="156">
        <f>ROUND(E79*U79,2)</f>
        <v>2.97</v>
      </c>
      <c r="W79" s="156"/>
      <c r="X79" s="156" t="s">
        <v>164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165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>
      <c r="A80" s="154"/>
      <c r="B80" s="155"/>
      <c r="C80" s="256" t="s">
        <v>628</v>
      </c>
      <c r="D80" s="257"/>
      <c r="E80" s="257"/>
      <c r="F80" s="257"/>
      <c r="G80" s="257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47"/>
      <c r="Z80" s="147"/>
      <c r="AA80" s="147"/>
      <c r="AB80" s="147"/>
      <c r="AC80" s="147"/>
      <c r="AD80" s="147"/>
      <c r="AE80" s="147"/>
      <c r="AF80" s="147"/>
      <c r="AG80" s="147" t="s">
        <v>167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2.5" outlineLevel="1">
      <c r="A81" s="164">
        <v>34</v>
      </c>
      <c r="B81" s="165" t="s">
        <v>631</v>
      </c>
      <c r="C81" s="174" t="s">
        <v>632</v>
      </c>
      <c r="D81" s="166" t="s">
        <v>266</v>
      </c>
      <c r="E81" s="167">
        <v>45</v>
      </c>
      <c r="F81" s="168"/>
      <c r="G81" s="169">
        <f>ROUND(E81*F81,2)</f>
        <v>0</v>
      </c>
      <c r="H81" s="168"/>
      <c r="I81" s="169">
        <f>ROUND(E81*H81,2)</f>
        <v>0</v>
      </c>
      <c r="J81" s="168"/>
      <c r="K81" s="169">
        <f>ROUND(E81*J81,2)</f>
        <v>0</v>
      </c>
      <c r="L81" s="169">
        <v>21</v>
      </c>
      <c r="M81" s="169">
        <f>G81*(1+L81/100)</f>
        <v>0</v>
      </c>
      <c r="N81" s="169">
        <v>0</v>
      </c>
      <c r="O81" s="169">
        <f>ROUND(E81*N81,2)</f>
        <v>0</v>
      </c>
      <c r="P81" s="169">
        <v>0</v>
      </c>
      <c r="Q81" s="169">
        <f>ROUND(E81*P81,2)</f>
        <v>0</v>
      </c>
      <c r="R81" s="169" t="s">
        <v>287</v>
      </c>
      <c r="S81" s="169" t="s">
        <v>116</v>
      </c>
      <c r="T81" s="170" t="s">
        <v>163</v>
      </c>
      <c r="U81" s="156">
        <v>5.8999999999999997E-2</v>
      </c>
      <c r="V81" s="156">
        <f>ROUND(E81*U81,2)</f>
        <v>2.66</v>
      </c>
      <c r="W81" s="156"/>
      <c r="X81" s="156" t="s">
        <v>164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165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>
      <c r="A82" s="154"/>
      <c r="B82" s="155"/>
      <c r="C82" s="256" t="s">
        <v>633</v>
      </c>
      <c r="D82" s="257"/>
      <c r="E82" s="257"/>
      <c r="F82" s="257"/>
      <c r="G82" s="257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47"/>
      <c r="Z82" s="147"/>
      <c r="AA82" s="147"/>
      <c r="AB82" s="147"/>
      <c r="AC82" s="147"/>
      <c r="AD82" s="147"/>
      <c r="AE82" s="147"/>
      <c r="AF82" s="147"/>
      <c r="AG82" s="147" t="s">
        <v>167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33.75" outlineLevel="1">
      <c r="A83" s="164">
        <v>35</v>
      </c>
      <c r="B83" s="165" t="s">
        <v>635</v>
      </c>
      <c r="C83" s="174" t="s">
        <v>636</v>
      </c>
      <c r="D83" s="166" t="s">
        <v>637</v>
      </c>
      <c r="E83" s="167">
        <v>10</v>
      </c>
      <c r="F83" s="168"/>
      <c r="G83" s="169">
        <f>ROUND(E83*F83,2)</f>
        <v>0</v>
      </c>
      <c r="H83" s="168"/>
      <c r="I83" s="169">
        <f>ROUND(E83*H83,2)</f>
        <v>0</v>
      </c>
      <c r="J83" s="168"/>
      <c r="K83" s="169">
        <f>ROUND(E83*J83,2)</f>
        <v>0</v>
      </c>
      <c r="L83" s="169">
        <v>21</v>
      </c>
      <c r="M83" s="169">
        <f>G83*(1+L83/100)</f>
        <v>0</v>
      </c>
      <c r="N83" s="169">
        <v>1.2999999999999999E-4</v>
      </c>
      <c r="O83" s="169">
        <f>ROUND(E83*N83,2)</f>
        <v>0</v>
      </c>
      <c r="P83" s="169">
        <v>0</v>
      </c>
      <c r="Q83" s="169">
        <f>ROUND(E83*P83,2)</f>
        <v>0</v>
      </c>
      <c r="R83" s="169" t="s">
        <v>287</v>
      </c>
      <c r="S83" s="169" t="s">
        <v>116</v>
      </c>
      <c r="T83" s="170" t="s">
        <v>163</v>
      </c>
      <c r="U83" s="156">
        <v>6.2</v>
      </c>
      <c r="V83" s="156">
        <f>ROUND(E83*U83,2)</f>
        <v>62</v>
      </c>
      <c r="W83" s="156"/>
      <c r="X83" s="156" t="s">
        <v>164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165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>
      <c r="A84" s="154"/>
      <c r="B84" s="155"/>
      <c r="C84" s="256" t="s">
        <v>633</v>
      </c>
      <c r="D84" s="257"/>
      <c r="E84" s="257"/>
      <c r="F84" s="257"/>
      <c r="G84" s="257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47"/>
      <c r="Z84" s="147"/>
      <c r="AA84" s="147"/>
      <c r="AB84" s="147"/>
      <c r="AC84" s="147"/>
      <c r="AD84" s="147"/>
      <c r="AE84" s="147"/>
      <c r="AF84" s="147"/>
      <c r="AG84" s="147" t="s">
        <v>167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>
      <c r="A85" s="180">
        <v>36</v>
      </c>
      <c r="B85" s="181" t="s">
        <v>745</v>
      </c>
      <c r="C85" s="188" t="s">
        <v>746</v>
      </c>
      <c r="D85" s="182" t="s">
        <v>266</v>
      </c>
      <c r="E85" s="183">
        <v>45</v>
      </c>
      <c r="F85" s="184"/>
      <c r="G85" s="185">
        <f>ROUND(E85*F85,2)</f>
        <v>0</v>
      </c>
      <c r="H85" s="184"/>
      <c r="I85" s="185">
        <f>ROUND(E85*H85,2)</f>
        <v>0</v>
      </c>
      <c r="J85" s="184"/>
      <c r="K85" s="185">
        <f>ROUND(E85*J85,2)</f>
        <v>0</v>
      </c>
      <c r="L85" s="185">
        <v>21</v>
      </c>
      <c r="M85" s="185">
        <f>G85*(1+L85/100)</f>
        <v>0</v>
      </c>
      <c r="N85" s="185">
        <v>0</v>
      </c>
      <c r="O85" s="185">
        <f>ROUND(E85*N85,2)</f>
        <v>0</v>
      </c>
      <c r="P85" s="185">
        <v>0</v>
      </c>
      <c r="Q85" s="185">
        <f>ROUND(E85*P85,2)</f>
        <v>0</v>
      </c>
      <c r="R85" s="185" t="s">
        <v>287</v>
      </c>
      <c r="S85" s="185" t="s">
        <v>116</v>
      </c>
      <c r="T85" s="186" t="s">
        <v>163</v>
      </c>
      <c r="U85" s="156">
        <v>0.06</v>
      </c>
      <c r="V85" s="156">
        <f>ROUND(E85*U85,2)</f>
        <v>2.7</v>
      </c>
      <c r="W85" s="156"/>
      <c r="X85" s="156" t="s">
        <v>164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165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>
      <c r="A86" s="164">
        <v>37</v>
      </c>
      <c r="B86" s="165" t="s">
        <v>640</v>
      </c>
      <c r="C86" s="174" t="s">
        <v>641</v>
      </c>
      <c r="D86" s="166" t="s">
        <v>161</v>
      </c>
      <c r="E86" s="167">
        <v>0.5</v>
      </c>
      <c r="F86" s="168"/>
      <c r="G86" s="169">
        <f>ROUND(E86*F86,2)</f>
        <v>0</v>
      </c>
      <c r="H86" s="168"/>
      <c r="I86" s="169">
        <f>ROUND(E86*H86,2)</f>
        <v>0</v>
      </c>
      <c r="J86" s="168"/>
      <c r="K86" s="169">
        <f>ROUND(E86*J86,2)</f>
        <v>0</v>
      </c>
      <c r="L86" s="169">
        <v>21</v>
      </c>
      <c r="M86" s="169">
        <f>G86*(1+L86/100)</f>
        <v>0</v>
      </c>
      <c r="N86" s="169">
        <v>2.5249999999999999</v>
      </c>
      <c r="O86" s="169">
        <f>ROUND(E86*N86,2)</f>
        <v>1.26</v>
      </c>
      <c r="P86" s="169">
        <v>0</v>
      </c>
      <c r="Q86" s="169">
        <f>ROUND(E86*P86,2)</f>
        <v>0</v>
      </c>
      <c r="R86" s="169" t="s">
        <v>287</v>
      </c>
      <c r="S86" s="169" t="s">
        <v>116</v>
      </c>
      <c r="T86" s="170" t="s">
        <v>163</v>
      </c>
      <c r="U86" s="156">
        <v>1.3029999999999999</v>
      </c>
      <c r="V86" s="156">
        <f>ROUND(E86*U86,2)</f>
        <v>0.65</v>
      </c>
      <c r="W86" s="156"/>
      <c r="X86" s="156" t="s">
        <v>164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165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>
      <c r="A87" s="154"/>
      <c r="B87" s="155"/>
      <c r="C87" s="256" t="s">
        <v>642</v>
      </c>
      <c r="D87" s="257"/>
      <c r="E87" s="257"/>
      <c r="F87" s="257"/>
      <c r="G87" s="257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47"/>
      <c r="Z87" s="147"/>
      <c r="AA87" s="147"/>
      <c r="AB87" s="147"/>
      <c r="AC87" s="147"/>
      <c r="AD87" s="147"/>
      <c r="AE87" s="147"/>
      <c r="AF87" s="147"/>
      <c r="AG87" s="147" t="s">
        <v>167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>
      <c r="A88" s="180">
        <v>38</v>
      </c>
      <c r="B88" s="181" t="s">
        <v>644</v>
      </c>
      <c r="C88" s="188" t="s">
        <v>645</v>
      </c>
      <c r="D88" s="182" t="s">
        <v>266</v>
      </c>
      <c r="E88" s="183">
        <v>245</v>
      </c>
      <c r="F88" s="184"/>
      <c r="G88" s="185">
        <f>ROUND(E88*F88,2)</f>
        <v>0</v>
      </c>
      <c r="H88" s="184"/>
      <c r="I88" s="185">
        <f>ROUND(E88*H88,2)</f>
        <v>0</v>
      </c>
      <c r="J88" s="184"/>
      <c r="K88" s="185">
        <f>ROUND(E88*J88,2)</f>
        <v>0</v>
      </c>
      <c r="L88" s="185">
        <v>21</v>
      </c>
      <c r="M88" s="185">
        <f>G88*(1+L88/100)</f>
        <v>0</v>
      </c>
      <c r="N88" s="185">
        <v>0</v>
      </c>
      <c r="O88" s="185">
        <f>ROUND(E88*N88,2)</f>
        <v>0</v>
      </c>
      <c r="P88" s="185">
        <v>0</v>
      </c>
      <c r="Q88" s="185">
        <f>ROUND(E88*P88,2)</f>
        <v>0</v>
      </c>
      <c r="R88" s="185" t="s">
        <v>287</v>
      </c>
      <c r="S88" s="185" t="s">
        <v>116</v>
      </c>
      <c r="T88" s="186" t="s">
        <v>163</v>
      </c>
      <c r="U88" s="156">
        <v>2.5999999999999999E-2</v>
      </c>
      <c r="V88" s="156">
        <f>ROUND(E88*U88,2)</f>
        <v>6.37</v>
      </c>
      <c r="W88" s="156"/>
      <c r="X88" s="156" t="s">
        <v>164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165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>
      <c r="A89" s="164">
        <v>39</v>
      </c>
      <c r="B89" s="165" t="s">
        <v>292</v>
      </c>
      <c r="C89" s="174" t="s">
        <v>646</v>
      </c>
      <c r="D89" s="166" t="s">
        <v>266</v>
      </c>
      <c r="E89" s="167">
        <v>46.35</v>
      </c>
      <c r="F89" s="168"/>
      <c r="G89" s="169">
        <f>ROUND(E89*F89,2)</f>
        <v>0</v>
      </c>
      <c r="H89" s="168"/>
      <c r="I89" s="169">
        <f>ROUND(E89*H89,2)</f>
        <v>0</v>
      </c>
      <c r="J89" s="168"/>
      <c r="K89" s="169">
        <f>ROUND(E89*J89,2)</f>
        <v>0</v>
      </c>
      <c r="L89" s="169">
        <v>21</v>
      </c>
      <c r="M89" s="169">
        <f>G89*(1+L89/100)</f>
        <v>0</v>
      </c>
      <c r="N89" s="169">
        <v>0</v>
      </c>
      <c r="O89" s="169">
        <f>ROUND(E89*N89,2)</f>
        <v>0</v>
      </c>
      <c r="P89" s="169">
        <v>0</v>
      </c>
      <c r="Q89" s="169">
        <f>ROUND(E89*P89,2)</f>
        <v>0</v>
      </c>
      <c r="R89" s="169"/>
      <c r="S89" s="169" t="s">
        <v>154</v>
      </c>
      <c r="T89" s="170" t="s">
        <v>117</v>
      </c>
      <c r="U89" s="156">
        <v>0</v>
      </c>
      <c r="V89" s="156">
        <f>ROUND(E89*U89,2)</f>
        <v>0</v>
      </c>
      <c r="W89" s="156"/>
      <c r="X89" s="156" t="s">
        <v>164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165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>
      <c r="A90" s="154"/>
      <c r="B90" s="155"/>
      <c r="C90" s="187" t="s">
        <v>747</v>
      </c>
      <c r="D90" s="178"/>
      <c r="E90" s="179">
        <v>46.35</v>
      </c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47"/>
      <c r="Z90" s="147"/>
      <c r="AA90" s="147"/>
      <c r="AB90" s="147"/>
      <c r="AC90" s="147"/>
      <c r="AD90" s="147"/>
      <c r="AE90" s="147"/>
      <c r="AF90" s="147"/>
      <c r="AG90" s="147" t="s">
        <v>169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>
      <c r="A91" s="164">
        <v>40</v>
      </c>
      <c r="B91" s="165" t="s">
        <v>297</v>
      </c>
      <c r="C91" s="174" t="s">
        <v>650</v>
      </c>
      <c r="D91" s="166" t="s">
        <v>266</v>
      </c>
      <c r="E91" s="167">
        <v>206</v>
      </c>
      <c r="F91" s="168"/>
      <c r="G91" s="169">
        <f>ROUND(E91*F91,2)</f>
        <v>0</v>
      </c>
      <c r="H91" s="168"/>
      <c r="I91" s="169">
        <f>ROUND(E91*H91,2)</f>
        <v>0</v>
      </c>
      <c r="J91" s="168"/>
      <c r="K91" s="169">
        <f>ROUND(E91*J91,2)</f>
        <v>0</v>
      </c>
      <c r="L91" s="169">
        <v>21</v>
      </c>
      <c r="M91" s="169">
        <f>G91*(1+L91/100)</f>
        <v>0</v>
      </c>
      <c r="N91" s="169">
        <v>0</v>
      </c>
      <c r="O91" s="169">
        <f>ROUND(E91*N91,2)</f>
        <v>0</v>
      </c>
      <c r="P91" s="169">
        <v>0</v>
      </c>
      <c r="Q91" s="169">
        <f>ROUND(E91*P91,2)</f>
        <v>0</v>
      </c>
      <c r="R91" s="169"/>
      <c r="S91" s="169" t="s">
        <v>154</v>
      </c>
      <c r="T91" s="170" t="s">
        <v>117</v>
      </c>
      <c r="U91" s="156">
        <v>0</v>
      </c>
      <c r="V91" s="156">
        <f>ROUND(E91*U91,2)</f>
        <v>0</v>
      </c>
      <c r="W91" s="156"/>
      <c r="X91" s="156" t="s">
        <v>164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165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>
      <c r="A92" s="154"/>
      <c r="B92" s="155"/>
      <c r="C92" s="187" t="s">
        <v>748</v>
      </c>
      <c r="D92" s="178"/>
      <c r="E92" s="179">
        <v>206</v>
      </c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47"/>
      <c r="Z92" s="147"/>
      <c r="AA92" s="147"/>
      <c r="AB92" s="147"/>
      <c r="AC92" s="147"/>
      <c r="AD92" s="147"/>
      <c r="AE92" s="147"/>
      <c r="AF92" s="147"/>
      <c r="AG92" s="147" t="s">
        <v>169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>
      <c r="A93" s="180">
        <v>41</v>
      </c>
      <c r="B93" s="181" t="s">
        <v>299</v>
      </c>
      <c r="C93" s="188" t="s">
        <v>652</v>
      </c>
      <c r="D93" s="182" t="s">
        <v>186</v>
      </c>
      <c r="E93" s="183">
        <v>120</v>
      </c>
      <c r="F93" s="184"/>
      <c r="G93" s="185">
        <f t="shared" ref="G93:G113" si="0">ROUND(E93*F93,2)</f>
        <v>0</v>
      </c>
      <c r="H93" s="184"/>
      <c r="I93" s="185">
        <f t="shared" ref="I93:I113" si="1">ROUND(E93*H93,2)</f>
        <v>0</v>
      </c>
      <c r="J93" s="184"/>
      <c r="K93" s="185">
        <f t="shared" ref="K93:K113" si="2">ROUND(E93*J93,2)</f>
        <v>0</v>
      </c>
      <c r="L93" s="185">
        <v>21</v>
      </c>
      <c r="M93" s="185">
        <f t="shared" ref="M93:M113" si="3">G93*(1+L93/100)</f>
        <v>0</v>
      </c>
      <c r="N93" s="185">
        <v>0</v>
      </c>
      <c r="O93" s="185">
        <f t="shared" ref="O93:O113" si="4">ROUND(E93*N93,2)</f>
        <v>0</v>
      </c>
      <c r="P93" s="185">
        <v>0</v>
      </c>
      <c r="Q93" s="185">
        <f t="shared" ref="Q93:Q113" si="5">ROUND(E93*P93,2)</f>
        <v>0</v>
      </c>
      <c r="R93" s="185"/>
      <c r="S93" s="185" t="s">
        <v>154</v>
      </c>
      <c r="T93" s="186" t="s">
        <v>117</v>
      </c>
      <c r="U93" s="156">
        <v>0</v>
      </c>
      <c r="V93" s="156">
        <f t="shared" ref="V93:V113" si="6">ROUND(E93*U93,2)</f>
        <v>0</v>
      </c>
      <c r="W93" s="156"/>
      <c r="X93" s="156" t="s">
        <v>164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165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>
      <c r="A94" s="180">
        <v>42</v>
      </c>
      <c r="B94" s="181" t="s">
        <v>657</v>
      </c>
      <c r="C94" s="188" t="s">
        <v>658</v>
      </c>
      <c r="D94" s="182" t="s">
        <v>200</v>
      </c>
      <c r="E94" s="183">
        <v>10</v>
      </c>
      <c r="F94" s="184"/>
      <c r="G94" s="185">
        <f t="shared" si="0"/>
        <v>0</v>
      </c>
      <c r="H94" s="184"/>
      <c r="I94" s="185">
        <f t="shared" si="1"/>
        <v>0</v>
      </c>
      <c r="J94" s="184"/>
      <c r="K94" s="185">
        <f t="shared" si="2"/>
        <v>0</v>
      </c>
      <c r="L94" s="185">
        <v>21</v>
      </c>
      <c r="M94" s="185">
        <f t="shared" si="3"/>
        <v>0</v>
      </c>
      <c r="N94" s="185">
        <v>0</v>
      </c>
      <c r="O94" s="185">
        <f t="shared" si="4"/>
        <v>0</v>
      </c>
      <c r="P94" s="185">
        <v>0</v>
      </c>
      <c r="Q94" s="185">
        <f t="shared" si="5"/>
        <v>0</v>
      </c>
      <c r="R94" s="185"/>
      <c r="S94" s="185" t="s">
        <v>154</v>
      </c>
      <c r="T94" s="186" t="s">
        <v>117</v>
      </c>
      <c r="U94" s="156">
        <v>0</v>
      </c>
      <c r="V94" s="156">
        <f t="shared" si="6"/>
        <v>0</v>
      </c>
      <c r="W94" s="156"/>
      <c r="X94" s="156" t="s">
        <v>164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165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>
      <c r="A95" s="180">
        <v>43</v>
      </c>
      <c r="B95" s="181" t="s">
        <v>749</v>
      </c>
      <c r="C95" s="188" t="s">
        <v>750</v>
      </c>
      <c r="D95" s="182" t="s">
        <v>200</v>
      </c>
      <c r="E95" s="183">
        <v>1</v>
      </c>
      <c r="F95" s="184"/>
      <c r="G95" s="185">
        <f t="shared" si="0"/>
        <v>0</v>
      </c>
      <c r="H95" s="184"/>
      <c r="I95" s="185">
        <f t="shared" si="1"/>
        <v>0</v>
      </c>
      <c r="J95" s="184"/>
      <c r="K95" s="185">
        <f t="shared" si="2"/>
        <v>0</v>
      </c>
      <c r="L95" s="185">
        <v>21</v>
      </c>
      <c r="M95" s="185">
        <f t="shared" si="3"/>
        <v>0</v>
      </c>
      <c r="N95" s="185">
        <v>0.05</v>
      </c>
      <c r="O95" s="185">
        <f t="shared" si="4"/>
        <v>0.05</v>
      </c>
      <c r="P95" s="185">
        <v>0</v>
      </c>
      <c r="Q95" s="185">
        <f t="shared" si="5"/>
        <v>0</v>
      </c>
      <c r="R95" s="185"/>
      <c r="S95" s="185" t="s">
        <v>154</v>
      </c>
      <c r="T95" s="186" t="s">
        <v>117</v>
      </c>
      <c r="U95" s="156">
        <v>0</v>
      </c>
      <c r="V95" s="156">
        <f t="shared" si="6"/>
        <v>0</v>
      </c>
      <c r="W95" s="156"/>
      <c r="X95" s="156" t="s">
        <v>164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165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>
      <c r="A96" s="180">
        <v>44</v>
      </c>
      <c r="B96" s="181" t="s">
        <v>751</v>
      </c>
      <c r="C96" s="188" t="s">
        <v>752</v>
      </c>
      <c r="D96" s="182" t="s">
        <v>200</v>
      </c>
      <c r="E96" s="183">
        <v>1</v>
      </c>
      <c r="F96" s="184"/>
      <c r="G96" s="185">
        <f t="shared" si="0"/>
        <v>0</v>
      </c>
      <c r="H96" s="184"/>
      <c r="I96" s="185">
        <f t="shared" si="1"/>
        <v>0</v>
      </c>
      <c r="J96" s="184"/>
      <c r="K96" s="185">
        <f t="shared" si="2"/>
        <v>0</v>
      </c>
      <c r="L96" s="185">
        <v>21</v>
      </c>
      <c r="M96" s="185">
        <f t="shared" si="3"/>
        <v>0</v>
      </c>
      <c r="N96" s="185">
        <v>0.05</v>
      </c>
      <c r="O96" s="185">
        <f t="shared" si="4"/>
        <v>0.05</v>
      </c>
      <c r="P96" s="185">
        <v>0</v>
      </c>
      <c r="Q96" s="185">
        <f t="shared" si="5"/>
        <v>0</v>
      </c>
      <c r="R96" s="185"/>
      <c r="S96" s="185" t="s">
        <v>154</v>
      </c>
      <c r="T96" s="186" t="s">
        <v>117</v>
      </c>
      <c r="U96" s="156">
        <v>0</v>
      </c>
      <c r="V96" s="156">
        <f t="shared" si="6"/>
        <v>0</v>
      </c>
      <c r="W96" s="156"/>
      <c r="X96" s="156" t="s">
        <v>164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165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>
      <c r="A97" s="180">
        <v>45</v>
      </c>
      <c r="B97" s="181" t="s">
        <v>753</v>
      </c>
      <c r="C97" s="188" t="s">
        <v>754</v>
      </c>
      <c r="D97" s="182" t="s">
        <v>200</v>
      </c>
      <c r="E97" s="183">
        <v>1</v>
      </c>
      <c r="F97" s="184"/>
      <c r="G97" s="185">
        <f t="shared" si="0"/>
        <v>0</v>
      </c>
      <c r="H97" s="184"/>
      <c r="I97" s="185">
        <f t="shared" si="1"/>
        <v>0</v>
      </c>
      <c r="J97" s="184"/>
      <c r="K97" s="185">
        <f t="shared" si="2"/>
        <v>0</v>
      </c>
      <c r="L97" s="185">
        <v>21</v>
      </c>
      <c r="M97" s="185">
        <f t="shared" si="3"/>
        <v>0</v>
      </c>
      <c r="N97" s="185">
        <v>0.05</v>
      </c>
      <c r="O97" s="185">
        <f t="shared" si="4"/>
        <v>0.05</v>
      </c>
      <c r="P97" s="185">
        <v>0</v>
      </c>
      <c r="Q97" s="185">
        <f t="shared" si="5"/>
        <v>0</v>
      </c>
      <c r="R97" s="185"/>
      <c r="S97" s="185" t="s">
        <v>154</v>
      </c>
      <c r="T97" s="186" t="s">
        <v>117</v>
      </c>
      <c r="U97" s="156">
        <v>0</v>
      </c>
      <c r="V97" s="156">
        <f t="shared" si="6"/>
        <v>0</v>
      </c>
      <c r="W97" s="156"/>
      <c r="X97" s="156" t="s">
        <v>164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165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>
      <c r="A98" s="180">
        <v>46</v>
      </c>
      <c r="B98" s="181" t="s">
        <v>755</v>
      </c>
      <c r="C98" s="188" t="s">
        <v>756</v>
      </c>
      <c r="D98" s="182" t="s">
        <v>200</v>
      </c>
      <c r="E98" s="183">
        <v>1</v>
      </c>
      <c r="F98" s="184"/>
      <c r="G98" s="185">
        <f t="shared" si="0"/>
        <v>0</v>
      </c>
      <c r="H98" s="184"/>
      <c r="I98" s="185">
        <f t="shared" si="1"/>
        <v>0</v>
      </c>
      <c r="J98" s="184"/>
      <c r="K98" s="185">
        <f t="shared" si="2"/>
        <v>0</v>
      </c>
      <c r="L98" s="185">
        <v>21</v>
      </c>
      <c r="M98" s="185">
        <f t="shared" si="3"/>
        <v>0</v>
      </c>
      <c r="N98" s="185">
        <v>0.05</v>
      </c>
      <c r="O98" s="185">
        <f t="shared" si="4"/>
        <v>0.05</v>
      </c>
      <c r="P98" s="185">
        <v>0</v>
      </c>
      <c r="Q98" s="185">
        <f t="shared" si="5"/>
        <v>0</v>
      </c>
      <c r="R98" s="185"/>
      <c r="S98" s="185" t="s">
        <v>154</v>
      </c>
      <c r="T98" s="186" t="s">
        <v>117</v>
      </c>
      <c r="U98" s="156">
        <v>0</v>
      </c>
      <c r="V98" s="156">
        <f t="shared" si="6"/>
        <v>0</v>
      </c>
      <c r="W98" s="156"/>
      <c r="X98" s="156" t="s">
        <v>164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165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>
      <c r="A99" s="180">
        <v>47</v>
      </c>
      <c r="B99" s="181" t="s">
        <v>757</v>
      </c>
      <c r="C99" s="188" t="s">
        <v>758</v>
      </c>
      <c r="D99" s="182" t="s">
        <v>200</v>
      </c>
      <c r="E99" s="183">
        <v>1</v>
      </c>
      <c r="F99" s="184"/>
      <c r="G99" s="185">
        <f t="shared" si="0"/>
        <v>0</v>
      </c>
      <c r="H99" s="184"/>
      <c r="I99" s="185">
        <f t="shared" si="1"/>
        <v>0</v>
      </c>
      <c r="J99" s="184"/>
      <c r="K99" s="185">
        <f t="shared" si="2"/>
        <v>0</v>
      </c>
      <c r="L99" s="185">
        <v>21</v>
      </c>
      <c r="M99" s="185">
        <f t="shared" si="3"/>
        <v>0</v>
      </c>
      <c r="N99" s="185">
        <v>0.05</v>
      </c>
      <c r="O99" s="185">
        <f t="shared" si="4"/>
        <v>0.05</v>
      </c>
      <c r="P99" s="185">
        <v>0</v>
      </c>
      <c r="Q99" s="185">
        <f t="shared" si="5"/>
        <v>0</v>
      </c>
      <c r="R99" s="185"/>
      <c r="S99" s="185" t="s">
        <v>154</v>
      </c>
      <c r="T99" s="186" t="s">
        <v>117</v>
      </c>
      <c r="U99" s="156">
        <v>0</v>
      </c>
      <c r="V99" s="156">
        <f t="shared" si="6"/>
        <v>0</v>
      </c>
      <c r="W99" s="156"/>
      <c r="X99" s="156" t="s">
        <v>164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165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>
      <c r="A100" s="180">
        <v>48</v>
      </c>
      <c r="B100" s="181" t="s">
        <v>759</v>
      </c>
      <c r="C100" s="188" t="s">
        <v>760</v>
      </c>
      <c r="D100" s="182" t="s">
        <v>200</v>
      </c>
      <c r="E100" s="183">
        <v>3</v>
      </c>
      <c r="F100" s="184"/>
      <c r="G100" s="185">
        <f t="shared" si="0"/>
        <v>0</v>
      </c>
      <c r="H100" s="184"/>
      <c r="I100" s="185">
        <f t="shared" si="1"/>
        <v>0</v>
      </c>
      <c r="J100" s="184"/>
      <c r="K100" s="185">
        <f t="shared" si="2"/>
        <v>0</v>
      </c>
      <c r="L100" s="185">
        <v>21</v>
      </c>
      <c r="M100" s="185">
        <f t="shared" si="3"/>
        <v>0</v>
      </c>
      <c r="N100" s="185">
        <v>0.05</v>
      </c>
      <c r="O100" s="185">
        <f t="shared" si="4"/>
        <v>0.15</v>
      </c>
      <c r="P100" s="185">
        <v>0</v>
      </c>
      <c r="Q100" s="185">
        <f t="shared" si="5"/>
        <v>0</v>
      </c>
      <c r="R100" s="185"/>
      <c r="S100" s="185" t="s">
        <v>154</v>
      </c>
      <c r="T100" s="186" t="s">
        <v>117</v>
      </c>
      <c r="U100" s="156">
        <v>0</v>
      </c>
      <c r="V100" s="156">
        <f t="shared" si="6"/>
        <v>0</v>
      </c>
      <c r="W100" s="156"/>
      <c r="X100" s="156" t="s">
        <v>164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165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>
      <c r="A101" s="180">
        <v>49</v>
      </c>
      <c r="B101" s="181" t="s">
        <v>761</v>
      </c>
      <c r="C101" s="188" t="s">
        <v>762</v>
      </c>
      <c r="D101" s="182" t="s">
        <v>200</v>
      </c>
      <c r="E101" s="183">
        <v>1</v>
      </c>
      <c r="F101" s="184"/>
      <c r="G101" s="185">
        <f t="shared" si="0"/>
        <v>0</v>
      </c>
      <c r="H101" s="184"/>
      <c r="I101" s="185">
        <f t="shared" si="1"/>
        <v>0</v>
      </c>
      <c r="J101" s="184"/>
      <c r="K101" s="185">
        <f t="shared" si="2"/>
        <v>0</v>
      </c>
      <c r="L101" s="185">
        <v>21</v>
      </c>
      <c r="M101" s="185">
        <f t="shared" si="3"/>
        <v>0</v>
      </c>
      <c r="N101" s="185">
        <v>0.05</v>
      </c>
      <c r="O101" s="185">
        <f t="shared" si="4"/>
        <v>0.05</v>
      </c>
      <c r="P101" s="185">
        <v>0</v>
      </c>
      <c r="Q101" s="185">
        <f t="shared" si="5"/>
        <v>0</v>
      </c>
      <c r="R101" s="185"/>
      <c r="S101" s="185" t="s">
        <v>154</v>
      </c>
      <c r="T101" s="186" t="s">
        <v>117</v>
      </c>
      <c r="U101" s="156">
        <v>0</v>
      </c>
      <c r="V101" s="156">
        <f t="shared" si="6"/>
        <v>0</v>
      </c>
      <c r="W101" s="156"/>
      <c r="X101" s="156" t="s">
        <v>164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165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>
      <c r="A102" s="180">
        <v>50</v>
      </c>
      <c r="B102" s="181" t="s">
        <v>763</v>
      </c>
      <c r="C102" s="188" t="s">
        <v>764</v>
      </c>
      <c r="D102" s="182" t="s">
        <v>200</v>
      </c>
      <c r="E102" s="183">
        <v>1</v>
      </c>
      <c r="F102" s="184"/>
      <c r="G102" s="185">
        <f t="shared" si="0"/>
        <v>0</v>
      </c>
      <c r="H102" s="184"/>
      <c r="I102" s="185">
        <f t="shared" si="1"/>
        <v>0</v>
      </c>
      <c r="J102" s="184"/>
      <c r="K102" s="185">
        <f t="shared" si="2"/>
        <v>0</v>
      </c>
      <c r="L102" s="185">
        <v>21</v>
      </c>
      <c r="M102" s="185">
        <f t="shared" si="3"/>
        <v>0</v>
      </c>
      <c r="N102" s="185">
        <v>0.05</v>
      </c>
      <c r="O102" s="185">
        <f t="shared" si="4"/>
        <v>0.05</v>
      </c>
      <c r="P102" s="185">
        <v>0</v>
      </c>
      <c r="Q102" s="185">
        <f t="shared" si="5"/>
        <v>0</v>
      </c>
      <c r="R102" s="185"/>
      <c r="S102" s="185" t="s">
        <v>154</v>
      </c>
      <c r="T102" s="186" t="s">
        <v>117</v>
      </c>
      <c r="U102" s="156">
        <v>0</v>
      </c>
      <c r="V102" s="156">
        <f t="shared" si="6"/>
        <v>0</v>
      </c>
      <c r="W102" s="156"/>
      <c r="X102" s="156" t="s">
        <v>164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165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>
      <c r="A103" s="180">
        <v>51</v>
      </c>
      <c r="B103" s="181" t="s">
        <v>681</v>
      </c>
      <c r="C103" s="188" t="s">
        <v>682</v>
      </c>
      <c r="D103" s="182" t="s">
        <v>200</v>
      </c>
      <c r="E103" s="183">
        <v>10</v>
      </c>
      <c r="F103" s="184"/>
      <c r="G103" s="185">
        <f t="shared" si="0"/>
        <v>0</v>
      </c>
      <c r="H103" s="184"/>
      <c r="I103" s="185">
        <f t="shared" si="1"/>
        <v>0</v>
      </c>
      <c r="J103" s="184"/>
      <c r="K103" s="185">
        <f t="shared" si="2"/>
        <v>0</v>
      </c>
      <c r="L103" s="185">
        <v>21</v>
      </c>
      <c r="M103" s="185">
        <f t="shared" si="3"/>
        <v>0</v>
      </c>
      <c r="N103" s="185">
        <v>0.05</v>
      </c>
      <c r="O103" s="185">
        <f t="shared" si="4"/>
        <v>0.5</v>
      </c>
      <c r="P103" s="185">
        <v>0</v>
      </c>
      <c r="Q103" s="185">
        <f t="shared" si="5"/>
        <v>0</v>
      </c>
      <c r="R103" s="185"/>
      <c r="S103" s="185" t="s">
        <v>154</v>
      </c>
      <c r="T103" s="186" t="s">
        <v>117</v>
      </c>
      <c r="U103" s="156">
        <v>0</v>
      </c>
      <c r="V103" s="156">
        <f t="shared" si="6"/>
        <v>0</v>
      </c>
      <c r="W103" s="156"/>
      <c r="X103" s="156" t="s">
        <v>164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165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>
      <c r="A104" s="180">
        <v>52</v>
      </c>
      <c r="B104" s="181" t="s">
        <v>765</v>
      </c>
      <c r="C104" s="188" t="s">
        <v>766</v>
      </c>
      <c r="D104" s="182" t="s">
        <v>200</v>
      </c>
      <c r="E104" s="183">
        <v>1</v>
      </c>
      <c r="F104" s="184"/>
      <c r="G104" s="185">
        <f t="shared" si="0"/>
        <v>0</v>
      </c>
      <c r="H104" s="184"/>
      <c r="I104" s="185">
        <f t="shared" si="1"/>
        <v>0</v>
      </c>
      <c r="J104" s="184"/>
      <c r="K104" s="185">
        <f t="shared" si="2"/>
        <v>0</v>
      </c>
      <c r="L104" s="185">
        <v>21</v>
      </c>
      <c r="M104" s="185">
        <f t="shared" si="3"/>
        <v>0</v>
      </c>
      <c r="N104" s="185">
        <v>0.05</v>
      </c>
      <c r="O104" s="185">
        <f t="shared" si="4"/>
        <v>0.05</v>
      </c>
      <c r="P104" s="185">
        <v>0</v>
      </c>
      <c r="Q104" s="185">
        <f t="shared" si="5"/>
        <v>0</v>
      </c>
      <c r="R104" s="185"/>
      <c r="S104" s="185" t="s">
        <v>154</v>
      </c>
      <c r="T104" s="186" t="s">
        <v>117</v>
      </c>
      <c r="U104" s="156">
        <v>0</v>
      </c>
      <c r="V104" s="156">
        <f t="shared" si="6"/>
        <v>0</v>
      </c>
      <c r="W104" s="156"/>
      <c r="X104" s="156" t="s">
        <v>164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165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>
      <c r="A105" s="180">
        <v>53</v>
      </c>
      <c r="B105" s="181" t="s">
        <v>767</v>
      </c>
      <c r="C105" s="188" t="s">
        <v>768</v>
      </c>
      <c r="D105" s="182" t="s">
        <v>200</v>
      </c>
      <c r="E105" s="183">
        <v>1</v>
      </c>
      <c r="F105" s="184"/>
      <c r="G105" s="185">
        <f t="shared" si="0"/>
        <v>0</v>
      </c>
      <c r="H105" s="184"/>
      <c r="I105" s="185">
        <f t="shared" si="1"/>
        <v>0</v>
      </c>
      <c r="J105" s="184"/>
      <c r="K105" s="185">
        <f t="shared" si="2"/>
        <v>0</v>
      </c>
      <c r="L105" s="185">
        <v>21</v>
      </c>
      <c r="M105" s="185">
        <f t="shared" si="3"/>
        <v>0</v>
      </c>
      <c r="N105" s="185">
        <v>0.05</v>
      </c>
      <c r="O105" s="185">
        <f t="shared" si="4"/>
        <v>0.05</v>
      </c>
      <c r="P105" s="185">
        <v>0</v>
      </c>
      <c r="Q105" s="185">
        <f t="shared" si="5"/>
        <v>0</v>
      </c>
      <c r="R105" s="185"/>
      <c r="S105" s="185" t="s">
        <v>154</v>
      </c>
      <c r="T105" s="186" t="s">
        <v>117</v>
      </c>
      <c r="U105" s="156">
        <v>0</v>
      </c>
      <c r="V105" s="156">
        <f t="shared" si="6"/>
        <v>0</v>
      </c>
      <c r="W105" s="156"/>
      <c r="X105" s="156" t="s">
        <v>164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165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>
      <c r="A106" s="180">
        <v>54</v>
      </c>
      <c r="B106" s="181" t="s">
        <v>769</v>
      </c>
      <c r="C106" s="188" t="s">
        <v>770</v>
      </c>
      <c r="D106" s="182" t="s">
        <v>200</v>
      </c>
      <c r="E106" s="183">
        <v>1</v>
      </c>
      <c r="F106" s="184"/>
      <c r="G106" s="185">
        <f t="shared" si="0"/>
        <v>0</v>
      </c>
      <c r="H106" s="184"/>
      <c r="I106" s="185">
        <f t="shared" si="1"/>
        <v>0</v>
      </c>
      <c r="J106" s="184"/>
      <c r="K106" s="185">
        <f t="shared" si="2"/>
        <v>0</v>
      </c>
      <c r="L106" s="185">
        <v>21</v>
      </c>
      <c r="M106" s="185">
        <f t="shared" si="3"/>
        <v>0</v>
      </c>
      <c r="N106" s="185">
        <v>0.05</v>
      </c>
      <c r="O106" s="185">
        <f t="shared" si="4"/>
        <v>0.05</v>
      </c>
      <c r="P106" s="185">
        <v>0</v>
      </c>
      <c r="Q106" s="185">
        <f t="shared" si="5"/>
        <v>0</v>
      </c>
      <c r="R106" s="185"/>
      <c r="S106" s="185" t="s">
        <v>154</v>
      </c>
      <c r="T106" s="186" t="s">
        <v>117</v>
      </c>
      <c r="U106" s="156">
        <v>0</v>
      </c>
      <c r="V106" s="156">
        <f t="shared" si="6"/>
        <v>0</v>
      </c>
      <c r="W106" s="156"/>
      <c r="X106" s="156" t="s">
        <v>164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165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>
      <c r="A107" s="180">
        <v>55</v>
      </c>
      <c r="B107" s="181" t="s">
        <v>771</v>
      </c>
      <c r="C107" s="188" t="s">
        <v>772</v>
      </c>
      <c r="D107" s="182" t="s">
        <v>200</v>
      </c>
      <c r="E107" s="183">
        <v>1</v>
      </c>
      <c r="F107" s="184"/>
      <c r="G107" s="185">
        <f t="shared" si="0"/>
        <v>0</v>
      </c>
      <c r="H107" s="184"/>
      <c r="I107" s="185">
        <f t="shared" si="1"/>
        <v>0</v>
      </c>
      <c r="J107" s="184"/>
      <c r="K107" s="185">
        <f t="shared" si="2"/>
        <v>0</v>
      </c>
      <c r="L107" s="185">
        <v>21</v>
      </c>
      <c r="M107" s="185">
        <f t="shared" si="3"/>
        <v>0</v>
      </c>
      <c r="N107" s="185">
        <v>0.05</v>
      </c>
      <c r="O107" s="185">
        <f t="shared" si="4"/>
        <v>0.05</v>
      </c>
      <c r="P107" s="185">
        <v>0</v>
      </c>
      <c r="Q107" s="185">
        <f t="shared" si="5"/>
        <v>0</v>
      </c>
      <c r="R107" s="185"/>
      <c r="S107" s="185" t="s">
        <v>154</v>
      </c>
      <c r="T107" s="186" t="s">
        <v>117</v>
      </c>
      <c r="U107" s="156">
        <v>0</v>
      </c>
      <c r="V107" s="156">
        <f t="shared" si="6"/>
        <v>0</v>
      </c>
      <c r="W107" s="156"/>
      <c r="X107" s="156" t="s">
        <v>164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165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>
      <c r="A108" s="180">
        <v>56</v>
      </c>
      <c r="B108" s="181" t="s">
        <v>773</v>
      </c>
      <c r="C108" s="188" t="s">
        <v>774</v>
      </c>
      <c r="D108" s="182" t="s">
        <v>200</v>
      </c>
      <c r="E108" s="183">
        <v>1</v>
      </c>
      <c r="F108" s="184"/>
      <c r="G108" s="185">
        <f t="shared" si="0"/>
        <v>0</v>
      </c>
      <c r="H108" s="184"/>
      <c r="I108" s="185">
        <f t="shared" si="1"/>
        <v>0</v>
      </c>
      <c r="J108" s="184"/>
      <c r="K108" s="185">
        <f t="shared" si="2"/>
        <v>0</v>
      </c>
      <c r="L108" s="185">
        <v>21</v>
      </c>
      <c r="M108" s="185">
        <f t="shared" si="3"/>
        <v>0</v>
      </c>
      <c r="N108" s="185">
        <v>0.05</v>
      </c>
      <c r="O108" s="185">
        <f t="shared" si="4"/>
        <v>0.05</v>
      </c>
      <c r="P108" s="185">
        <v>0</v>
      </c>
      <c r="Q108" s="185">
        <f t="shared" si="5"/>
        <v>0</v>
      </c>
      <c r="R108" s="185"/>
      <c r="S108" s="185" t="s">
        <v>154</v>
      </c>
      <c r="T108" s="186" t="s">
        <v>117</v>
      </c>
      <c r="U108" s="156">
        <v>0</v>
      </c>
      <c r="V108" s="156">
        <f t="shared" si="6"/>
        <v>0</v>
      </c>
      <c r="W108" s="156"/>
      <c r="X108" s="156" t="s">
        <v>164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165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>
      <c r="A109" s="180">
        <v>57</v>
      </c>
      <c r="B109" s="181" t="s">
        <v>775</v>
      </c>
      <c r="C109" s="188" t="s">
        <v>776</v>
      </c>
      <c r="D109" s="182" t="s">
        <v>200</v>
      </c>
      <c r="E109" s="183">
        <v>1</v>
      </c>
      <c r="F109" s="184"/>
      <c r="G109" s="185">
        <f t="shared" si="0"/>
        <v>0</v>
      </c>
      <c r="H109" s="184"/>
      <c r="I109" s="185">
        <f t="shared" si="1"/>
        <v>0</v>
      </c>
      <c r="J109" s="184"/>
      <c r="K109" s="185">
        <f t="shared" si="2"/>
        <v>0</v>
      </c>
      <c r="L109" s="185">
        <v>21</v>
      </c>
      <c r="M109" s="185">
        <f t="shared" si="3"/>
        <v>0</v>
      </c>
      <c r="N109" s="185">
        <v>0.05</v>
      </c>
      <c r="O109" s="185">
        <f t="shared" si="4"/>
        <v>0.05</v>
      </c>
      <c r="P109" s="185">
        <v>0</v>
      </c>
      <c r="Q109" s="185">
        <f t="shared" si="5"/>
        <v>0</v>
      </c>
      <c r="R109" s="185"/>
      <c r="S109" s="185" t="s">
        <v>154</v>
      </c>
      <c r="T109" s="186" t="s">
        <v>117</v>
      </c>
      <c r="U109" s="156">
        <v>0</v>
      </c>
      <c r="V109" s="156">
        <f t="shared" si="6"/>
        <v>0</v>
      </c>
      <c r="W109" s="156"/>
      <c r="X109" s="156" t="s">
        <v>164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165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>
      <c r="A110" s="180">
        <v>58</v>
      </c>
      <c r="B110" s="181" t="s">
        <v>777</v>
      </c>
      <c r="C110" s="188" t="s">
        <v>778</v>
      </c>
      <c r="D110" s="182" t="s">
        <v>200</v>
      </c>
      <c r="E110" s="183">
        <v>1</v>
      </c>
      <c r="F110" s="184"/>
      <c r="G110" s="185">
        <f t="shared" si="0"/>
        <v>0</v>
      </c>
      <c r="H110" s="184"/>
      <c r="I110" s="185">
        <f t="shared" si="1"/>
        <v>0</v>
      </c>
      <c r="J110" s="184"/>
      <c r="K110" s="185">
        <f t="shared" si="2"/>
        <v>0</v>
      </c>
      <c r="L110" s="185">
        <v>21</v>
      </c>
      <c r="M110" s="185">
        <f t="shared" si="3"/>
        <v>0</v>
      </c>
      <c r="N110" s="185">
        <v>0.05</v>
      </c>
      <c r="O110" s="185">
        <f t="shared" si="4"/>
        <v>0.05</v>
      </c>
      <c r="P110" s="185">
        <v>0</v>
      </c>
      <c r="Q110" s="185">
        <f t="shared" si="5"/>
        <v>0</v>
      </c>
      <c r="R110" s="185"/>
      <c r="S110" s="185" t="s">
        <v>154</v>
      </c>
      <c r="T110" s="186" t="s">
        <v>117</v>
      </c>
      <c r="U110" s="156">
        <v>0</v>
      </c>
      <c r="V110" s="156">
        <f t="shared" si="6"/>
        <v>0</v>
      </c>
      <c r="W110" s="156"/>
      <c r="X110" s="156" t="s">
        <v>164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165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>
      <c r="A111" s="180">
        <v>59</v>
      </c>
      <c r="B111" s="181" t="s">
        <v>779</v>
      </c>
      <c r="C111" s="188" t="s">
        <v>780</v>
      </c>
      <c r="D111" s="182" t="s">
        <v>200</v>
      </c>
      <c r="E111" s="183">
        <v>1</v>
      </c>
      <c r="F111" s="184"/>
      <c r="G111" s="185">
        <f t="shared" si="0"/>
        <v>0</v>
      </c>
      <c r="H111" s="184"/>
      <c r="I111" s="185">
        <f t="shared" si="1"/>
        <v>0</v>
      </c>
      <c r="J111" s="184"/>
      <c r="K111" s="185">
        <f t="shared" si="2"/>
        <v>0</v>
      </c>
      <c r="L111" s="185">
        <v>21</v>
      </c>
      <c r="M111" s="185">
        <f t="shared" si="3"/>
        <v>0</v>
      </c>
      <c r="N111" s="185">
        <v>0.05</v>
      </c>
      <c r="O111" s="185">
        <f t="shared" si="4"/>
        <v>0.05</v>
      </c>
      <c r="P111" s="185">
        <v>0</v>
      </c>
      <c r="Q111" s="185">
        <f t="shared" si="5"/>
        <v>0</v>
      </c>
      <c r="R111" s="185"/>
      <c r="S111" s="185" t="s">
        <v>154</v>
      </c>
      <c r="T111" s="186" t="s">
        <v>117</v>
      </c>
      <c r="U111" s="156">
        <v>0</v>
      </c>
      <c r="V111" s="156">
        <f t="shared" si="6"/>
        <v>0</v>
      </c>
      <c r="W111" s="156"/>
      <c r="X111" s="156" t="s">
        <v>164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165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>
      <c r="A112" s="180">
        <v>60</v>
      </c>
      <c r="B112" s="181" t="s">
        <v>781</v>
      </c>
      <c r="C112" s="188" t="s">
        <v>782</v>
      </c>
      <c r="D112" s="182" t="s">
        <v>200</v>
      </c>
      <c r="E112" s="183">
        <v>1</v>
      </c>
      <c r="F112" s="184"/>
      <c r="G112" s="185">
        <f t="shared" si="0"/>
        <v>0</v>
      </c>
      <c r="H112" s="184"/>
      <c r="I112" s="185">
        <f t="shared" si="1"/>
        <v>0</v>
      </c>
      <c r="J112" s="184"/>
      <c r="K112" s="185">
        <f t="shared" si="2"/>
        <v>0</v>
      </c>
      <c r="L112" s="185">
        <v>21</v>
      </c>
      <c r="M112" s="185">
        <f t="shared" si="3"/>
        <v>0</v>
      </c>
      <c r="N112" s="185">
        <v>0.05</v>
      </c>
      <c r="O112" s="185">
        <f t="shared" si="4"/>
        <v>0.05</v>
      </c>
      <c r="P112" s="185">
        <v>0</v>
      </c>
      <c r="Q112" s="185">
        <f t="shared" si="5"/>
        <v>0</v>
      </c>
      <c r="R112" s="185"/>
      <c r="S112" s="185" t="s">
        <v>154</v>
      </c>
      <c r="T112" s="186" t="s">
        <v>117</v>
      </c>
      <c r="U112" s="156">
        <v>0</v>
      </c>
      <c r="V112" s="156">
        <f t="shared" si="6"/>
        <v>0</v>
      </c>
      <c r="W112" s="156"/>
      <c r="X112" s="156" t="s">
        <v>164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165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>
      <c r="A113" s="180">
        <v>61</v>
      </c>
      <c r="B113" s="181" t="s">
        <v>783</v>
      </c>
      <c r="C113" s="188" t="s">
        <v>784</v>
      </c>
      <c r="D113" s="182" t="s">
        <v>200</v>
      </c>
      <c r="E113" s="183">
        <v>1</v>
      </c>
      <c r="F113" s="184"/>
      <c r="G113" s="185">
        <f t="shared" si="0"/>
        <v>0</v>
      </c>
      <c r="H113" s="184"/>
      <c r="I113" s="185">
        <f t="shared" si="1"/>
        <v>0</v>
      </c>
      <c r="J113" s="184"/>
      <c r="K113" s="185">
        <f t="shared" si="2"/>
        <v>0</v>
      </c>
      <c r="L113" s="185">
        <v>21</v>
      </c>
      <c r="M113" s="185">
        <f t="shared" si="3"/>
        <v>0</v>
      </c>
      <c r="N113" s="185">
        <v>0.05</v>
      </c>
      <c r="O113" s="185">
        <f t="shared" si="4"/>
        <v>0.05</v>
      </c>
      <c r="P113" s="185">
        <v>0</v>
      </c>
      <c r="Q113" s="185">
        <f t="shared" si="5"/>
        <v>0</v>
      </c>
      <c r="R113" s="185"/>
      <c r="S113" s="185" t="s">
        <v>154</v>
      </c>
      <c r="T113" s="186" t="s">
        <v>117</v>
      </c>
      <c r="U113" s="156">
        <v>0</v>
      </c>
      <c r="V113" s="156">
        <f t="shared" si="6"/>
        <v>0</v>
      </c>
      <c r="W113" s="156"/>
      <c r="X113" s="156" t="s">
        <v>164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165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>
      <c r="A114" s="158" t="s">
        <v>111</v>
      </c>
      <c r="B114" s="159" t="s">
        <v>79</v>
      </c>
      <c r="C114" s="173" t="s">
        <v>80</v>
      </c>
      <c r="D114" s="160"/>
      <c r="E114" s="161"/>
      <c r="F114" s="162"/>
      <c r="G114" s="162">
        <f>SUMIF(AG115:AG117,"&lt;&gt;NOR",G115:G117)</f>
        <v>0</v>
      </c>
      <c r="H114" s="162"/>
      <c r="I114" s="162">
        <f>SUM(I115:I117)</f>
        <v>0</v>
      </c>
      <c r="J114" s="162"/>
      <c r="K114" s="162">
        <f>SUM(K115:K117)</f>
        <v>0</v>
      </c>
      <c r="L114" s="162"/>
      <c r="M114" s="162">
        <f>SUM(M115:M117)</f>
        <v>0</v>
      </c>
      <c r="N114" s="162"/>
      <c r="O114" s="162">
        <f>SUM(O115:O117)</f>
        <v>0</v>
      </c>
      <c r="P114" s="162"/>
      <c r="Q114" s="162">
        <f>SUM(Q115:Q117)</f>
        <v>0</v>
      </c>
      <c r="R114" s="162"/>
      <c r="S114" s="162"/>
      <c r="T114" s="163"/>
      <c r="U114" s="157"/>
      <c r="V114" s="157">
        <f>SUM(V115:V117)</f>
        <v>56.8</v>
      </c>
      <c r="W114" s="157"/>
      <c r="X114" s="157"/>
      <c r="AG114" t="s">
        <v>112</v>
      </c>
    </row>
    <row r="115" spans="1:60" ht="22.5" outlineLevel="1">
      <c r="A115" s="164">
        <v>62</v>
      </c>
      <c r="B115" s="165" t="s">
        <v>722</v>
      </c>
      <c r="C115" s="174" t="s">
        <v>723</v>
      </c>
      <c r="D115" s="166" t="s">
        <v>190</v>
      </c>
      <c r="E115" s="167">
        <v>268.53861000000001</v>
      </c>
      <c r="F115" s="168"/>
      <c r="G115" s="169">
        <f>ROUND(E115*F115,2)</f>
        <v>0</v>
      </c>
      <c r="H115" s="168"/>
      <c r="I115" s="169">
        <f>ROUND(E115*H115,2)</f>
        <v>0</v>
      </c>
      <c r="J115" s="168"/>
      <c r="K115" s="169">
        <f>ROUND(E115*J115,2)</f>
        <v>0</v>
      </c>
      <c r="L115" s="169">
        <v>21</v>
      </c>
      <c r="M115" s="169">
        <f>G115*(1+L115/100)</f>
        <v>0</v>
      </c>
      <c r="N115" s="169">
        <v>0</v>
      </c>
      <c r="O115" s="169">
        <f>ROUND(E115*N115,2)</f>
        <v>0</v>
      </c>
      <c r="P115" s="169">
        <v>0</v>
      </c>
      <c r="Q115" s="169">
        <f>ROUND(E115*P115,2)</f>
        <v>0</v>
      </c>
      <c r="R115" s="169" t="s">
        <v>287</v>
      </c>
      <c r="S115" s="169" t="s">
        <v>116</v>
      </c>
      <c r="T115" s="170" t="s">
        <v>163</v>
      </c>
      <c r="U115" s="156">
        <v>0.21149999999999999</v>
      </c>
      <c r="V115" s="156">
        <f>ROUND(E115*U115,2)</f>
        <v>56.8</v>
      </c>
      <c r="W115" s="156"/>
      <c r="X115" s="156" t="s">
        <v>416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417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>
      <c r="A116" s="154"/>
      <c r="B116" s="155"/>
      <c r="C116" s="256" t="s">
        <v>724</v>
      </c>
      <c r="D116" s="257"/>
      <c r="E116" s="257"/>
      <c r="F116" s="257"/>
      <c r="G116" s="257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47"/>
      <c r="Z116" s="147"/>
      <c r="AA116" s="147"/>
      <c r="AB116" s="147"/>
      <c r="AC116" s="147"/>
      <c r="AD116" s="147"/>
      <c r="AE116" s="147"/>
      <c r="AF116" s="147"/>
      <c r="AG116" s="147" t="s">
        <v>167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>
      <c r="A117" s="154"/>
      <c r="B117" s="155"/>
      <c r="C117" s="253" t="s">
        <v>725</v>
      </c>
      <c r="D117" s="254"/>
      <c r="E117" s="254"/>
      <c r="F117" s="254"/>
      <c r="G117" s="254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120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>
      <c r="A118" s="3"/>
      <c r="B118" s="4"/>
      <c r="C118" s="175"/>
      <c r="D118" s="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AE118">
        <v>15</v>
      </c>
      <c r="AF118">
        <v>21</v>
      </c>
      <c r="AG118" t="s">
        <v>98</v>
      </c>
    </row>
    <row r="119" spans="1:60">
      <c r="A119" s="150"/>
      <c r="B119" s="151" t="s">
        <v>29</v>
      </c>
      <c r="C119" s="176"/>
      <c r="D119" s="152"/>
      <c r="E119" s="153"/>
      <c r="F119" s="153"/>
      <c r="G119" s="172">
        <f>G8+G48+G67+G76+G114</f>
        <v>0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AE119">
        <f>SUMIF(L7:L117,AE118,G7:G117)</f>
        <v>0</v>
      </c>
      <c r="AF119">
        <f>SUMIF(L7:L117,AF118,G7:G117)</f>
        <v>0</v>
      </c>
      <c r="AG119" t="s">
        <v>156</v>
      </c>
    </row>
    <row r="120" spans="1:60">
      <c r="A120" s="255" t="s">
        <v>419</v>
      </c>
      <c r="B120" s="255"/>
      <c r="C120" s="175"/>
      <c r="D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60">
      <c r="A121" s="3"/>
      <c r="B121" s="4" t="s">
        <v>726</v>
      </c>
      <c r="C121" s="175" t="s">
        <v>727</v>
      </c>
      <c r="D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AG121" t="s">
        <v>422</v>
      </c>
    </row>
    <row r="122" spans="1:60">
      <c r="A122" s="3"/>
      <c r="B122" s="4" t="s">
        <v>728</v>
      </c>
      <c r="C122" s="175" t="s">
        <v>729</v>
      </c>
      <c r="D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AG122" t="s">
        <v>425</v>
      </c>
    </row>
    <row r="123" spans="1:60">
      <c r="A123" s="3"/>
      <c r="B123" s="4"/>
      <c r="C123" s="175" t="s">
        <v>426</v>
      </c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AG123" t="s">
        <v>427</v>
      </c>
    </row>
    <row r="124" spans="1:60">
      <c r="A124" s="3"/>
      <c r="B124" s="4"/>
      <c r="C124" s="175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60">
      <c r="C125" s="177"/>
      <c r="D125" s="10"/>
      <c r="AG125" t="s">
        <v>158</v>
      </c>
    </row>
    <row r="126" spans="1:60">
      <c r="D126" s="10"/>
    </row>
    <row r="127" spans="1:60">
      <c r="D127" s="10"/>
    </row>
    <row r="128" spans="1:60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4F7" sheet="1"/>
  <mergeCells count="30">
    <mergeCell ref="C69:G69"/>
    <mergeCell ref="C116:G116"/>
    <mergeCell ref="C117:G117"/>
    <mergeCell ref="C72:G72"/>
    <mergeCell ref="C78:G78"/>
    <mergeCell ref="C80:G80"/>
    <mergeCell ref="C82:G82"/>
    <mergeCell ref="C84:G84"/>
    <mergeCell ref="C87:G87"/>
    <mergeCell ref="C41:G41"/>
    <mergeCell ref="C42:G42"/>
    <mergeCell ref="C50:G50"/>
    <mergeCell ref="C51:G51"/>
    <mergeCell ref="C55:G55"/>
    <mergeCell ref="A1:G1"/>
    <mergeCell ref="C2:G2"/>
    <mergeCell ref="C3:G3"/>
    <mergeCell ref="C4:G4"/>
    <mergeCell ref="A120:B120"/>
    <mergeCell ref="C10:G10"/>
    <mergeCell ref="C13:G13"/>
    <mergeCell ref="C16:G16"/>
    <mergeCell ref="C19:G19"/>
    <mergeCell ref="C22:G22"/>
    <mergeCell ref="C71:G71"/>
    <mergeCell ref="C25:G25"/>
    <mergeCell ref="C28:G28"/>
    <mergeCell ref="C32:G32"/>
    <mergeCell ref="C34:G34"/>
    <mergeCell ref="C37:G37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246" t="s">
        <v>85</v>
      </c>
      <c r="B1" s="246"/>
      <c r="C1" s="246"/>
      <c r="D1" s="246"/>
      <c r="E1" s="246"/>
      <c r="F1" s="246"/>
      <c r="G1" s="246"/>
      <c r="AG1" t="s">
        <v>86</v>
      </c>
    </row>
    <row r="2" spans="1:60" ht="25.15" customHeight="1">
      <c r="A2" s="139" t="s">
        <v>7</v>
      </c>
      <c r="B2" s="49" t="s">
        <v>41</v>
      </c>
      <c r="C2" s="247" t="s">
        <v>42</v>
      </c>
      <c r="D2" s="248"/>
      <c r="E2" s="248"/>
      <c r="F2" s="248"/>
      <c r="G2" s="249"/>
      <c r="AG2" t="s">
        <v>87</v>
      </c>
    </row>
    <row r="3" spans="1:60" ht="25.15" customHeight="1">
      <c r="A3" s="139" t="s">
        <v>8</v>
      </c>
      <c r="B3" s="49" t="s">
        <v>59</v>
      </c>
      <c r="C3" s="247" t="s">
        <v>60</v>
      </c>
      <c r="D3" s="248"/>
      <c r="E3" s="248"/>
      <c r="F3" s="248"/>
      <c r="G3" s="249"/>
      <c r="AC3" s="121" t="s">
        <v>87</v>
      </c>
      <c r="AG3" t="s">
        <v>88</v>
      </c>
    </row>
    <row r="4" spans="1:60" ht="25.15" customHeight="1">
      <c r="A4" s="140" t="s">
        <v>9</v>
      </c>
      <c r="B4" s="141" t="s">
        <v>59</v>
      </c>
      <c r="C4" s="250" t="s">
        <v>60</v>
      </c>
      <c r="D4" s="251"/>
      <c r="E4" s="251"/>
      <c r="F4" s="251"/>
      <c r="G4" s="252"/>
      <c r="AG4" t="s">
        <v>89</v>
      </c>
    </row>
    <row r="5" spans="1:60">
      <c r="D5" s="10"/>
    </row>
    <row r="6" spans="1:60" ht="38.25">
      <c r="A6" s="143" t="s">
        <v>90</v>
      </c>
      <c r="B6" s="145" t="s">
        <v>91</v>
      </c>
      <c r="C6" s="145" t="s">
        <v>92</v>
      </c>
      <c r="D6" s="144" t="s">
        <v>93</v>
      </c>
      <c r="E6" s="143" t="s">
        <v>94</v>
      </c>
      <c r="F6" s="142" t="s">
        <v>95</v>
      </c>
      <c r="G6" s="143" t="s">
        <v>29</v>
      </c>
      <c r="H6" s="146" t="s">
        <v>30</v>
      </c>
      <c r="I6" s="146" t="s">
        <v>96</v>
      </c>
      <c r="J6" s="146" t="s">
        <v>31</v>
      </c>
      <c r="K6" s="146" t="s">
        <v>97</v>
      </c>
      <c r="L6" s="146" t="s">
        <v>98</v>
      </c>
      <c r="M6" s="146" t="s">
        <v>99</v>
      </c>
      <c r="N6" s="146" t="s">
        <v>100</v>
      </c>
      <c r="O6" s="146" t="s">
        <v>101</v>
      </c>
      <c r="P6" s="146" t="s">
        <v>102</v>
      </c>
      <c r="Q6" s="146" t="s">
        <v>103</v>
      </c>
      <c r="R6" s="146" t="s">
        <v>104</v>
      </c>
      <c r="S6" s="146" t="s">
        <v>105</v>
      </c>
      <c r="T6" s="146" t="s">
        <v>106</v>
      </c>
      <c r="U6" s="146" t="s">
        <v>107</v>
      </c>
      <c r="V6" s="146" t="s">
        <v>108</v>
      </c>
      <c r="W6" s="146" t="s">
        <v>109</v>
      </c>
      <c r="X6" s="146" t="s">
        <v>110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>
      <c r="A8" s="158" t="s">
        <v>111</v>
      </c>
      <c r="B8" s="159" t="s">
        <v>81</v>
      </c>
      <c r="C8" s="173" t="s">
        <v>82</v>
      </c>
      <c r="D8" s="160"/>
      <c r="E8" s="161"/>
      <c r="F8" s="162"/>
      <c r="G8" s="162">
        <f>SUMIF(AG9:AG11,"&lt;&gt;NOR",G9:G11)</f>
        <v>0</v>
      </c>
      <c r="H8" s="162"/>
      <c r="I8" s="162">
        <f>SUM(I9:I11)</f>
        <v>0</v>
      </c>
      <c r="J8" s="162"/>
      <c r="K8" s="162">
        <f>SUM(K9:K11)</f>
        <v>0</v>
      </c>
      <c r="L8" s="162"/>
      <c r="M8" s="162">
        <f>SUM(M9:M11)</f>
        <v>0</v>
      </c>
      <c r="N8" s="162"/>
      <c r="O8" s="162">
        <f>SUM(O9:O11)</f>
        <v>0</v>
      </c>
      <c r="P8" s="162"/>
      <c r="Q8" s="162">
        <f>SUM(Q9:Q11)</f>
        <v>0</v>
      </c>
      <c r="R8" s="162"/>
      <c r="S8" s="162"/>
      <c r="T8" s="163"/>
      <c r="U8" s="157"/>
      <c r="V8" s="157">
        <f>SUM(V9:V11)</f>
        <v>0</v>
      </c>
      <c r="W8" s="157"/>
      <c r="X8" s="157"/>
      <c r="AG8" t="s">
        <v>112</v>
      </c>
    </row>
    <row r="9" spans="1:60" outlineLevel="1">
      <c r="A9" s="180">
        <v>1</v>
      </c>
      <c r="B9" s="181" t="s">
        <v>785</v>
      </c>
      <c r="C9" s="188" t="s">
        <v>786</v>
      </c>
      <c r="D9" s="182" t="s">
        <v>200</v>
      </c>
      <c r="E9" s="183">
        <v>1</v>
      </c>
      <c r="F9" s="184"/>
      <c r="G9" s="185">
        <f>ROUND(E9*F9,2)</f>
        <v>0</v>
      </c>
      <c r="H9" s="184"/>
      <c r="I9" s="185">
        <f>ROUND(E9*H9,2)</f>
        <v>0</v>
      </c>
      <c r="J9" s="184"/>
      <c r="K9" s="185">
        <f>ROUND(E9*J9,2)</f>
        <v>0</v>
      </c>
      <c r="L9" s="185">
        <v>21</v>
      </c>
      <c r="M9" s="185">
        <f>G9*(1+L9/100)</f>
        <v>0</v>
      </c>
      <c r="N9" s="185">
        <v>0</v>
      </c>
      <c r="O9" s="185">
        <f>ROUND(E9*N9,2)</f>
        <v>0</v>
      </c>
      <c r="P9" s="185">
        <v>0</v>
      </c>
      <c r="Q9" s="185">
        <f>ROUND(E9*P9,2)</f>
        <v>0</v>
      </c>
      <c r="R9" s="185"/>
      <c r="S9" s="185" t="s">
        <v>154</v>
      </c>
      <c r="T9" s="186" t="s">
        <v>117</v>
      </c>
      <c r="U9" s="156">
        <v>0</v>
      </c>
      <c r="V9" s="156">
        <f>ROUND(E9*U9,2)</f>
        <v>0</v>
      </c>
      <c r="W9" s="156"/>
      <c r="X9" s="156" t="s">
        <v>164</v>
      </c>
      <c r="Y9" s="147"/>
      <c r="Z9" s="147"/>
      <c r="AA9" s="147"/>
      <c r="AB9" s="147"/>
      <c r="AC9" s="147"/>
      <c r="AD9" s="147"/>
      <c r="AE9" s="147"/>
      <c r="AF9" s="147"/>
      <c r="AG9" s="147" t="s">
        <v>165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>
      <c r="A10" s="180">
        <v>2</v>
      </c>
      <c r="B10" s="181" t="s">
        <v>787</v>
      </c>
      <c r="C10" s="188" t="s">
        <v>788</v>
      </c>
      <c r="D10" s="182" t="s">
        <v>200</v>
      </c>
      <c r="E10" s="183">
        <v>1</v>
      </c>
      <c r="F10" s="184"/>
      <c r="G10" s="185">
        <f>ROUND(E10*F10,2)</f>
        <v>0</v>
      </c>
      <c r="H10" s="184"/>
      <c r="I10" s="185">
        <f>ROUND(E10*H10,2)</f>
        <v>0</v>
      </c>
      <c r="J10" s="184"/>
      <c r="K10" s="185">
        <f>ROUND(E10*J10,2)</f>
        <v>0</v>
      </c>
      <c r="L10" s="185">
        <v>21</v>
      </c>
      <c r="M10" s="185">
        <f>G10*(1+L10/100)</f>
        <v>0</v>
      </c>
      <c r="N10" s="185">
        <v>0</v>
      </c>
      <c r="O10" s="185">
        <f>ROUND(E10*N10,2)</f>
        <v>0</v>
      </c>
      <c r="P10" s="185">
        <v>0</v>
      </c>
      <c r="Q10" s="185">
        <f>ROUND(E10*P10,2)</f>
        <v>0</v>
      </c>
      <c r="R10" s="185"/>
      <c r="S10" s="185" t="s">
        <v>154</v>
      </c>
      <c r="T10" s="186" t="s">
        <v>117</v>
      </c>
      <c r="U10" s="156">
        <v>0</v>
      </c>
      <c r="V10" s="156">
        <f>ROUND(E10*U10,2)</f>
        <v>0</v>
      </c>
      <c r="W10" s="156"/>
      <c r="X10" s="156" t="s">
        <v>164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165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>
      <c r="A11" s="164">
        <v>3</v>
      </c>
      <c r="B11" s="165" t="s">
        <v>789</v>
      </c>
      <c r="C11" s="174" t="s">
        <v>790</v>
      </c>
      <c r="D11" s="166" t="s">
        <v>200</v>
      </c>
      <c r="E11" s="167">
        <v>1</v>
      </c>
      <c r="F11" s="168"/>
      <c r="G11" s="169">
        <f>ROUND(E11*F11,2)</f>
        <v>0</v>
      </c>
      <c r="H11" s="168"/>
      <c r="I11" s="169">
        <f>ROUND(E11*H11,2)</f>
        <v>0</v>
      </c>
      <c r="J11" s="168"/>
      <c r="K11" s="169">
        <f>ROUND(E11*J11,2)</f>
        <v>0</v>
      </c>
      <c r="L11" s="169">
        <v>21</v>
      </c>
      <c r="M11" s="169">
        <f>G11*(1+L11/100)</f>
        <v>0</v>
      </c>
      <c r="N11" s="169">
        <v>0</v>
      </c>
      <c r="O11" s="169">
        <f>ROUND(E11*N11,2)</f>
        <v>0</v>
      </c>
      <c r="P11" s="169">
        <v>0</v>
      </c>
      <c r="Q11" s="169">
        <f>ROUND(E11*P11,2)</f>
        <v>0</v>
      </c>
      <c r="R11" s="169"/>
      <c r="S11" s="169" t="s">
        <v>154</v>
      </c>
      <c r="T11" s="170" t="s">
        <v>117</v>
      </c>
      <c r="U11" s="156">
        <v>0</v>
      </c>
      <c r="V11" s="156">
        <f>ROUND(E11*U11,2)</f>
        <v>0</v>
      </c>
      <c r="W11" s="156"/>
      <c r="X11" s="156" t="s">
        <v>164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165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>
      <c r="A12" s="3"/>
      <c r="B12" s="4"/>
      <c r="C12" s="175"/>
      <c r="D12" s="6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AE12">
        <v>15</v>
      </c>
      <c r="AF12">
        <v>21</v>
      </c>
      <c r="AG12" t="s">
        <v>98</v>
      </c>
    </row>
    <row r="13" spans="1:60">
      <c r="A13" s="150"/>
      <c r="B13" s="151" t="s">
        <v>29</v>
      </c>
      <c r="C13" s="176"/>
      <c r="D13" s="152"/>
      <c r="E13" s="153"/>
      <c r="F13" s="153"/>
      <c r="G13" s="172">
        <f>G8</f>
        <v>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AE13">
        <f>SUMIF(L7:L11,AE12,G7:G11)</f>
        <v>0</v>
      </c>
      <c r="AF13">
        <f>SUMIF(L7:L11,AF12,G7:G11)</f>
        <v>0</v>
      </c>
      <c r="AG13" t="s">
        <v>156</v>
      </c>
    </row>
    <row r="14" spans="1:60">
      <c r="A14" s="255" t="s">
        <v>419</v>
      </c>
      <c r="B14" s="255"/>
      <c r="C14" s="175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60">
      <c r="A15" s="3"/>
      <c r="B15" s="4" t="s">
        <v>791</v>
      </c>
      <c r="C15" s="175" t="s">
        <v>792</v>
      </c>
      <c r="D15" s="6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AG15" t="s">
        <v>422</v>
      </c>
    </row>
    <row r="16" spans="1:60">
      <c r="A16" s="3"/>
      <c r="B16" s="4" t="s">
        <v>728</v>
      </c>
      <c r="C16" s="175" t="s">
        <v>793</v>
      </c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AG16" t="s">
        <v>425</v>
      </c>
    </row>
    <row r="17" spans="1:33">
      <c r="A17" s="3"/>
      <c r="B17" s="4"/>
      <c r="C17" s="175" t="s">
        <v>426</v>
      </c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G17" t="s">
        <v>427</v>
      </c>
    </row>
    <row r="18" spans="1:33">
      <c r="A18" s="3"/>
      <c r="B18" s="4"/>
      <c r="C18" s="175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33">
      <c r="C19" s="177"/>
      <c r="D19" s="10"/>
      <c r="AG19" t="s">
        <v>158</v>
      </c>
    </row>
    <row r="20" spans="1:33">
      <c r="D20" s="10"/>
    </row>
    <row r="21" spans="1:33">
      <c r="D21" s="10"/>
    </row>
    <row r="22" spans="1:33">
      <c r="D22" s="10"/>
    </row>
    <row r="23" spans="1:33">
      <c r="D23" s="10"/>
    </row>
    <row r="24" spans="1:33">
      <c r="D24" s="10"/>
    </row>
    <row r="25" spans="1:33">
      <c r="D25" s="10"/>
    </row>
    <row r="26" spans="1:33">
      <c r="D26" s="10"/>
    </row>
    <row r="27" spans="1:33">
      <c r="D27" s="10"/>
    </row>
    <row r="28" spans="1:33">
      <c r="D28" s="10"/>
    </row>
    <row r="29" spans="1:33">
      <c r="D29" s="10"/>
    </row>
    <row r="30" spans="1:33">
      <c r="D30" s="10"/>
    </row>
    <row r="31" spans="1:33">
      <c r="D31" s="10"/>
    </row>
    <row r="32" spans="1:33">
      <c r="D32" s="10"/>
    </row>
    <row r="33" spans="4:4">
      <c r="D33" s="10"/>
    </row>
    <row r="34" spans="4:4">
      <c r="D34" s="10"/>
    </row>
    <row r="35" spans="4:4">
      <c r="D35" s="10"/>
    </row>
    <row r="36" spans="4:4">
      <c r="D36" s="10"/>
    </row>
    <row r="37" spans="4:4">
      <c r="D37" s="10"/>
    </row>
    <row r="38" spans="4:4">
      <c r="D38" s="10"/>
    </row>
    <row r="39" spans="4:4">
      <c r="D39" s="10"/>
    </row>
    <row r="40" spans="4:4">
      <c r="D40" s="10"/>
    </row>
    <row r="41" spans="4:4">
      <c r="D41" s="10"/>
    </row>
    <row r="42" spans="4:4">
      <c r="D42" s="10"/>
    </row>
    <row r="43" spans="4:4">
      <c r="D43" s="10"/>
    </row>
    <row r="44" spans="4:4">
      <c r="D44" s="10"/>
    </row>
    <row r="45" spans="4:4">
      <c r="D45" s="10"/>
    </row>
    <row r="46" spans="4:4">
      <c r="D46" s="10"/>
    </row>
    <row r="47" spans="4:4">
      <c r="D47" s="10"/>
    </row>
    <row r="48" spans="4:4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4F7" sheet="1"/>
  <mergeCells count="5">
    <mergeCell ref="A1:G1"/>
    <mergeCell ref="C2:G2"/>
    <mergeCell ref="C3:G3"/>
    <mergeCell ref="C4:G4"/>
    <mergeCell ref="A14:B1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60</vt:i4>
      </vt:variant>
    </vt:vector>
  </HeadingPairs>
  <TitlesOfParts>
    <vt:vector size="69" baseType="lpstr">
      <vt:lpstr>Stavba</vt:lpstr>
      <vt:lpstr>VzorPolozky</vt:lpstr>
      <vt:lpstr>000 000 Pol</vt:lpstr>
      <vt:lpstr>101 101 Pol</vt:lpstr>
      <vt:lpstr>102 102 Pol</vt:lpstr>
      <vt:lpstr>103 103 Pol</vt:lpstr>
      <vt:lpstr>301 301.1 Pol</vt:lpstr>
      <vt:lpstr>301 301.2 Pol</vt:lpstr>
      <vt:lpstr>401 401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'000 000 Pol'!Názvy_tisku</vt:lpstr>
      <vt:lpstr>'101 101 Pol'!Názvy_tisku</vt:lpstr>
      <vt:lpstr>'102 102 Pol'!Názvy_tisku</vt:lpstr>
      <vt:lpstr>'103 103 Pol'!Názvy_tisku</vt:lpstr>
      <vt:lpstr>'301 301.1 Pol'!Názvy_tisku</vt:lpstr>
      <vt:lpstr>'301 301.2 Pol'!Názvy_tisku</vt:lpstr>
      <vt:lpstr>'401 401 Pol'!Názvy_tisku</vt:lpstr>
      <vt:lpstr>oadresa</vt:lpstr>
      <vt:lpstr>Stavba!Objednatel</vt:lpstr>
      <vt:lpstr>Stavba!Objekt</vt:lpstr>
      <vt:lpstr>'000 000 Pol'!Oblast_tisku</vt:lpstr>
      <vt:lpstr>'101 101 Pol'!Oblast_tisku</vt:lpstr>
      <vt:lpstr>'102 102 Pol'!Oblast_tisku</vt:lpstr>
      <vt:lpstr>'103 103 Pol'!Oblast_tisku</vt:lpstr>
      <vt:lpstr>'301 301.1 Pol'!Oblast_tisku</vt:lpstr>
      <vt:lpstr>'301 301.2 Pol'!Oblast_tisku</vt:lpstr>
      <vt:lpstr>'401 401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Delta</cp:lastModifiedBy>
  <cp:lastPrinted>2019-03-19T12:27:02Z</cp:lastPrinted>
  <dcterms:created xsi:type="dcterms:W3CDTF">2009-04-08T07:15:50Z</dcterms:created>
  <dcterms:modified xsi:type="dcterms:W3CDTF">2019-11-05T04:37:35Z</dcterms:modified>
</cp:coreProperties>
</file>