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000 - Ostatní a ved..." sheetId="2" r:id="rId2"/>
    <sheet name="SO 001 - SO 001 - Demolice" sheetId="3" r:id="rId3"/>
    <sheet name="SO 101 - SO 101 - Provizo..." sheetId="4" r:id="rId4"/>
    <sheet name="SO 201 - SO 201 - Most" sheetId="5" r:id="rId5"/>
    <sheet name="SO 301 - SO 301 - Úprava ..." sheetId="6" r:id="rId6"/>
    <sheet name="SO 321 - SO 321 - Přeložk..." sheetId="7" r:id="rId7"/>
  </sheets>
  <definedNames>
    <definedName name="_xlnm.Print_Area" localSheetId="0">'Rekapitulace stavby'!$D$4:$AO$76,'Rekapitulace stavby'!$C$82:$AQ$101</definedName>
    <definedName name="_xlnm._FilterDatabase" localSheetId="1" hidden="1">'000 - 000 - Ostatní a ved...'!$C$123:$K$181</definedName>
    <definedName name="_xlnm.Print_Area" localSheetId="1">'000 - 000 - Ostatní a ved...'!$C$4:$J$76,'000 - 000 - Ostatní a ved...'!$C$111:$K$181</definedName>
    <definedName name="_xlnm._FilterDatabase" localSheetId="2" hidden="1">'SO 001 - SO 001 - Demolice'!$C$120:$K$188</definedName>
    <definedName name="_xlnm.Print_Area" localSheetId="2">'SO 001 - SO 001 - Demolice'!$C$4:$J$76,'SO 001 - SO 001 - Demolice'!$C$108:$K$188</definedName>
    <definedName name="_xlnm._FilterDatabase" localSheetId="3" hidden="1">'SO 101 - SO 101 - Provizo...'!$C$121:$K$163</definedName>
    <definedName name="_xlnm.Print_Area" localSheetId="3">'SO 101 - SO 101 - Provizo...'!$C$4:$J$76,'SO 101 - SO 101 - Provizo...'!$C$109:$K$163</definedName>
    <definedName name="_xlnm._FilterDatabase" localSheetId="4" hidden="1">'SO 201 - SO 201 - Most'!$C$125:$K$287</definedName>
    <definedName name="_xlnm.Print_Area" localSheetId="4">'SO 201 - SO 201 - Most'!$C$4:$J$76,'SO 201 - SO 201 - Most'!$C$113:$K$287</definedName>
    <definedName name="_xlnm._FilterDatabase" localSheetId="5" hidden="1">'SO 301 - SO 301 - Úprava ...'!$C$121:$K$160</definedName>
    <definedName name="_xlnm.Print_Area" localSheetId="5">'SO 301 - SO 301 - Úprava ...'!$C$4:$J$76,'SO 301 - SO 301 - Úprava ...'!$C$109:$K$160</definedName>
    <definedName name="_xlnm._FilterDatabase" localSheetId="6" hidden="1">'SO 321 - SO 321 - Přeložk...'!$C$123:$K$217</definedName>
    <definedName name="_xlnm.Print_Area" localSheetId="6">'SO 321 - SO 321 - Přeložk...'!$C$4:$J$76,'SO 321 - SO 321 - Přeložk...'!$C$111:$K$217</definedName>
    <definedName name="_xlnm.Print_Titles" localSheetId="0">'Rekapitulace stavby'!$92:$92</definedName>
    <definedName name="_xlnm.Print_Titles" localSheetId="1">'000 - 000 - Ostatní a ved...'!$123:$123</definedName>
    <definedName name="_xlnm.Print_Titles" localSheetId="2">'SO 001 - SO 001 - Demolice'!$120:$120</definedName>
    <definedName name="_xlnm.Print_Titles" localSheetId="3">'SO 101 - SO 101 - Provizo...'!$121:$121</definedName>
    <definedName name="_xlnm.Print_Titles" localSheetId="4">'SO 201 - SO 201 - Most'!$125:$125</definedName>
    <definedName name="_xlnm.Print_Titles" localSheetId="5">'SO 301 - SO 301 - Úprava ...'!$121:$121</definedName>
    <definedName name="_xlnm.Print_Titles" localSheetId="6">'SO 321 - SO 321 - Přeložk...'!$123:$123</definedName>
  </definedNames>
  <calcPr fullCalcOnLoad="1"/>
</workbook>
</file>

<file path=xl/sharedStrings.xml><?xml version="1.0" encoding="utf-8"?>
<sst xmlns="http://schemas.openxmlformats.org/spreadsheetml/2006/main" count="5509" uniqueCount="1124">
  <si>
    <t>Export Komplet</t>
  </si>
  <si>
    <t/>
  </si>
  <si>
    <t>2.0</t>
  </si>
  <si>
    <t>ZAMOK</t>
  </si>
  <si>
    <t>False</t>
  </si>
  <si>
    <t>{0bab24f5-b52e-40a4-8a3c-aca9b36ef1bb}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</si>
  <si>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</si>
  <si>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</si>
  <si>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</si>
  <si>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</si>
  <si>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</si>
  <si>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</si>
  <si>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</si>
  <si>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</si>
  <si>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</si>
  <si>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</si>
  <si>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</si>
  <si>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Zkapacitnění propustku ul. Třinecká ev.č. 10b-P3</t>
  </si>
  <si>
    <t>KSO:</t>
  </si>
  <si>
    <t>CC-CZ:</t>
  </si>
  <si>
    <t>Místo:</t>
  </si>
  <si>
    <t xml:space="preserve"> </t>
  </si>
  <si>
    <t>Datum:</t>
  </si>
  <si>
    <t>6. 7. 2018</t>
  </si>
  <si>
    <t>Zadavatel:</t>
  </si>
  <si>
    <t>IČ:</t>
  </si>
  <si>
    <t>00297437</t>
  </si>
  <si>
    <t>Město Český Těšín</t>
  </si>
  <si>
    <t>DIČ:</t>
  </si>
  <si>
    <t>CZ297437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</si>
  <si>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</si>
  <si>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</si>
  <si>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</si>
  <si>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</si>
  <si>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</si>
  <si>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</si>
  <si>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</si>
  <si>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</si>
  <si>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</si>
  <si>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</si>
  <si>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</si>
  <si>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</si>
  <si>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</si>
  <si>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</si>
  <si>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</si>
  <si>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</si>
  <si>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</si>
  <si>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</si>
  <si>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</si>
  <si>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</si>
  <si>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</si>
  <si>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</si>
  <si>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</si>
  <si>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</si>
  <si>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</si>
  <si>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</si>
  <si>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</si>
  <si>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</si>
  <si>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</si>
  <si>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</si>
  <si>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</si>
  <si>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</si>
  <si>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</si>
  <si>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</si>
  <si>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</si>
  <si>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</si>
  <si>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</si>
  <si>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</si>
  <si>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</si>
  <si>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</si>
  <si>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</si>
  <si>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</si>
  <si>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</si>
  <si>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</si>
  <si>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</si>
  <si>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</si>
  <si>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</si>
  <si>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</si>
  <si>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</si>
  <si>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</si>
  <si>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</si>
  <si>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</si>
  <si>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</si>
  <si>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</si>
  <si>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</si>
  <si>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</si>
  <si>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</t>
  </si>
  <si>
    <t>VON</t>
  </si>
  <si>
    <t>1</t>
  </si>
  <si>
    <t>{a9c0cdc1-cb37-4291-be9c-11ca5277cc22}</t>
  </si>
  <si>
    <t>2</t>
  </si>
  <si>
    <t>SO 001</t>
  </si>
  <si>
    <t>SO 001 - Demolice</t>
  </si>
  <si>
    <t>STA</t>
  </si>
  <si>
    <t>{9cd4e06d-3f81-4e3a-bf2f-d40a2284a8a4}</t>
  </si>
  <si>
    <t>SO 101</t>
  </si>
  <si>
    <t>SO 101 - Provizorní chodník pro pěší</t>
  </si>
  <si>
    <t>{a38d2767-4baa-4c54-bf99-91d158febdb2}</t>
  </si>
  <si>
    <t>SO 201</t>
  </si>
  <si>
    <t>SO 201 - Most</t>
  </si>
  <si>
    <t>{be5d7a4c-2ca5-49d2-bdea-0db3f3ad628c}</t>
  </si>
  <si>
    <t>SO 301</t>
  </si>
  <si>
    <t>SO 301 - Úprava koryta</t>
  </si>
  <si>
    <t>{048a0966-9b98-4dd7-9fb3-f120524d179a}</t>
  </si>
  <si>
    <t>SO 321</t>
  </si>
  <si>
    <t>SO 321 - Přeložka vodovodu</t>
  </si>
  <si>
    <t>{9d03335a-ee2a-4e7b-9f1c-6c88efccf88e}</t>
  </si>
  <si>
    <t>KRYCÍ LIST SOUPISU PRACÍ</t>
  </si>
  <si>
    <t>Objekt:</t>
  </si>
  <si>
    <t>000 - 000 -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</si>
  <si>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</si>
  <si>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</si>
  <si>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</si>
  <si>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</si>
  <si>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</si>
  <si>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</si>
  <si>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</si>
  <si>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</si>
  <si>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</si>
  <si>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</si>
  <si>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</si>
  <si>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</si>
  <si>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</si>
  <si>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</si>
  <si>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</si>
  <si>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</si>
  <si>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</si>
  <si>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</si>
  <si>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</si>
  <si>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</si>
  <si>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</si>
  <si>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</si>
  <si>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</si>
  <si>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</si>
  <si>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</si>
  <si>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</si>
  <si>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</si>
  <si>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</si>
  <si>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</si>
  <si>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</si>
  <si>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</si>
  <si>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</si>
  <si>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</si>
  <si>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</si>
  <si>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</t>
  </si>
  <si>
    <t>Kč</t>
  </si>
  <si>
    <t>CS ÚRS 2018 01</t>
  </si>
  <si>
    <t>1024</t>
  </si>
  <si>
    <t>1642616986</t>
  </si>
  <si>
    <t>P</t>
  </si>
  <si>
    <t>Poznámka k položce:
Korozní průzkuzm a návrh ochrany proti bludným proudům</t>
  </si>
  <si>
    <t>011603000</t>
  </si>
  <si>
    <t>Diagnostika komunikace</t>
  </si>
  <si>
    <t>-535226360</t>
  </si>
  <si>
    <t xml:space="preserve">Poznámka k položce:
Monitoring místní komunikace před zahájením stavby a po dokončení stavby za účasti správce komunikace   </t>
  </si>
  <si>
    <t>3</t>
  </si>
  <si>
    <t>012103000</t>
  </si>
  <si>
    <t>Geodetické práce před výstavbou</t>
  </si>
  <si>
    <t>1262321328</t>
  </si>
  <si>
    <t>Poznámka k položce:
Vytyčení inženýrských sítí, kopané sondy</t>
  </si>
  <si>
    <t>4</t>
  </si>
  <si>
    <t>012203000</t>
  </si>
  <si>
    <t>Geodetické práce při provádění stavby</t>
  </si>
  <si>
    <t>-312444413</t>
  </si>
  <si>
    <t>Poznámka k položce:
Vytyčení, zaměření konstrukcí</t>
  </si>
  <si>
    <t>012303000</t>
  </si>
  <si>
    <t>Geodetické práce po výstavbě</t>
  </si>
  <si>
    <t>1308549066</t>
  </si>
  <si>
    <t>Poznámka k položce:
- Zaměření skutečného provedení stavby
- Geometrický plán skutečného provedení stavby
- Geometrický plán pro zápisy do KN a vyřízení věcných břemen</t>
  </si>
  <si>
    <t>6</t>
  </si>
  <si>
    <t>013203000</t>
  </si>
  <si>
    <t>Dokumentace stavby bez rozlišení</t>
  </si>
  <si>
    <t>-1161821182</t>
  </si>
  <si>
    <t xml:space="preserve">Poznámka k položce:
Průběžná fotodokumentace stavby, souhrn předat na CD   </t>
  </si>
  <si>
    <t>7</t>
  </si>
  <si>
    <t>013244000</t>
  </si>
  <si>
    <t>Dokumentace pro provádění stavby</t>
  </si>
  <si>
    <t>-2080493063</t>
  </si>
  <si>
    <t xml:space="preserve">Poznámka k položce:
- RDS - realizační dokumentace stavby 
- dílenská dokumentace zábradlí </t>
  </si>
  <si>
    <t>8</t>
  </si>
  <si>
    <t>013254000</t>
  </si>
  <si>
    <t>Dokumentace skutečného provedení stavby</t>
  </si>
  <si>
    <t>1604266786</t>
  </si>
  <si>
    <t xml:space="preserve">Poznámka k položce:
Tištěná a digitální   </t>
  </si>
  <si>
    <t>VRN2</t>
  </si>
  <si>
    <t>Příprava staveniště</t>
  </si>
  <si>
    <t>9</t>
  </si>
  <si>
    <t>022003000</t>
  </si>
  <si>
    <t>Přeložení konstrukcí</t>
  </si>
  <si>
    <t>-836840434</t>
  </si>
  <si>
    <t>Poznámka k položce:
Vodoměrná stanice - demontáž, úschova, montáž na nový most
Vodoměrná lať - demontáž, úschova, montáž zpět na nové opevnění</t>
  </si>
  <si>
    <t>10</t>
  </si>
  <si>
    <t>024003005</t>
  </si>
  <si>
    <t>Stěhování zvířat</t>
  </si>
  <si>
    <t>-1672593601</t>
  </si>
  <si>
    <t xml:space="preserve">Poznámka k položce:
Záchranný odlov a transfer ryb podle požadavku Českého rybářského svazu   </t>
  </si>
  <si>
    <t>VRN3</t>
  </si>
  <si>
    <t>Zařízení staveniště</t>
  </si>
  <si>
    <t>11</t>
  </si>
  <si>
    <t>030001000</t>
  </si>
  <si>
    <t>-1092156421</t>
  </si>
  <si>
    <t>Poznámka k položce:
zřízení, provoz a odstranění zařízení staveniště včetně připojení na media</t>
  </si>
  <si>
    <t>12</t>
  </si>
  <si>
    <t>034103000</t>
  </si>
  <si>
    <t>Oplocení staveniště</t>
  </si>
  <si>
    <t>m</t>
  </si>
  <si>
    <t>1596221561</t>
  </si>
  <si>
    <t>Poznámka k položce:
Provizorní oplocení – rámy výšky 2,0 m vyplněné pevnou drátěnou sítí osazené na patkách
- zřízení, údržba, pronájem, odstranění
- oplocení chodníku pro pěší: 4,4 + 6,9 + 6,8 + 6,9 = 25,0 m
- oplocení vstupu na staveniště: 25,0 m</t>
  </si>
  <si>
    <t>13</t>
  </si>
  <si>
    <t>034403000</t>
  </si>
  <si>
    <t>Osvětlení staveniště</t>
  </si>
  <si>
    <t>-121493978</t>
  </si>
  <si>
    <t>Poznámka k položce:
Osvětlení staveniště, provizorního chodníku a provizorního dopravního značení po dobu stavby</t>
  </si>
  <si>
    <t>14</t>
  </si>
  <si>
    <t>034503000</t>
  </si>
  <si>
    <t>Informační tabule na staveništi</t>
  </si>
  <si>
    <t>1196642975</t>
  </si>
  <si>
    <t xml:space="preserve">Poznámka k položce:
označení stavby cedulí (název stavby, délka realizace, jméno stavbyvedoucího, tel. kontakt)   </t>
  </si>
  <si>
    <t>VRN4</t>
  </si>
  <si>
    <t>Inženýrská činnost</t>
  </si>
  <si>
    <t>0419031R</t>
  </si>
  <si>
    <t>Spolupráce provozovatele vodovodu</t>
  </si>
  <si>
    <t>vlastní</t>
  </si>
  <si>
    <t>-1490522440</t>
  </si>
  <si>
    <t>Poznámka k položce:
Zahrnuje:
Informace odběratelů o přerušení dodávky vody
Odstavení vodovodního potrubí z provozu
Vypuštění potrubí
Opětovné napuštění potrubí a odvzdušnění
Úkony potřebné pro převzetí přeložky do provozování</t>
  </si>
  <si>
    <t>16</t>
  </si>
  <si>
    <t>0429031R</t>
  </si>
  <si>
    <t xml:space="preserve">Mostní list   </t>
  </si>
  <si>
    <t>-1321727384</t>
  </si>
  <si>
    <t xml:space="preserve">Poznámka k položce:
Zpracování mostního listu dle ČSN 73 6220   </t>
  </si>
  <si>
    <t>17</t>
  </si>
  <si>
    <t>0429032R</t>
  </si>
  <si>
    <t>První hlavní prohlídka</t>
  </si>
  <si>
    <t>-399295325</t>
  </si>
  <si>
    <t>Poznámka k položce:
Provedení 1. hlavní mostní prohlídky mostu včetně zpracování protokolu a zavedení do BMS</t>
  </si>
  <si>
    <t>18</t>
  </si>
  <si>
    <t>04290343R</t>
  </si>
  <si>
    <t>Havarijní a povodňový plán</t>
  </si>
  <si>
    <t>1536266043</t>
  </si>
  <si>
    <t>19</t>
  </si>
  <si>
    <t>043103000</t>
  </si>
  <si>
    <t>Zkoušky bez rozlišení</t>
  </si>
  <si>
    <t>-477119956</t>
  </si>
  <si>
    <t>Poznámka k položce:
kontrolní zkoušky materiálů a konstrukcí - betony, zhutnění, nátěry, izolace</t>
  </si>
  <si>
    <t>20</t>
  </si>
  <si>
    <t>043194000</t>
  </si>
  <si>
    <t>Ostatní zkoušky - krácený rozbor vody</t>
  </si>
  <si>
    <t>-1568748194</t>
  </si>
  <si>
    <t>Poznámka k položce:
Ostatní zkoušky - krácený rozbor vody</t>
  </si>
  <si>
    <t>VRN6</t>
  </si>
  <si>
    <t>Územní vlivy</t>
  </si>
  <si>
    <t>062002000</t>
  </si>
  <si>
    <t>Ztížené dopravní podmínky</t>
  </si>
  <si>
    <t>-1322349204</t>
  </si>
  <si>
    <t>Poznámka k položce:
Náklady na objízdné trasy veřejné autobusové dopravy - budou hrazeny z rozpočtu Moravskoslezského kraje</t>
  </si>
  <si>
    <t>VRN7</t>
  </si>
  <si>
    <t>Provozní vlivy</t>
  </si>
  <si>
    <t>22</t>
  </si>
  <si>
    <t>071203000</t>
  </si>
  <si>
    <t>Provoz dalšího subjektu</t>
  </si>
  <si>
    <t>-511302928</t>
  </si>
  <si>
    <t xml:space="preserve">Poznámka k položce:
Provizorní staveništní lávka délky 5,0 m, volné šířky 1,5 m
Zpřístupnění zahrady soukromého vlastníka
Dodávka, montáž a demontáž </t>
  </si>
  <si>
    <t>23</t>
  </si>
  <si>
    <t>072002000</t>
  </si>
  <si>
    <t>Silniční provoz</t>
  </si>
  <si>
    <t>-1513024026</t>
  </si>
  <si>
    <t>Poznámka k položce:
- Vyřízení uzavírek a přechodného dopravního značení
- Instalace, pronájem a údržba přechodného dopravního značení během stavby
- Odstranění přechodného dopravního značení po ukončení stavby</t>
  </si>
  <si>
    <t>24</t>
  </si>
  <si>
    <t>075603000</t>
  </si>
  <si>
    <t>Jiná ochranná pásma</t>
  </si>
  <si>
    <t>-1401438044</t>
  </si>
  <si>
    <t>Poznámka k položce:
Optické sdělovací vedení CETIN
- odkopání 30 m délky kabelu
- upravit pod dno potoka
- spolupráce s CETIN a.s.</t>
  </si>
  <si>
    <t>VRN9</t>
  </si>
  <si>
    <t>Ostatní náklady</t>
  </si>
  <si>
    <t>25</t>
  </si>
  <si>
    <t>09100301R</t>
  </si>
  <si>
    <t>Ostatní náklady bez rozlišení - vysprávky místní komunikace</t>
  </si>
  <si>
    <t>1673647569</t>
  </si>
  <si>
    <t xml:space="preserve">Poznámka k položce:
Vysprávky místní komunikace - odstranění škod vzniklých na přilehlém úseku místní komunikace během stavby   </t>
  </si>
  <si>
    <t>SO 001 - SO 001 - Demolice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</si>
  <si>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</si>
  <si>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</si>
  <si>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</si>
  <si>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</si>
  <si>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</si>
  <si>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</si>
  <si>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</si>
  <si>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</si>
  <si>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113107153</t>
  </si>
  <si>
    <t>Odstranění podkladu z kameniva těženého tl 300 mm strojně pl přes 50 do 200 m2</t>
  </si>
  <si>
    <t>m2</t>
  </si>
  <si>
    <t>-29396993</t>
  </si>
  <si>
    <t xml:space="preserve">Poznámka k položce:
Odstranění vrstev vozovky – předpoklad vrstev z kameniva tl. 300 mm
6,29*12,15 = 76,4 m2 </t>
  </si>
  <si>
    <t>113107184</t>
  </si>
  <si>
    <t>Odstranění podkladu živičného tl 200 mm strojně pl přes 50 do 200 m2</t>
  </si>
  <si>
    <t>748027689</t>
  </si>
  <si>
    <t xml:space="preserve">Poznámka k položce:
Odstranění konstrukce vozovky - předpoklad živičných vrstev tl. 200 mm
6,29*12,15 = 76,4 m2 </t>
  </si>
  <si>
    <t>113154123</t>
  </si>
  <si>
    <t>Frézování živičného krytu tl 50 mm pruh š 1 m pl do 500 m2 bez překážek v trase</t>
  </si>
  <si>
    <t>-766904373</t>
  </si>
  <si>
    <t>Poznámka k položce:
Frézování vozovky tl. 50 mm
6,29*12,15 + 19,69*6,0 = 194,6 m2</t>
  </si>
  <si>
    <t>114203103</t>
  </si>
  <si>
    <t>Rozebrání dlažeb z lomového kamene nebo betonových tvárnic do cementové malty</t>
  </si>
  <si>
    <t>m3</t>
  </si>
  <si>
    <t>-57999880</t>
  </si>
  <si>
    <t xml:space="preserve">Poznámka k položce:
Odstranění betonových dlaždic ze dna propustku
Dlaždice 400x400x50 … 7,2*1,2 = 8,64 m2 </t>
  </si>
  <si>
    <t>115001106</t>
  </si>
  <si>
    <t>Převedení vody potrubím DN do 900</t>
  </si>
  <si>
    <t>808662116</t>
  </si>
  <si>
    <t>Poznámka k položce:
Provizorní zatrubnění toku – DN800
Zřízení, údržba, odstranění</t>
  </si>
  <si>
    <t>115101202</t>
  </si>
  <si>
    <t>Čerpání vody na dopravní výšku do 10 m průměrný přítok do 1000 l/min</t>
  </si>
  <si>
    <t>hod</t>
  </si>
  <si>
    <t>-1736490373</t>
  </si>
  <si>
    <t>Poznámka k položce:
Čerpání vody po dobu prací v korytě ... 1 týden
7*24 = 168 hod.</t>
  </si>
  <si>
    <t>127701401</t>
  </si>
  <si>
    <t>Vykopávky v zemníku pod vodou v hornině tř. 1 až 4 objem do 1000 m3</t>
  </si>
  <si>
    <t>-2069505910</t>
  </si>
  <si>
    <t xml:space="preserve">Poznámka k položce:
Odstranění zemních hrázek
1,7 m2 *(5,0 + 5,0) = 17,0 m3 </t>
  </si>
  <si>
    <t>131201102</t>
  </si>
  <si>
    <t>Hloubení jam nezapažených v hornině tř. 3 objemu do 1000 m3</t>
  </si>
  <si>
    <t>1377815371</t>
  </si>
  <si>
    <t>Poznámka k položce:
Výkopy pro opěry
31,7*7,5 + 31,7*1,91*0,8 + 2,32*6,31 + 2,32*3,49*0,5 + 2,23*4,0 + 2,23*1,0*0,5 -73,9 = 241,0 m3
Zemina z vrtů: 0,031*52 = 1,61 m3 * 2,0 = 3,22 t
Celkem: 244,22 t</t>
  </si>
  <si>
    <t>151711111</t>
  </si>
  <si>
    <t>Osazení zápor ocelových dl do 8 m</t>
  </si>
  <si>
    <t>-997360302</t>
  </si>
  <si>
    <t>Poznámka k položce:
Zajištění stability obtokového potrubí v korytě záporami na dl. 15,0 m
13 ks zápor dl. 5,0 m
13*5,0 = 65,0 m</t>
  </si>
  <si>
    <t>M</t>
  </si>
  <si>
    <t>13010952R</t>
  </si>
  <si>
    <t>ocel profilová HE-A 120 jakost 11 375</t>
  </si>
  <si>
    <t>t</t>
  </si>
  <si>
    <t>1292549702</t>
  </si>
  <si>
    <t>Poznámka k položce:
13 ks zápor HEA 120 dl. 5,0 m - 20 kg/m = 13*5,0*0,020 = 1,30 t
Pronájem na 3 měsíce</t>
  </si>
  <si>
    <t>151711131</t>
  </si>
  <si>
    <t>Vytažení zápor ocelových dl do 8 m</t>
  </si>
  <si>
    <t>-1698358948</t>
  </si>
  <si>
    <t>151721111</t>
  </si>
  <si>
    <t>Zřízení pažení do ocelových zápor hl výkopu do 4 m s jeho následným odstraněním</t>
  </si>
  <si>
    <t>108944437</t>
  </si>
  <si>
    <t>Poznámka k položce:
Výdřeva záporového pažení 
Pažiny dl. 1,1 m – (15,0 + 4,0 + 4,0)*2,5 = 57,5 m2</t>
  </si>
  <si>
    <t>162701105</t>
  </si>
  <si>
    <t>Vodorovné přemístění do 10000 m výkopku/sypaniny z horniny tř. 1 až 4</t>
  </si>
  <si>
    <t>389012848</t>
  </si>
  <si>
    <t>Poznámka k položce:
odvoz zeminy z výkopů na skládku</t>
  </si>
  <si>
    <t>171103101</t>
  </si>
  <si>
    <t>Zemní hrázky melioračních kanálů z horniny tř. 1 až 4</t>
  </si>
  <si>
    <t>466529317</t>
  </si>
  <si>
    <t xml:space="preserve">Poznámka k položce:
Zemní hrázky v korytě pro převedení vody během stavby
použije se vhodná zemina z výkopů
1,7 m2 *(5,0 + 5,0) = 17,0 m3 </t>
  </si>
  <si>
    <t>171201211</t>
  </si>
  <si>
    <t>Poplatek za uložení stavebního odpadu - zeminy a kameniva na skládce</t>
  </si>
  <si>
    <t>-1497165417</t>
  </si>
  <si>
    <t>Poznámka k položce:
244,22 m3 * 2,0 = 488,44 t</t>
  </si>
  <si>
    <t>181111121</t>
  </si>
  <si>
    <t>Plošná úprava terénu do 500 m2 zemina tř 1 až 4 nerovnosti do 150 mm v rovinně a svahu do 1:5</t>
  </si>
  <si>
    <t>1047576410</t>
  </si>
  <si>
    <t>Poznámka k položce:
Srovnání stavbou dotčených ploch
7,0*(13,5 + 3,5) + 3,0*10,0 = 149,0 m2</t>
  </si>
  <si>
    <t>181411131</t>
  </si>
  <si>
    <t>Založení parkového trávníku výsevem plochy do 1000 m2 v rovině a ve svahu do 1:5</t>
  </si>
  <si>
    <t>-2082122763</t>
  </si>
  <si>
    <t>Poznámka k položce:
Osetí stavbou dotčených ploch
7,0*(13,5 + 3,5) + 3,0*10,0 = 149,0 m2</t>
  </si>
  <si>
    <t>00572410</t>
  </si>
  <si>
    <t>osivo směs travní parková</t>
  </si>
  <si>
    <t>kg</t>
  </si>
  <si>
    <t>702007491</t>
  </si>
  <si>
    <t>VV</t>
  </si>
  <si>
    <t>246,666666666667*0,015 'Přepočtené koeficientem množství</t>
  </si>
  <si>
    <t>Zakládání</t>
  </si>
  <si>
    <t>226211113</t>
  </si>
  <si>
    <t>Vrty velkoprofilové svislé zapažené D do 450 mm hl do 5 m hor. III</t>
  </si>
  <si>
    <t>-2106987097</t>
  </si>
  <si>
    <t>Poznámka k položce:
Vrty pro zápory
prům. 200 mm, hl. 4,0 m: 13*4,0 = 52,0 m</t>
  </si>
  <si>
    <t>Ostatní konstrukce a práce, bourání</t>
  </si>
  <si>
    <t>919735111</t>
  </si>
  <si>
    <t>Řezání stávajícího živičného krytu hl do 50 mm</t>
  </si>
  <si>
    <t>-933114376</t>
  </si>
  <si>
    <t>Poznámka k položce:
Řezání živičného krytu vozovky před frézováním 
6,06 + 5,88 = 11,94 m</t>
  </si>
  <si>
    <t>938908411</t>
  </si>
  <si>
    <t>Čištění vozovek splachováním vodou</t>
  </si>
  <si>
    <t>2023119604</t>
  </si>
  <si>
    <t>Poznámka k položce:
Čištění vozovky znečištěné při bouracích pracích
2*(6,0*50) = 600 m2</t>
  </si>
  <si>
    <t>962052211</t>
  </si>
  <si>
    <t>Bourání zdiva nadzákladového ze ŽB přes 1 m3</t>
  </si>
  <si>
    <t>192789492</t>
  </si>
  <si>
    <t>Poznámka k položce:
Vybourání říms a čelních zdí
Římsy: 0,5*0,29*5,8 +0,5*0,12*5,8 = 1,19 m3
Čelní zdi:  0,4*5,8*(2,5 + 2,7) - 2*1,54 = 8,98 m3</t>
  </si>
  <si>
    <t>966006211</t>
  </si>
  <si>
    <t>Odstranění svislých dopravních značek ze sloupů, sloupků nebo konzol</t>
  </si>
  <si>
    <t>kus</t>
  </si>
  <si>
    <t>-1597878790</t>
  </si>
  <si>
    <t xml:space="preserve">Poznámka k položce:
Demontáž značek Z4 ze zábradlí </t>
  </si>
  <si>
    <t>966008115</t>
  </si>
  <si>
    <t>Bourání trubního propustku do DN 1600</t>
  </si>
  <si>
    <t>824672281</t>
  </si>
  <si>
    <t>Poznámka k položce:
Vybourání NK propustku
ŽB trouba DN 1400 dl. 5,0 m, monolitická ŽB trouba DN 1400 dl. 2,2 m</t>
  </si>
  <si>
    <t>966075141</t>
  </si>
  <si>
    <t>Odstranění kovového zábradlí vcelku</t>
  </si>
  <si>
    <t>1712077373</t>
  </si>
  <si>
    <t>Poznámka k položce:
Odstranění zábradlí na propustku
2*4,60 = 9,20 m</t>
  </si>
  <si>
    <t>997</t>
  </si>
  <si>
    <t>Přesun sutě</t>
  </si>
  <si>
    <t>26</t>
  </si>
  <si>
    <t>997013501</t>
  </si>
  <si>
    <t>Odvoz suti a vybouraných hmot na skládku nebo meziskládku do 1 km se složením</t>
  </si>
  <si>
    <t>-1668808356</t>
  </si>
  <si>
    <t>Poznámka k položce:
Skládka:
Beton. dlaždice: 1,07 t
ŽB konstrukce: 25,43 + 14,62 = 40,05 t
Živičné vrstvy vozovky: 21,41 + 33,62 = 55,03 t
Podklad vozovky z kameniva: 45,84 t
Celkem na skládku: 1,07 + 40,05 + 55,03 + 45,84 = 141,99 t
Do šrotu (zábradlí): 0,39 t
Celkem odvoz: 142,6 + 0,39 = 142,99 t</t>
  </si>
  <si>
    <t>27</t>
  </si>
  <si>
    <t>997013509</t>
  </si>
  <si>
    <t>Příplatek k odvozu suti a vybouraných hmot na skládku ZKD 1 km přes 1 km</t>
  </si>
  <si>
    <t>135917359</t>
  </si>
  <si>
    <t>Poznámka k položce:
Odvoz na vzdálenost do 10 km</t>
  </si>
  <si>
    <t>142,99*9 'Přepočtené koeficientem množství</t>
  </si>
  <si>
    <t>28</t>
  </si>
  <si>
    <t>997013801</t>
  </si>
  <si>
    <t>Poplatek za uložení na skládce (skládkovné) stavebního odpadu betonového kód odpadu 170 101</t>
  </si>
  <si>
    <t>-1048139268</t>
  </si>
  <si>
    <t>Poznámka k položce:
Betonové dlaždice: 1,07 t</t>
  </si>
  <si>
    <t>29</t>
  </si>
  <si>
    <t>997013802</t>
  </si>
  <si>
    <t>Poplatek za uložení na skládce (skládkovné) stavebního odpadu železobetonového kód odpadu 170 101</t>
  </si>
  <si>
    <t>-1693622802</t>
  </si>
  <si>
    <t>Poznámka k položce:
ŽB konstrukce: 25,43 + 14,62 = 40,05 t</t>
  </si>
  <si>
    <t>30</t>
  </si>
  <si>
    <t>997221855</t>
  </si>
  <si>
    <t>Poplatek za uložení na skládce (skládkovné) zeminy a kameniva kód odpadu 170 504</t>
  </si>
  <si>
    <t>95595737</t>
  </si>
  <si>
    <t>Poznámka k položce:
Podklad vozovky z kameniva: 45,84 t</t>
  </si>
  <si>
    <t>31</t>
  </si>
  <si>
    <t>997223845</t>
  </si>
  <si>
    <t>Poplatek za uložení na skládce (skládkovné) odpadu asfaltového bez dehtu kód odpadu 170 302</t>
  </si>
  <si>
    <t>1811811411</t>
  </si>
  <si>
    <t>Poznámka k položce:
Živičné vrstvy vozovky: 21,41 + 33,62 = 55,03 t</t>
  </si>
  <si>
    <t>SO 101 - SO 101 - Provizorní chodník pro pěší</t>
  </si>
  <si>
    <t xml:space="preserve">    4 - Vodorovné konstrukce</t>
  </si>
  <si>
    <t xml:space="preserve">    5 - Komunikace pozemní</t>
  </si>
  <si>
    <t>113107311</t>
  </si>
  <si>
    <t>Odstranění podkladu z kameniva těženého tl 100 mm strojně pl do 50 m2</t>
  </si>
  <si>
    <t>1305648302</t>
  </si>
  <si>
    <t>Poznámka k položce:
Provizorní chodník - štěrkodrť tl. 100 mm: 1,5*(26,0 - 10,6) = 23,1 m2
Podsyp pod dřev. pražci: 2*0,8*2,5 = 4,0 m2
Celkem: 27,1 m2</t>
  </si>
  <si>
    <t>113311171</t>
  </si>
  <si>
    <t>Odstranění geotextilií ze základové spáry</t>
  </si>
  <si>
    <t>-1664192342</t>
  </si>
  <si>
    <t>Poznámka k položce:
Odstranění separační geotextilie š.2,0m pod provizorním chodníkem
26*2 = 52,0 m2</t>
  </si>
  <si>
    <t>122101401</t>
  </si>
  <si>
    <t>Vykopávky v zemníku na suchu v hornině tř. 1 a 2 objem do 100 m3</t>
  </si>
  <si>
    <t>-166076686</t>
  </si>
  <si>
    <t>Poznámka k položce:
Odkopání násypu provizorního chodníku
3,0*0,25*6,0 = 4,5 m3</t>
  </si>
  <si>
    <t>131101101</t>
  </si>
  <si>
    <t>Hloubení jam nezapažených v hornině tř. 1 a 2 objemu do 100 m3</t>
  </si>
  <si>
    <t>1725159772</t>
  </si>
  <si>
    <t>Poznámka k položce:
Výkopy pro uložení provizorní lávky pro pěší
0,7*3,0 + 2,1*3,0 = 8,4 m3
zemina se použije pro násyp provizorního chodníku a pak pro zpětný zásyp</t>
  </si>
  <si>
    <t>174101101</t>
  </si>
  <si>
    <t>Zásyp jam, šachet rýh nebo kolem objektů sypaninou se zhutněním</t>
  </si>
  <si>
    <t>-814633685</t>
  </si>
  <si>
    <t>Poznámka k položce:
Dosypání provizorního chodníku vhodnou zeminou
3,0*0,25*6,0 = 4,5 m3
Zásyp výkopů pro provizorní lávku
0,7*3,0 + 2,1*3,0 = 8,4 m3
Celkem: 12,9 m3</t>
  </si>
  <si>
    <t>Vodorovné konstrukce</t>
  </si>
  <si>
    <t>451576121</t>
  </si>
  <si>
    <t>Podkladní a výplňová vrstva ze štěrkopísku tl do 200 mm</t>
  </si>
  <si>
    <t>-914673885</t>
  </si>
  <si>
    <t>Poznámka k položce:
Podkladní vrstva ze štěrkopísku pod dřevěné pražce, tl. 100 mm
2*0,8*2,5 = 4,0 m2</t>
  </si>
  <si>
    <t>452111121</t>
  </si>
  <si>
    <t>Osazení pražců otevřený výkop pl do 50000 mm2</t>
  </si>
  <si>
    <t>-1192758172</t>
  </si>
  <si>
    <t>Poznámka k položce:
Osazení dřevěných pražců pro uložení lávky pro pěší a jako závěrné zídky 
12 ks dl.2,0m</t>
  </si>
  <si>
    <t>6081281r</t>
  </si>
  <si>
    <t>pražec dřevěný příčný 2A impregnovaný olejem BK dl 2m II</t>
  </si>
  <si>
    <t>-809775684</t>
  </si>
  <si>
    <t>Poznámka k položce:
Pronájem na 3 měsíce</t>
  </si>
  <si>
    <t>469953111</t>
  </si>
  <si>
    <t>Plůtek laťový z 1 lati</t>
  </si>
  <si>
    <t>700071229</t>
  </si>
  <si>
    <t>Poznámka k položce:
Dřevěné latě - obruby provizorního chodníku – zřízení, odstranění, pronájem na 3 měsíce
7,5 + 10,4 + 8,0 + 5,1 = 31,0 m</t>
  </si>
  <si>
    <t>Komunikace pozemní</t>
  </si>
  <si>
    <t>541301111</t>
  </si>
  <si>
    <t xml:space="preserve">Odstranění dřevěných pražců </t>
  </si>
  <si>
    <t>626725282</t>
  </si>
  <si>
    <t>Poznámka k položce:
Odstranění dřevěných pražců pro uložení lávky pro pěší a jako závěrné zídky 
12 ks</t>
  </si>
  <si>
    <t>564831111</t>
  </si>
  <si>
    <t>Podklad ze štěrkodrtě ŠD tl 100 mm</t>
  </si>
  <si>
    <t>-916849052</t>
  </si>
  <si>
    <t>Poznámka k položce:
Provizorní chodník pro pěší tl. 100 mm – ŠD fr. 0-32 mm
1,5*(26,0 - 10,6) = 23,1 m2</t>
  </si>
  <si>
    <t>919726122</t>
  </si>
  <si>
    <t>Geotextilie pro ochranu, separaci a filtraci netkaná měrná hmotnost do 300 g/m2</t>
  </si>
  <si>
    <t>-1927908276</t>
  </si>
  <si>
    <t>Poznámka k položce:
Separační geotextilie š.2,0m pod provizorním chodníkem
26*2 = 52,0 m2</t>
  </si>
  <si>
    <t>R9481711</t>
  </si>
  <si>
    <t>Provizorní lávka pro pěší dl. 10,6 m</t>
  </si>
  <si>
    <t>569400296</t>
  </si>
  <si>
    <t xml:space="preserve">Poznámka k položce:
Provizorní lávka pro pěší dl. 10,0 m, š. 1,5 m, zatížení 5,0 kN/m2, včetně zábradlí
- zřízení
- údržba
- pronájem na 3 měsíce
- odstranění </t>
  </si>
  <si>
    <t>1230104133</t>
  </si>
  <si>
    <t>Poznámka k položce:
Odvoz na skládku
ŠP a ŠD: 27,1*0,1*2,0 = 5,42 t
Dřevěné latě: 0,3 t
Odvoz na úložiště pronajímatele
dřevěné pražce: 0,77 t
Celkem odvoz: 5,42 + 0,3 + 0,77 = 6,49 t</t>
  </si>
  <si>
    <t>-1561231310</t>
  </si>
  <si>
    <t>6,49*9 'Přepočtené koeficientem množství</t>
  </si>
  <si>
    <t>997013811</t>
  </si>
  <si>
    <t>Poplatek za uložení na skládce (skládkovné) stavebního odpadu dřevěného kód odpadu 170 201</t>
  </si>
  <si>
    <t>-420816708</t>
  </si>
  <si>
    <t>Poznámka k položce:
Dřevěné latě: 0,3 t</t>
  </si>
  <si>
    <t>182068217</t>
  </si>
  <si>
    <t>Poznámka k položce:
ŠP a ŠD: 27,1*0,1*2,0 = 5,42 t</t>
  </si>
  <si>
    <t>SO 201 - SO 201 - Most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</si>
  <si>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</si>
  <si>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</si>
  <si>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</si>
  <si>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</si>
  <si>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-574987043</t>
  </si>
  <si>
    <t>Poznámka k položce:
Čerpání vody ze stavební jámy během zakládání
Odhad 2*14 dnů = 672 hod</t>
  </si>
  <si>
    <t>-820514328</t>
  </si>
  <si>
    <t>Poznámka k položce:
Zásyp vhodnou zeminou – na rubu opěr a na líci křídel
1,2*1,2*6,01 + (1,3*1,2*6,01 + 1,28*1,2*0,5*6,01) + 2*7,3*1,7*0,5 + 6,9*1,8 + 5,6*1,5 = 55,9 m3</t>
  </si>
  <si>
    <t>R584</t>
  </si>
  <si>
    <t>zemina vhodná do násypu a zásypu včetně dovozu</t>
  </si>
  <si>
    <t>1830354234</t>
  </si>
  <si>
    <t>212341111</t>
  </si>
  <si>
    <t>Obetonování drenážních trub mezerovitým betonem</t>
  </si>
  <si>
    <t>-684537337</t>
  </si>
  <si>
    <t>Poznámka k položce:
Mezerovitý drenážní beton 300x300 kolem drenáže rubu opěry
(9,95+11,05+4*0,85) * 0,3*0,3 = 2,2 m3</t>
  </si>
  <si>
    <t>212792212</t>
  </si>
  <si>
    <t>Odvodnění mostní opěry - drenážní flexibilní plastové potrubí DN 150</t>
  </si>
  <si>
    <t>1375553333</t>
  </si>
  <si>
    <t>Poznámka k položce:
Drenáž rubu opěr – trubka DN 150
2*6,01 + 4*3,5 = 30,4 m</t>
  </si>
  <si>
    <t>212792313</t>
  </si>
  <si>
    <t>Odvodnění mostní opěry - plastové potrubí HDPE DN 180</t>
  </si>
  <si>
    <t>-1522474942</t>
  </si>
  <si>
    <t>Poznámka k položce:
Prostup drenáže skrz opěry, vyústění – HDPE DN 180
HDPE trubka DN180 – vyústění drenáže před líc opěry
2*0,7 = 1,4 m</t>
  </si>
  <si>
    <t>213311113</t>
  </si>
  <si>
    <t>Polštáře zhutněné pod základy z kameniva drceného frakce 8 až 32 mm</t>
  </si>
  <si>
    <t>-1560440765</t>
  </si>
  <si>
    <t>Poznámka k položce:
Polštář pod základy ze ŠD 8÷32, tl. 300mm 
6,60*10,0 = 66,0 m2 *0,3 = 19,8 m3</t>
  </si>
  <si>
    <t>274311123</t>
  </si>
  <si>
    <t>Základové pasy, prahy, věnce a ostruhy z betonu prostého C 8/10</t>
  </si>
  <si>
    <t>-1441774935</t>
  </si>
  <si>
    <t>Poznámka k položce:
Podkladní beton C8/10 – dřík pod drenáž rubu opěr
2*6,01*0,2*0,9 = 2,16 m3</t>
  </si>
  <si>
    <t>274321118</t>
  </si>
  <si>
    <t>Základové pasy, prahy, věnce a ostruhy ze ŽB C 30/37</t>
  </si>
  <si>
    <t>160059194</t>
  </si>
  <si>
    <t>Poznámka k položce:
Základové pásy – beton C30/37-XC2
2*0,55*1,85*8,41 = 17,11 m3</t>
  </si>
  <si>
    <t>274354111</t>
  </si>
  <si>
    <t>Bednění základových pasů - zřízení</t>
  </si>
  <si>
    <t>-824907727</t>
  </si>
  <si>
    <t>Poznámka k položce:
Bednění základů
2*2*0,5*8,41 + 2*2*0,5*1,85 + 2*2*0,059 = 20,76 m2
Bednění dříku pod drenáž
2*0,7*6,0 + 2*2*0,7*0,2 = 8,96 m2
Celkem: 29,72 m2</t>
  </si>
  <si>
    <t>274354211</t>
  </si>
  <si>
    <t>Bednění základových pasů - odstranění</t>
  </si>
  <si>
    <t>-348855299</t>
  </si>
  <si>
    <t>274361116</t>
  </si>
  <si>
    <t>Výztuž základových pasů, prahů, věnců a ostruh z betonářské oceli 10 505</t>
  </si>
  <si>
    <t>-2008150304</t>
  </si>
  <si>
    <t>Poznámka k položce:
odhad</t>
  </si>
  <si>
    <t>Svislé a kompletní konstrukce</t>
  </si>
  <si>
    <t>317321118</t>
  </si>
  <si>
    <t>Mostní římsy ze ŽB C 30/37</t>
  </si>
  <si>
    <t>1963504867</t>
  </si>
  <si>
    <t>Poznámka k položce:
Římsy – beton C30/37-XF4
0,21*(9,95 + 8,4) = 3,85 m3</t>
  </si>
  <si>
    <t>317353121</t>
  </si>
  <si>
    <t>Bednění mostních říms všech tvarů - zřízení</t>
  </si>
  <si>
    <t>1304475964</t>
  </si>
  <si>
    <t>Poznámka k položce:
(9,95 + 8,4)*(0,35 + 0,25 + 0,25) + 4*0,21 = 16,44 m2</t>
  </si>
  <si>
    <t>317353221</t>
  </si>
  <si>
    <t>Bednění mostních říms všech tvarů - odstranění</t>
  </si>
  <si>
    <t>-382118864</t>
  </si>
  <si>
    <t>317361116</t>
  </si>
  <si>
    <t>Výztuž mostních říms z betonářské oceli 10 505</t>
  </si>
  <si>
    <t>857111838</t>
  </si>
  <si>
    <t>334323118</t>
  </si>
  <si>
    <t>Mostní opěry a úložné prahy ze ŽB C 30/37</t>
  </si>
  <si>
    <t>-944447049</t>
  </si>
  <si>
    <t xml:space="preserve">Poznámka k položce:
Opěry a křídla – beton C30/37-XF2
2*6,01*2,05*0,45 + 0,45*0,45*(1,96 + 2,14 + 1,95 + 2,12) + 0,45*(4,72 + 4,33 + 3,63 + 5,06) = 20,72 m3 </t>
  </si>
  <si>
    <t>334351112</t>
  </si>
  <si>
    <t>Bednění systémové mostních opěr a úložných prahů z překližek pro ŽB - zřízení</t>
  </si>
  <si>
    <t>-327583026</t>
  </si>
  <si>
    <t>Poznámka k položce:
Opěry a křídla – bednění
14,37 + 12,32 + 14,24 + 12,21 + 4,74 + 6,22 + 5,88 + 5,44 + 3,63 + 5,06 + 4,73 + 4,33 + 0,45*(1,27 + 1,38 + 0,44 + 0,47 + 3,0 + 0,46 + 0,64 + 2,58 + 0,47 + 0,69 + 2,35 + 0,44) = 99,56 m2</t>
  </si>
  <si>
    <t>334351211</t>
  </si>
  <si>
    <t>Bednění systémové mostních opěr a úložných prahů z překližek - odstranění</t>
  </si>
  <si>
    <t>-1387194035</t>
  </si>
  <si>
    <t>334361216</t>
  </si>
  <si>
    <t>Výztuž dříků opěr z betonářské oceli 10 505</t>
  </si>
  <si>
    <t>549298311</t>
  </si>
  <si>
    <t>339921112</t>
  </si>
  <si>
    <t>Osazování betonových palisád do betonového základu jednotlivě výšky prvku přes 0,5 do 1 m</t>
  </si>
  <si>
    <t>-2132019584</t>
  </si>
  <si>
    <t>Poznámka k položce:
Ohraničení přídlažby za římsou
3*0,9 = 2,7 m</t>
  </si>
  <si>
    <t>59228413</t>
  </si>
  <si>
    <t>palisáda tyčová půlkulatá betonová přírodní 17,5X20X80 cm</t>
  </si>
  <si>
    <t>995729470</t>
  </si>
  <si>
    <t>386381111</t>
  </si>
  <si>
    <t>Jímka 600x600x600 mm ze ŽB</t>
  </si>
  <si>
    <t>1707663409</t>
  </si>
  <si>
    <t>Poznámka k položce:
Studny pro čerpání vody během zakládání</t>
  </si>
  <si>
    <t>421321128</t>
  </si>
  <si>
    <t>Mostní nosné konstrukce deskové ze ŽB C 30/37</t>
  </si>
  <si>
    <t>-1579944800</t>
  </si>
  <si>
    <t>Poznámka k položce:
ŽB rámová příčel – beton C30/37-XF2
0,3*6,3*1,6 + 2*0,47*6,3 + 0,36*0,71*1,6 + 2*0,54*0,71 = 10,12 m3</t>
  </si>
  <si>
    <t>421361226</t>
  </si>
  <si>
    <t>Výztuž ŽB deskového mostu z betonářské oceli 10 505</t>
  </si>
  <si>
    <t>1309790788</t>
  </si>
  <si>
    <t>421955112</t>
  </si>
  <si>
    <t>Bednění z překližek na mostní skruži - zřízení</t>
  </si>
  <si>
    <t>1175282982</t>
  </si>
  <si>
    <t>Poznámka k položce:
ŽB rámová příčel – bednění
3,03*7,01 + 0,3*1,6 + 2*0,47 + 0,36*1,6 + 2*0,54 + 2*0,45*6,3 + 2*0,51*0,71 = 30,70 m2</t>
  </si>
  <si>
    <t>421955212</t>
  </si>
  <si>
    <t>Bednění z překližek na mostní skruži - odstranění</t>
  </si>
  <si>
    <t>-1031055519</t>
  </si>
  <si>
    <t>451313521</t>
  </si>
  <si>
    <t>Podkladní vrstva z betonu prostého se zvýšenými nároky na prostředí pod dlažbu tl do 150 mm</t>
  </si>
  <si>
    <t>-1589527031</t>
  </si>
  <si>
    <t>Poznámka k položce:
Podklad pod přídlažbu na koncích křídel
3*0,9*0,48 + 0,4*0,23 = 1,39 m2</t>
  </si>
  <si>
    <t>451315113</t>
  </si>
  <si>
    <t>Podkladní nebo výplňová vrstva z betonu C 8/10 tl do 100 mm</t>
  </si>
  <si>
    <t>407341393</t>
  </si>
  <si>
    <t>Poznámka k položce:
Podkladní beton pod základy
2*2,05*8,61 = 35,3 m2</t>
  </si>
  <si>
    <t>452471101</t>
  </si>
  <si>
    <t>Podkladní vrstva z modifikované malty cementové tl do 10 mm</t>
  </si>
  <si>
    <t>1632172750</t>
  </si>
  <si>
    <t>Poznámka k položce:
Podlití kotevních desek zábradlí polymerbetonem tl. 10 mm
10*0,20*0,20 = 0,4 m2</t>
  </si>
  <si>
    <t>458501112</t>
  </si>
  <si>
    <t>Výplňové klíny za opěrou z kameniva drceného hutněného po vrstvách</t>
  </si>
  <si>
    <t>254362746</t>
  </si>
  <si>
    <t>Poznámka k položce:
Ochranný zásyp za rubem opěr
ŠD fr. 0/32 
1,4*(3,27 + 4,21)*6,01 - 0,74*6,01 = 58,5 m3</t>
  </si>
  <si>
    <t>32</t>
  </si>
  <si>
    <t>458591111</t>
  </si>
  <si>
    <t>Zřízení výplně těsnící vrstvy za opěrou z jílu</t>
  </si>
  <si>
    <t>-277760706</t>
  </si>
  <si>
    <t xml:space="preserve">Poznámka k položce:
Těsnící jílová vrstva tl. 200 mm
6,01*(1,10+ 2,80)*0,20 = 4,69 m3 </t>
  </si>
  <si>
    <t>33</t>
  </si>
  <si>
    <t>5812511R</t>
  </si>
  <si>
    <t>zemina jílovita včetně dovozu</t>
  </si>
  <si>
    <t>-1950516745</t>
  </si>
  <si>
    <t>4,69*2 'Přepočtené koeficientem množství</t>
  </si>
  <si>
    <t>34</t>
  </si>
  <si>
    <t>465511521</t>
  </si>
  <si>
    <t>Dlažba z lomového kamene do malty s vyplněním spár maltou a vyspárováním plocha nad 20 m2 tl 200 mm</t>
  </si>
  <si>
    <t>-864830070</t>
  </si>
  <si>
    <t>Poznámka k položce:
Přídlažba říms na koncích křídel 
3*0,9*0,48 + 0,4*0,23 = 1,39 m2</t>
  </si>
  <si>
    <t>35</t>
  </si>
  <si>
    <t>564851111</t>
  </si>
  <si>
    <t>Podklad ze štěrkodrtě ŠD tl 150 mm</t>
  </si>
  <si>
    <t>-537838051</t>
  </si>
  <si>
    <t>Poznámka k položce:
Podkladní vrstva vozovky z kameniva, ŠDa tl. 150 mm – mimo most v dosahu výkopů 
(4,36 + 3,36)*5,8 = 44,78 m2</t>
  </si>
  <si>
    <t>36</t>
  </si>
  <si>
    <t>564861111</t>
  </si>
  <si>
    <t>Podklad ze štěrkodrtě ŠD tl 200 mm</t>
  </si>
  <si>
    <t>1042723415</t>
  </si>
  <si>
    <t>Poznámka k položce:
Podkladní vrstva vozovky z kameniva, ŠDa tl. 200 mm – mimo most v dosahu výkopů 
(4,56 + 3,47)*5,9 = 47,38 m2</t>
  </si>
  <si>
    <t>37</t>
  </si>
  <si>
    <t>565145111</t>
  </si>
  <si>
    <t>Asfaltový beton vrstva podkladní ACP 16+ (obalované kamenivo OKS) tl 60 mm š do 3 m</t>
  </si>
  <si>
    <t>1776175384</t>
  </si>
  <si>
    <t>Poznámka k položce:
Podkladní vrstva ACP 16+ tl. 60 mm – mimo most v dosahu výkopů 
(4,62 + 3,50)*5,9 = 47,91 m2</t>
  </si>
  <si>
    <t>38</t>
  </si>
  <si>
    <t>569751111</t>
  </si>
  <si>
    <t>Zpevnění krajnic kamenivem drceným tl 150 mm</t>
  </si>
  <si>
    <t>1468338240</t>
  </si>
  <si>
    <t>Poznámka k položce:
Posyp krajnice štěrkodrtí fr. 0-32 tl. 0,15 m 
(12,0 + 2*7,0)*0,5 = 13,0 m2</t>
  </si>
  <si>
    <t>39</t>
  </si>
  <si>
    <t>569903311</t>
  </si>
  <si>
    <t>Zřízení zemních krajnic se zhutněním</t>
  </si>
  <si>
    <t>-726549847</t>
  </si>
  <si>
    <t>Poznámka k položce:
0,2*(12,0 + 2*7,0) = 5,2 m3</t>
  </si>
  <si>
    <t>40</t>
  </si>
  <si>
    <t>676725405</t>
  </si>
  <si>
    <t>41</t>
  </si>
  <si>
    <t>573191111</t>
  </si>
  <si>
    <t>Postřik infiltrační kationaktivní emulzí v množství 1 kg/m2</t>
  </si>
  <si>
    <t>-522489929</t>
  </si>
  <si>
    <t>Poznámka k položce:
Infiltrační postřik asf. emulzí 1,0 kg/m2
(4,62 + 3,50)*5,9 = 47,91 m2</t>
  </si>
  <si>
    <t>42</t>
  </si>
  <si>
    <t>573231108</t>
  </si>
  <si>
    <t>Postřik živičný spojovací ze silniční emulze v množství 0,50 kg/m2</t>
  </si>
  <si>
    <t>-2134817603</t>
  </si>
  <si>
    <t>Poznámka k položce:
Spojovací postřik asf. emulzí 0,5 kg/m2
6,0*31,84 + (4,69 + 3,55)*6,0 = 240,48 m2</t>
  </si>
  <si>
    <t>43</t>
  </si>
  <si>
    <t>577144111</t>
  </si>
  <si>
    <t>Asfaltový beton vrstva obrusná ACO 11+ (ABS) tř. I tl 50 mm š do 3 m z nemodifikovaného asfaltu</t>
  </si>
  <si>
    <t>1481354148</t>
  </si>
  <si>
    <t>Poznámka k položce:
Kryt vozovky ACO 11+ tl. 50 mm – v celé délce úpravy silnice 
6,0*31,84 = 191,04 m2</t>
  </si>
  <si>
    <t>44</t>
  </si>
  <si>
    <t>577165112</t>
  </si>
  <si>
    <t>Asfaltový beton vrstva ložní ACL 16+ (ABH) tl 70 mm š do 3 m z nemodifikovaného asfaltu</t>
  </si>
  <si>
    <t>934363124</t>
  </si>
  <si>
    <t>Poznámka k položce:
Ložná vrstva ACL 16+ tl. 70 mm – mimo most v dosahu výkopů 
(4,69 + 3,55)*6,0 = 49,44 m2</t>
  </si>
  <si>
    <t>45</t>
  </si>
  <si>
    <t>578143213</t>
  </si>
  <si>
    <t>Litý asfalt MA 11 (LAS) tl 40 mm š přes 3 m z nemodifikovaného asfaltu</t>
  </si>
  <si>
    <t>-716550660</t>
  </si>
  <si>
    <t>Poznámka k položce:
Ochrana izolace na mostě MA 11 IV tl. 40 mm
3,9*6,0 = 23,4 m2</t>
  </si>
  <si>
    <t>Úpravy povrchů, podlahy a osazování výplní</t>
  </si>
  <si>
    <t>46</t>
  </si>
  <si>
    <t>628611102</t>
  </si>
  <si>
    <t>Nátěr betonu mostu epoxidový 2x ochranný nepružný OS-B</t>
  </si>
  <si>
    <t>-51811822</t>
  </si>
  <si>
    <t>Poznámka k položce:
Uzavírací nátěr typu S2 – bok NK a podhled do vzdál. 0,25 m
0,3*1,6 + 2*0,45 + 0,36*1,6 + 2*0,54 + 2*0,25*3,03 = 4,55 m2</t>
  </si>
  <si>
    <t>47</t>
  </si>
  <si>
    <t>628611111</t>
  </si>
  <si>
    <t>Nátěr betonu mostu akrylátový 2x impregnační OS-A</t>
  </si>
  <si>
    <t>-831734256</t>
  </si>
  <si>
    <t>Poznámka k položce:
Nátěr horního povrchu říms proti účinkům solí
(9,95 + 8,4)*0,6 = 11,01 m2</t>
  </si>
  <si>
    <t>48</t>
  </si>
  <si>
    <t>628611131</t>
  </si>
  <si>
    <t>Nátěr betonu mostu akrylátový 2x ochranný pružný OS-C</t>
  </si>
  <si>
    <t>794732793</t>
  </si>
  <si>
    <t>Poznámka k položce:
Hydrofobní sjednocující protikarbonatační nátěr na styku betonu se vzduchem
NK podhled: 3,03*7,01 = 21,24 m2
NK boky: 1,6*(0,3 + 0,36) + 2*0,45 + 2*0,54 = 3,04 m2
SS: 2,74 + 11,74 + 3,64 + 3,45 + 11,61 + 3,14 = 36,32 m2
Podhled a bok římsy: (0,25 + 0,35)*(9,95 + 8,40) = 11,01 m2
Celkem: 21,24 + 3,04 + 36,32 + 11,01 = 71,61 m2</t>
  </si>
  <si>
    <t>49</t>
  </si>
  <si>
    <t>632664111</t>
  </si>
  <si>
    <t>Nátěr betonové podlahy mostu epoxidový 2x penetrační</t>
  </si>
  <si>
    <t>-2133239896</t>
  </si>
  <si>
    <t>Poznámka k položce:
Nátěr typu OS-C (S4)
Polymerový nátěr ŽB obrubníku na mostě
(9,95 + 8,4)*(0,15 + 0,15) = 5,51 m2</t>
  </si>
  <si>
    <t>50</t>
  </si>
  <si>
    <t>632664112</t>
  </si>
  <si>
    <t>Nátěr betonové podlahy mostu epoxidový 1x podkladní</t>
  </si>
  <si>
    <t>887805075</t>
  </si>
  <si>
    <t>Poznámka k položce:
Penetrační asfaltový nátěr obrubníků v kontaktu s vozovkovými vrstvami
0,1*(9,95 + 8,4) = 1,84 m2</t>
  </si>
  <si>
    <t>51</t>
  </si>
  <si>
    <t>911121111</t>
  </si>
  <si>
    <t>Montáž zábradlí ocelového přichyceného vruty do betonového podkladu</t>
  </si>
  <si>
    <t>-1491017129</t>
  </si>
  <si>
    <t>Poznámka k položce:
Ocelové mostní zábradlí výšky 1,10 m
Včetně kotvení do ŽB římsy – vrty, kotvy M12
9,95 + 8,4 = 18,35 m</t>
  </si>
  <si>
    <t>52</t>
  </si>
  <si>
    <t>R316865</t>
  </si>
  <si>
    <t xml:space="preserve">mostní zábradlí včetně povrchové úpravy   </t>
  </si>
  <si>
    <t>-1738033699</t>
  </si>
  <si>
    <t xml:space="preserve">Poznámka k položce:
mostní zábradlí se svislou výplní, v. 1,10 m včetně povrchové úpravy (zinkování ponorem s nátěrem)   </t>
  </si>
  <si>
    <t>53</t>
  </si>
  <si>
    <t>9131211R</t>
  </si>
  <si>
    <t>Provizorní dopravní značení</t>
  </si>
  <si>
    <t>1024376284</t>
  </si>
  <si>
    <t>Poznámka k položce:
Montáž, demontáž a pronájem na 3 měsíců
- viz výkres provizorního DZ
- vyznačení objízdné trasy
- aktualizace dle stavu v době výstavby</t>
  </si>
  <si>
    <t>54</t>
  </si>
  <si>
    <t>914111111</t>
  </si>
  <si>
    <t>Montáž svislé dopravní značky do velikosti 1 m2 objímkami na sloupek nebo konzolu</t>
  </si>
  <si>
    <t>1597192185</t>
  </si>
  <si>
    <t>Poznámka k položce:
2x IS 15a "Rakovec"</t>
  </si>
  <si>
    <t>55</t>
  </si>
  <si>
    <t>40444295</t>
  </si>
  <si>
    <t>značka dopravní svislá FeZn NK 1000 x 500 mm (IS 14, 12a, 12b, E11)</t>
  </si>
  <si>
    <t>-2097014287</t>
  </si>
  <si>
    <t>Poznámka k položce:
2x značky IS 15a "Rakovec"
na sloupky s evidenčním číslem</t>
  </si>
  <si>
    <t>56</t>
  </si>
  <si>
    <t>914112111</t>
  </si>
  <si>
    <t>Tabulka s označením evidenčního čísla mostu</t>
  </si>
  <si>
    <t>-1475994819</t>
  </si>
  <si>
    <t>Poznámka k položce:
včetně sloupku</t>
  </si>
  <si>
    <t>57</t>
  </si>
  <si>
    <t>916131213</t>
  </si>
  <si>
    <t>Osazení silničního obrubníku betonového stojatého s boční opěrou do lože z betonu prostého</t>
  </si>
  <si>
    <t>-72944144</t>
  </si>
  <si>
    <t>Poznámka k položce:
Ohraničení přídlažby říms na koncích křídel - silniční obruba šířky 150 mm do bet. lože 
3*0,9 + 0,4 = 3,1 m</t>
  </si>
  <si>
    <t>58</t>
  </si>
  <si>
    <t>59217031</t>
  </si>
  <si>
    <t>obrubník betonový silniční 100 x 15 x 25 cm</t>
  </si>
  <si>
    <t>-920882562</t>
  </si>
  <si>
    <t>59</t>
  </si>
  <si>
    <t>916231213</t>
  </si>
  <si>
    <t>Osazení chodníkového obrubníku betonového stojatého s boční opěrou do lože z betonu prostého</t>
  </si>
  <si>
    <t>-684165837</t>
  </si>
  <si>
    <t>Poznámka k položce:
Ohraničení přídlažby říms na koncích křídel - chodníková obruba šířky 100 mm do bet. lože 
3*0,75 + 0,4 + 0,5 = 3,15 m</t>
  </si>
  <si>
    <t>60</t>
  </si>
  <si>
    <t>59217017</t>
  </si>
  <si>
    <t>obrubník betonový chodníkový 100x10x25 cm</t>
  </si>
  <si>
    <t>-2077081283</t>
  </si>
  <si>
    <t>61</t>
  </si>
  <si>
    <t>919111111</t>
  </si>
  <si>
    <t>Řezání dilatačních spár š 4 mm hl do 60 mm příčných nebo podélných v čerstvém CB krytu</t>
  </si>
  <si>
    <t>54123001</t>
  </si>
  <si>
    <t>Poznámka k položce:
Řezaná spára v římsách nad konci NK 10x50 mm
4*(0,75 + 0,25 + 0,35) = 5,4 m</t>
  </si>
  <si>
    <t>62</t>
  </si>
  <si>
    <t>919112233</t>
  </si>
  <si>
    <t>Řezání spár pro vytvoření komůrky š 15 mm hl 50 mm pro těsnící zálivku v živičném krytu</t>
  </si>
  <si>
    <t>450757820</t>
  </si>
  <si>
    <t>Poznámka k položce:
Nad konci NK: 2*6,01 =12,02 m
Na ZÚ a KÚ: 5,88 + 6,05 = 11,93 m
Pod obrubami: 9,95 + 8,4 = 18,35 m
Celkem: 42,30 m</t>
  </si>
  <si>
    <t>63</t>
  </si>
  <si>
    <t>919122132</t>
  </si>
  <si>
    <t>Těsnění spár zálivkou za tepla pro komůrky š 20 mm hl 40 mm s těsnicím profilem</t>
  </si>
  <si>
    <t>-1903988874</t>
  </si>
  <si>
    <t>64</t>
  </si>
  <si>
    <t>1190758676</t>
  </si>
  <si>
    <t>Poznámka k položce:
Ochrana nátěrů proti zemní vlhkosti: 51,3 + 20,3 + 13,69 = 85,29 m2</t>
  </si>
  <si>
    <t>65</t>
  </si>
  <si>
    <t>919726124</t>
  </si>
  <si>
    <t>Geotextilie pro ochranu, separaci a filtraci netkaná měrná hmotnost do 800 g/m2</t>
  </si>
  <si>
    <t>1290841303</t>
  </si>
  <si>
    <t>Poznámka k položce:
Drenážní geotextilie 600 g/m2
ochrana izolace NAIP na rubu opěr:
(1,27 + 1,25)*6,01 + 3,04 + 4,33 + 4,0 + 3,74 = 30,26 m2</t>
  </si>
  <si>
    <t>66</t>
  </si>
  <si>
    <t>931994142</t>
  </si>
  <si>
    <t>Těsnění dilatační spáry betonové konstrukce polyuretanovým tmelem do pl 4,0 cm2</t>
  </si>
  <si>
    <t>-742785668</t>
  </si>
  <si>
    <t>Poznámka k položce:
Úprava pohledových pracovních spár ve spodní stavbě 
2*7,01 + (2,30 + 3,65 + 3,30 + 3,10) = 26,37 m
Těsnění řezaných spár v římsách nad konci NK
4*(0,75 + 0,25 + 0,35) = 5,4 m
Celkem: 31,77 m</t>
  </si>
  <si>
    <t>67</t>
  </si>
  <si>
    <t>931994171</t>
  </si>
  <si>
    <t>Těsnění pracovní spáry betonové konstrukce asfaltovým izolačním pásem š do 500 mm</t>
  </si>
  <si>
    <t>255812970</t>
  </si>
  <si>
    <t>Poznámka k položce:
Těsnění pracovních spár na rubu opěr a křídel + spára základ / dřík – pás NAIP š. 0,4 m
4*7,01 + 4*1,15 + 1*0,7 + 2*7,01 + (1,85 + 3,2 + 2,85 + 2,65) = 57,91 m</t>
  </si>
  <si>
    <t>68</t>
  </si>
  <si>
    <t>9369461R</t>
  </si>
  <si>
    <t>Ochrana proti bludným proudům</t>
  </si>
  <si>
    <t>1590549173</t>
  </si>
  <si>
    <t>Poznámka k položce:
- provaření výztuže
- vývody na povrch konstrukce
- zemnící elektrody
- kontrolní a závěrečné měření</t>
  </si>
  <si>
    <t>69</t>
  </si>
  <si>
    <t>94841111R</t>
  </si>
  <si>
    <t>Zřízení podpěrné skruže dočasné</t>
  </si>
  <si>
    <t>-708864878</t>
  </si>
  <si>
    <t>Poznámka k položce:
3,0*9,0*1,5 = 40,5 m3</t>
  </si>
  <si>
    <t>70</t>
  </si>
  <si>
    <t>94841121R</t>
  </si>
  <si>
    <t xml:space="preserve">Odstranění podpěrné skruže dočasné </t>
  </si>
  <si>
    <t>1531392211</t>
  </si>
  <si>
    <t>71</t>
  </si>
  <si>
    <t>94841191R</t>
  </si>
  <si>
    <t xml:space="preserve">Měsíční nájemné podpěrné skruže dočasné </t>
  </si>
  <si>
    <t>263506389</t>
  </si>
  <si>
    <t>Poznámka k položce:
doba použití: 2 měsíce</t>
  </si>
  <si>
    <t>40,5*2 'Přepočtené koeficientem množství</t>
  </si>
  <si>
    <t>72</t>
  </si>
  <si>
    <t>953961216</t>
  </si>
  <si>
    <t>Kotvy chemickou patronou M 24 hl 210 mm do betonu, ŽB nebo kamene s vyvrtáním otvoru</t>
  </si>
  <si>
    <t>-533551846</t>
  </si>
  <si>
    <t>Poznámka k položce:
Kotvení říms včetně vyvrtání otvoru</t>
  </si>
  <si>
    <t>73</t>
  </si>
  <si>
    <t>54879202</t>
  </si>
  <si>
    <t>kotva do vývrtu pro kotvení mostní  římsy</t>
  </si>
  <si>
    <t>288787641</t>
  </si>
  <si>
    <t>Poznámka k položce:
Kotvení říms – kotvy M24</t>
  </si>
  <si>
    <t>74</t>
  </si>
  <si>
    <t>R9361112</t>
  </si>
  <si>
    <t xml:space="preserve">Drobné doplňkové konstrukce kovové   </t>
  </si>
  <si>
    <t>735424818</t>
  </si>
  <si>
    <t>Poznámka k položce:
Zámečnické výrobky včetně povrchové úpravy
Kotvení říms cca 4,9kg / 1 ks
28*4,9 = 137 kg</t>
  </si>
  <si>
    <t>PSV</t>
  </si>
  <si>
    <t>Práce a dodávky PSV</t>
  </si>
  <si>
    <t>711</t>
  </si>
  <si>
    <t>Izolace proti vodě, vlhkosti a plynům</t>
  </si>
  <si>
    <t>75</t>
  </si>
  <si>
    <t>711112002</t>
  </si>
  <si>
    <t>Provedení izolace proti zemní vlhkosti svislé za studena lakem asfaltovým</t>
  </si>
  <si>
    <t>2132573520</t>
  </si>
  <si>
    <t>Poznámka k položce:
Izolace proti zemní vlhkosti
1x Alp + 2x Aln 
Základy: 0,55*(2*2*1,85 + 2*2*8,41) + 0,7*(2*2*1,85 + 2*2*8,41) = 51,3 m2
SS rub: 2*4,85 + 2*0,93 + 2*1,12 + 0,45*(3,13 + 3,98 + 3,73 + 3,52) = 20,3 m2
SS líc: 2*2,63 + 1,77 + 2,37 + 2,23 + 2,06 = 13,69 m2
Celkem: 51,3 + 20,3 + 13,69 = 85,29 m2
3* nátěr = 3*85,29 = 255,87 m2</t>
  </si>
  <si>
    <t>76</t>
  </si>
  <si>
    <t>R1116</t>
  </si>
  <si>
    <t xml:space="preserve">1x Alp + 2x Aln   </t>
  </si>
  <si>
    <t>-1445081645</t>
  </si>
  <si>
    <t>77</t>
  </si>
  <si>
    <t>711331382</t>
  </si>
  <si>
    <t>Provedení hydroizolace mostovek pásy na sucho AIP nebo tkaniny</t>
  </si>
  <si>
    <t>-1278935700</t>
  </si>
  <si>
    <t>Poznámka k položce:
Ochrana izolace pod římsami
Asfaltový pás s hliníkovou vložkou
0,6*(9,95 + 8,4) = 11,01 m2</t>
  </si>
  <si>
    <t>78</t>
  </si>
  <si>
    <t>62836110</t>
  </si>
  <si>
    <t>pás těžký asfaltovaný s Al folií nosnou vložkou</t>
  </si>
  <si>
    <t>-399878292</t>
  </si>
  <si>
    <t>11,01*1,15 'Přepočtené koeficientem množství</t>
  </si>
  <si>
    <t>79</t>
  </si>
  <si>
    <t>711341564</t>
  </si>
  <si>
    <t>Provedení hydroizolace mostovek pásy přitavením NAIP</t>
  </si>
  <si>
    <t>884291821</t>
  </si>
  <si>
    <t>Poznámka k položce:
Včetně přípravy povrchu
Na nosné konstrukci: (6,3 + 0,71)*3,9 = 27,34 m2
Přetažení na ruby opěr a křídel: (1,27 + 1,25)*6,01 + 3,04 + 4,33 + 4,0 + 3,74 = 30,26 m2
Celkem: 57,60 m2</t>
  </si>
  <si>
    <t>80</t>
  </si>
  <si>
    <t>6285261R</t>
  </si>
  <si>
    <t>mostní izolace NAIP včetně penetračního nátěru</t>
  </si>
  <si>
    <t>-1385579261</t>
  </si>
  <si>
    <t>57,6*1,15 'Přepočtené koeficientem množství</t>
  </si>
  <si>
    <t>SO 301 - SO 301 - Úprava koryta</t>
  </si>
  <si>
    <t>124103101</t>
  </si>
  <si>
    <t>Vykopávky do 1000 m3 pro koryta vodotečí v hornině tř. 1 a 2</t>
  </si>
  <si>
    <t>-967213945</t>
  </si>
  <si>
    <t>Poznámka k položce:
Výkopy pro úpravu koryta a opevnění – mimo výkopů pro most 
Příčný práh: 3,9*0,5*0,8 + 3,1*1,2*0,5*0,8 = 3,05 m3 
Podélné patky: (2*9,0 + 2*6,0)*0,5*0,8 = 12,0 m3
Kamenná dlažba:  9,0*2,51*1,2*0,35 + 9,0*2,88*1,2*0,35 = 20,37 m3
Kamenná rovnanina: 4,15*1,3*1,2*0,35 + 4,0*2,31*1,2*0,35 = 6,15 m3
Gabionové zídky:  5,34*1,9*1,4 + 2,0*1,2*5,51 + 0,5*0,23*0,4*5,51 + 0,47*0,5*5,51*1,2 = 29,23 m3
Úprava svahů koryta: 4,80*4,0 + 3,26*5,0 + 2,16*3,0 = 41,98 m3
Srovnání dna koryta: 9,02*0,25 + 10,0*1,4*0,2 + 28,0*1,4*0,15 = 10,94 m3
Celkem: 3,05 + 12,0 + 20,37 + 6,15 + 29,23 + 41,98 + 10,94 = 123,72 m3</t>
  </si>
  <si>
    <t>543701481</t>
  </si>
  <si>
    <t>Poznámka k položce:
Odvoz zeminy z výkopů na skládku</t>
  </si>
  <si>
    <t>-1535033675</t>
  </si>
  <si>
    <t>Poznámka k položce:
123,72*2 = 247,44 t</t>
  </si>
  <si>
    <t>-741889365</t>
  </si>
  <si>
    <t>Poznámka k položce:
Dosypání terénu mezi gabionovými zídkami vhodnou zeminou
1,96*8,0 = 15,68 m3</t>
  </si>
  <si>
    <t>1897689679</t>
  </si>
  <si>
    <t>-819589846</t>
  </si>
  <si>
    <t>Poznámka k položce:
Zatravnění terénu mezi gabionovými zídkami
2,0*9,0 = 18,0 m2</t>
  </si>
  <si>
    <t>00572474</t>
  </si>
  <si>
    <t>osivo směs travní krajinná-svahová</t>
  </si>
  <si>
    <t>1593919346</t>
  </si>
  <si>
    <t>213311141</t>
  </si>
  <si>
    <t>Polštáře zhutněné pod základy ze štěrkopísku tříděného</t>
  </si>
  <si>
    <t>1311966229</t>
  </si>
  <si>
    <t>Poznámka k položce:
ŠP polštář fr. 0-32, tl. 150 mm pod gabionové zídky 
1,5*7,75 + 1,85*6,5 + 1,0*1,75 = 25,40 m2*0,15 = 3,81 m3</t>
  </si>
  <si>
    <t>326214121</t>
  </si>
  <si>
    <t>Zdivo LTM z gabionů dvouzákrutová síť pozinkovaná vyplněná kamenem</t>
  </si>
  <si>
    <t>1890287907</t>
  </si>
  <si>
    <t>Poznámka k položce:
Opevnění koryta: 7,5*1,0*1,0 + 5,3*1,0 = 12,8 m3
Podél plotu: 0,5*1,0*(6,0 + 1,5) = 3,75 m3
Celkem: 16,55 m3</t>
  </si>
  <si>
    <t>99559400</t>
  </si>
  <si>
    <t>Poznámka k položce:
Podklad pod kamennou dlažbu
Na vtoku: (3,45 + 3,02 + 3,0)*11,4 = 107,96 m2
V mostním otvoru:  3,0*7,01 = 21,03 m2
Na výtoku: (2,16 + 2,70 + 3,0)*5,0 = 39,3 m2
Celkem:  168,29 m2</t>
  </si>
  <si>
    <t>452218142</t>
  </si>
  <si>
    <t>Zajišťovací práh z upraveného lomového kamene na cementovou maltu</t>
  </si>
  <si>
    <t>2035839955</t>
  </si>
  <si>
    <t>Poznámka k položce:
Příčné prahy a podélné patky 
Podélné patky: 0,5*0,8*(2*11,4 + 2*10,0) = 17,12 m3
Příčný práh: 0,5*0,8*(2,8 + 3,0 + 1,6) = 2,96 m3
Celkem: 17,12 + 2,96 = 20,08 m3</t>
  </si>
  <si>
    <t>462511370</t>
  </si>
  <si>
    <t>Zához z lomového kamene bez proštěrkování z terénu hmotnost nad 200 do 500 kg</t>
  </si>
  <si>
    <t>-1133393053</t>
  </si>
  <si>
    <t>Poznámka k položce:
Těžký kamenný zához prolitý betonem – před lícem opěr
0,75*1,6*8,41 + 2*0,18*0,7*8,41 = 12,21 m3</t>
  </si>
  <si>
    <t>463211153</t>
  </si>
  <si>
    <t>Rovnanina objemu přes 3 m3 z lomového kamene tříděného hmotnosti do 500 kg s urovnáním líce</t>
  </si>
  <si>
    <t>-1961390406</t>
  </si>
  <si>
    <t>Poznámka k položce:
Kamenná rovnanina na bázi těžkého kamenného záhozu, tl. cca 0,35 m 
1,5*0,35*(8,6 + 6,95) = 8,16 m3</t>
  </si>
  <si>
    <t>464451114</t>
  </si>
  <si>
    <t>Prolití vrstvy z lomového kamene maltou MC 25</t>
  </si>
  <si>
    <t>1489803662</t>
  </si>
  <si>
    <t>Poznámka k položce:
Prolití 15% objemu záhozu: 0,15*12,21 = 1,83 m3</t>
  </si>
  <si>
    <t>1638816</t>
  </si>
  <si>
    <t>Poznámka k položce:
Kamenná dlažba do betonu
Na vtoku: (3,45 + 3,02 + 3,0)*11,4 = 107,96 m2
V mostním otvoru:  3,0*7,01 = 21,03 m2
Na výtoku: (2,16 + 2,70 + 3,0)*5,0 = 39,3 m2
Celkem:  168,29 m2</t>
  </si>
  <si>
    <t>911111111</t>
  </si>
  <si>
    <t>Montáž zábradlí ocelového zabetonovaného</t>
  </si>
  <si>
    <t>-899634754</t>
  </si>
  <si>
    <t>Poznámka k položce:
Dvoumadlové ocelové zábradlí v. 1,10 m, dl. 7,50 
včetně kotvení</t>
  </si>
  <si>
    <t>R316866</t>
  </si>
  <si>
    <t>ocelové dvoumadlové zábradlí včetně povrchové úpravy</t>
  </si>
  <si>
    <t>-939124008</t>
  </si>
  <si>
    <t>Poznámka k položce:
ocelové dvoumadlové zábradlí v. 1,10 m včetně povrchové úpravy (zinkování ponorem s nátěrem)</t>
  </si>
  <si>
    <t>SO 321 - SO 321 - Přeložka vodovodu</t>
  </si>
  <si>
    <t xml:space="preserve">    8 - Trubní vedení</t>
  </si>
  <si>
    <t xml:space="preserve">      99 - Přesun hmot</t>
  </si>
  <si>
    <t>46-M - Zemní práce při extr.mont.pracích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</si>
  <si>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</si>
  <si>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</si>
  <si>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</si>
  <si>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</si>
  <si>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-1279201110</t>
  </si>
  <si>
    <t>115101301</t>
  </si>
  <si>
    <t>Pohotovost čerpací soupravy pro dopravní výšku do 10 m přítok do 500 l/min</t>
  </si>
  <si>
    <t>den</t>
  </si>
  <si>
    <t>608048633</t>
  </si>
  <si>
    <t>119001401</t>
  </si>
  <si>
    <t>Dočasné zajištění potrubí ocelového nebo litinového DN do 200</t>
  </si>
  <si>
    <t>-23641734</t>
  </si>
  <si>
    <t>120001101</t>
  </si>
  <si>
    <t>Příplatek za ztížení vykopávky v blízkosti podzemního vedení</t>
  </si>
  <si>
    <t>591747194</t>
  </si>
  <si>
    <t>1,50*0,80*1,40*2</t>
  </si>
  <si>
    <t>121101101</t>
  </si>
  <si>
    <t>Sejmutí ornice s přemístěním na vzdálenost do 50 m</t>
  </si>
  <si>
    <t>-16199520</t>
  </si>
  <si>
    <t>(18,75-5,00)*0,80*0,25</t>
  </si>
  <si>
    <t>130901121</t>
  </si>
  <si>
    <t>Bourání kcí v hloubených vykopávkách ze zdiva z betonu prostého ručně</t>
  </si>
  <si>
    <t>400262582</t>
  </si>
  <si>
    <t>131233101</t>
  </si>
  <si>
    <t>Hloubení jam do 10 m3 ručně v soudržných  horninách tř. 3 při překopech inženýrských sítí</t>
  </si>
  <si>
    <t>2131192212</t>
  </si>
  <si>
    <t>kopané sondy v místě napojení potrubí</t>
  </si>
  <si>
    <t>1,40*0,60*1,50*2</t>
  </si>
  <si>
    <t>131233109</t>
  </si>
  <si>
    <t>Příplatek za lepivost, hloubení jam do 10 m3 ručně v horninách tř. 3 při překopech inženýrských sítí</t>
  </si>
  <si>
    <t>-1672084219</t>
  </si>
  <si>
    <t>132201201</t>
  </si>
  <si>
    <t>Hloubení rýh š do 2000 mm v hornině tř. 3 objemu do 100 m3</t>
  </si>
  <si>
    <t>321449655</t>
  </si>
  <si>
    <t>průměrná hloubka výkopu 1,40 m, šířka výkopu 0,80 m</t>
  </si>
  <si>
    <t>18,75*1,40*0,80</t>
  </si>
  <si>
    <t>rozšíření v místě napojení potrubí 10 %</t>
  </si>
  <si>
    <t>21,00*0,1</t>
  </si>
  <si>
    <t>132201209</t>
  </si>
  <si>
    <t>Příplatek za lepivost k hloubení rýh š do 2000 mm v hornině tř. 3</t>
  </si>
  <si>
    <t>1109239248</t>
  </si>
  <si>
    <t>151101101</t>
  </si>
  <si>
    <t>Zřízení příložného pažení a rozepření stěn rýh hl do 2 m</t>
  </si>
  <si>
    <t>-936381778</t>
  </si>
  <si>
    <t>18,75*1,40*2</t>
  </si>
  <si>
    <t>151101111</t>
  </si>
  <si>
    <t>Odstranění příložného pažení a rozepření stěn rýh hl do 2 m</t>
  </si>
  <si>
    <t>528502488</t>
  </si>
  <si>
    <t>161101101</t>
  </si>
  <si>
    <t>Svislé přemístění výkopku z horniny tř. 1 až 4 hl výkopu do 2,5 m</t>
  </si>
  <si>
    <t>78694008</t>
  </si>
  <si>
    <t>23,10+2,52</t>
  </si>
  <si>
    <t>179248701</t>
  </si>
  <si>
    <t>uložení potrubí pod dnem potoka, 8,0 m</t>
  </si>
  <si>
    <t>8,00*0,80*0,45</t>
  </si>
  <si>
    <t>171201201</t>
  </si>
  <si>
    <t>Uložení sypaniny na skládky</t>
  </si>
  <si>
    <t>1102631552</t>
  </si>
  <si>
    <t>Poplatek za uložení odpadu ze sypaniny na skládce (skládkovné)</t>
  </si>
  <si>
    <t>745851062</t>
  </si>
  <si>
    <t>2,88*1,80</t>
  </si>
  <si>
    <t>-1372567849</t>
  </si>
  <si>
    <t>18,75*0,80*0,45*-1</t>
  </si>
  <si>
    <t>175101201</t>
  </si>
  <si>
    <t>Obsypání objektu nad přilehlým původním terénem sypaninou bez prohození sítem, uloženou do 3 m</t>
  </si>
  <si>
    <t>1967963969</t>
  </si>
  <si>
    <t>18,75*0,80*0,35</t>
  </si>
  <si>
    <t>583373310</t>
  </si>
  <si>
    <t>štěrkopísek frakce 0-22</t>
  </si>
  <si>
    <t>1014997057</t>
  </si>
  <si>
    <t>obsypání potrubí pod dnem potoka</t>
  </si>
  <si>
    <t>8,00*0,80*0,34*1,67</t>
  </si>
  <si>
    <t>175101209</t>
  </si>
  <si>
    <t>Příplatek k obsypání objektu za ruční prohození sypaniny, uložené do 3 m</t>
  </si>
  <si>
    <t>1964192286</t>
  </si>
  <si>
    <t>(18,75-8,00)*0,80*0,35</t>
  </si>
  <si>
    <t>180404111</t>
  </si>
  <si>
    <t>Založení hřišťového trávníku výsevem na vrstvě ornice</t>
  </si>
  <si>
    <t>-1510781800</t>
  </si>
  <si>
    <t>(18,75-5,00)*3,00</t>
  </si>
  <si>
    <t>005724100</t>
  </si>
  <si>
    <t>-1673703227</t>
  </si>
  <si>
    <t>41,25*0,025 'Přepočtené koeficientem množství</t>
  </si>
  <si>
    <t>181151311</t>
  </si>
  <si>
    <t>Plošná úprava terénu přes 500 m2 zemina tř 1 až 4 nerovnosti do +/- 100 mm v rovinně a svahu do 1:5</t>
  </si>
  <si>
    <t>1847586775</t>
  </si>
  <si>
    <t>181301104</t>
  </si>
  <si>
    <t>Rozprostření ornice tl vrstvy do 250 mm pl do 500 m2 v rovině nebo ve svahu do 1:5</t>
  </si>
  <si>
    <t>-11384916</t>
  </si>
  <si>
    <t>(18,75-5,00)*0,80</t>
  </si>
  <si>
    <t>451572111</t>
  </si>
  <si>
    <t>Lože pod potrubí otevřený výkop z kameniva drobného těženého</t>
  </si>
  <si>
    <t>1865996565</t>
  </si>
  <si>
    <t>pod potokem</t>
  </si>
  <si>
    <t>8,00*0,80*0,10</t>
  </si>
  <si>
    <t>451595111</t>
  </si>
  <si>
    <t>Lože pod potrubí otevřený výkop z prohozeného výkopku</t>
  </si>
  <si>
    <t>-1280684255</t>
  </si>
  <si>
    <t>(18,75-8,00)*0,80*0,10</t>
  </si>
  <si>
    <t>Trubní vedení</t>
  </si>
  <si>
    <t>871211211</t>
  </si>
  <si>
    <t>Montáž potrubí z PE100 SDR 11 otevřený výkop svařovaných elektrotvarovkou D 63 x 5,8 mm</t>
  </si>
  <si>
    <t>1605667485</t>
  </si>
  <si>
    <t>28613598</t>
  </si>
  <si>
    <t>potrubí dvouvrstvé PE100 s 10% signalizační vrstvou SDR 11 63x5,8 dl 12m</t>
  </si>
  <si>
    <t>1901731427</t>
  </si>
  <si>
    <t>871251151</t>
  </si>
  <si>
    <t>Montáž potrubí z PE100 SDR 17 otevřený výkop svařovaných na tupo D 110 x 6,6 mm</t>
  </si>
  <si>
    <t>-277581861</t>
  </si>
  <si>
    <t>28613621</t>
  </si>
  <si>
    <t>potrubí dvouvrstvé PE100 s 10% signalizační vrstvou SDR 17 110x6,6 dl 12m</t>
  </si>
  <si>
    <t>1141426119</t>
  </si>
  <si>
    <t>877211101</t>
  </si>
  <si>
    <t>Montáž elektrospojek na vodovodním potrubí z PE trub d 63</t>
  </si>
  <si>
    <t>-757583476</t>
  </si>
  <si>
    <t>28615972</t>
  </si>
  <si>
    <t>elektrospojka SDR 11 PE 100 PN 16 d 63</t>
  </si>
  <si>
    <t>-1035325532</t>
  </si>
  <si>
    <t>28653083</t>
  </si>
  <si>
    <t>vložka přechodová PE/mosaz pro vodovodní potrubí PN 16 plyn PN 10 vnější závit 63-2"</t>
  </si>
  <si>
    <t>2003830418</t>
  </si>
  <si>
    <t>877211112</t>
  </si>
  <si>
    <t>Montáž elektrokolen 90° na vodovodním potrubí z PE trub d 63</t>
  </si>
  <si>
    <t>-515531138</t>
  </si>
  <si>
    <t>28614934</t>
  </si>
  <si>
    <t>elektrokoleno 90° PE 100 PN 16 d 63</t>
  </si>
  <si>
    <t>-1183930013</t>
  </si>
  <si>
    <t>877211113</t>
  </si>
  <si>
    <t>Montáž elektro T-kusů na vodovodním potrubí z PE trub d 63</t>
  </si>
  <si>
    <t>-405585518</t>
  </si>
  <si>
    <t>28614958</t>
  </si>
  <si>
    <t>elektrotvarovka T-kus rovnoramenný, PE 100, PN 16, d 63</t>
  </si>
  <si>
    <t>-2143504949</t>
  </si>
  <si>
    <t>879221111</t>
  </si>
  <si>
    <t>Montáž vodovodní přípojky na potrubí DN 63</t>
  </si>
  <si>
    <t>1292776970</t>
  </si>
  <si>
    <t>879231191</t>
  </si>
  <si>
    <t>Příplatek za práce sklon nad 20 % při montáži jakéhokoli vodovodního potrubí DN 40 až 550</t>
  </si>
  <si>
    <t>-2042169811</t>
  </si>
  <si>
    <t>891211112</t>
  </si>
  <si>
    <t>Montáž vodovodních šoupátek otevřený výkop DN 50</t>
  </si>
  <si>
    <t>959992424</t>
  </si>
  <si>
    <t>249100200016</t>
  </si>
  <si>
    <t>ŠOUPÁTKO DOMOVNÍ PŘÍPOJKY SAMOVYPRAZDŇOVACÍ 2"-2"</t>
  </si>
  <si>
    <t>KS</t>
  </si>
  <si>
    <t>1690586191</t>
  </si>
  <si>
    <t>900105000002</t>
  </si>
  <si>
    <t>SOUPRAVA ZEMNÍ TUHÁ E1 -1,25 m 50 (1,25m)</t>
  </si>
  <si>
    <t>805117965</t>
  </si>
  <si>
    <t>891247111</t>
  </si>
  <si>
    <t>Montáž hydrantů podzemních DN 80</t>
  </si>
  <si>
    <t>-1962294524</t>
  </si>
  <si>
    <t>K24008010016</t>
  </si>
  <si>
    <t>HYDRANT DUO PODZEMNÍ DN 80, Rd=1 m</t>
  </si>
  <si>
    <t>-358967438</t>
  </si>
  <si>
    <t>892271111</t>
  </si>
  <si>
    <t>Tlaková zkouška vodou potrubí DN 100 nebo 125</t>
  </si>
  <si>
    <t>-1377722734</t>
  </si>
  <si>
    <t>892273122</t>
  </si>
  <si>
    <t>Proplach a dezinfekce vodovodního potrubí DN od 80 do 125</t>
  </si>
  <si>
    <t>-1391161347</t>
  </si>
  <si>
    <t>892372111</t>
  </si>
  <si>
    <t>Zabezpečení konců potrubí DN do 300 při tlakových zkouškách vodou</t>
  </si>
  <si>
    <t>2124976799</t>
  </si>
  <si>
    <t>899401113</t>
  </si>
  <si>
    <t>Osazení poklopů litinových hydrantových</t>
  </si>
  <si>
    <t>-1463310717</t>
  </si>
  <si>
    <t>42291452</t>
  </si>
  <si>
    <t>poklop litinový - hydrantový DN 80</t>
  </si>
  <si>
    <t>147573542</t>
  </si>
  <si>
    <t>56230638</t>
  </si>
  <si>
    <t>deska podkladová uličního poklopu plastového hydrantového</t>
  </si>
  <si>
    <t>1667737952</t>
  </si>
  <si>
    <t>899713111</t>
  </si>
  <si>
    <t>Orientační tabulky na sloupku betonovém nebo ocelovém</t>
  </si>
  <si>
    <t>-1444392417</t>
  </si>
  <si>
    <t>55342263</t>
  </si>
  <si>
    <t>sloupek 2500/48x1,5mm</t>
  </si>
  <si>
    <t>999342094</t>
  </si>
  <si>
    <t>899721111</t>
  </si>
  <si>
    <t>Signalizační vodič DN do 150 mm na potrubí PVC</t>
  </si>
  <si>
    <t>-181482833</t>
  </si>
  <si>
    <t>899722111</t>
  </si>
  <si>
    <t>Krytí potrubí z plastů výstražnou fólií z PVC 20 cm</t>
  </si>
  <si>
    <t>2004009327</t>
  </si>
  <si>
    <t>899913122</t>
  </si>
  <si>
    <t>Uzavírací manžeta chráničky potrubí DN 50 x 100</t>
  </si>
  <si>
    <t>244819343</t>
  </si>
  <si>
    <t>8999nab1.1</t>
  </si>
  <si>
    <t>Drobný spojovací materiál (těsnění, šrouby, matice, podložky)</t>
  </si>
  <si>
    <t>%</t>
  </si>
  <si>
    <t>2043286977</t>
  </si>
  <si>
    <t>99</t>
  </si>
  <si>
    <t>Přesun hmot</t>
  </si>
  <si>
    <t>998225111.1</t>
  </si>
  <si>
    <t>Přesun hmot pro pozemní komunikace s krytem z kamene, monolitickým betonovým nebo živičným</t>
  </si>
  <si>
    <t>-719090137</t>
  </si>
  <si>
    <t>998273102</t>
  </si>
  <si>
    <t>Přesun hmot pro trubní vedení z trub litinových otevřený výkop</t>
  </si>
  <si>
    <t>-626495243</t>
  </si>
  <si>
    <t>46-M</t>
  </si>
  <si>
    <t>Zemní práce při extr.mont.pracích</t>
  </si>
  <si>
    <t>460010025</t>
  </si>
  <si>
    <t>Vytyčení trasy inženýrských sítí v zastavěném prostoru</t>
  </si>
  <si>
    <t>km</t>
  </si>
  <si>
    <t>198383837</t>
  </si>
  <si>
    <t>Práce a dodávky M</t>
  </si>
  <si>
    <t>23-M</t>
  </si>
  <si>
    <t>Montáže potrubí</t>
  </si>
  <si>
    <t>230200116</t>
  </si>
  <si>
    <t>Nasunutí potrubní sekce do ocelové chráničky DN 50</t>
  </si>
  <si>
    <t>-383425990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</si>
</sst>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4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54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55</v>
      </c>
      <c r="AI60" s="41"/>
      <c r="AJ60" s="41"/>
      <c r="AK60" s="41"/>
      <c r="AL60" s="41"/>
      <c r="AM60" s="63" t="s">
        <v>56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58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55</v>
      </c>
      <c r="AI75" s="41"/>
      <c r="AJ75" s="41"/>
      <c r="AK75" s="41"/>
      <c r="AL75" s="41"/>
      <c r="AM75" s="63" t="s">
        <v>56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CT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Zkapacitnění propustku ul. Třinecká ev.č. 10b-P3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6. 7. 2018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6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Český Těšín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Pavel Kurečka MOSTY s.r.o.</v>
      </c>
      <c r="AN89" s="70"/>
      <c r="AO89" s="70"/>
      <c r="AP89" s="70"/>
      <c r="AQ89" s="39"/>
      <c r="AR89" s="43"/>
      <c r="AS89" s="80" t="s">
        <v>60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6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Kurečková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61</v>
      </c>
      <c r="D92" s="93"/>
      <c r="E92" s="93"/>
      <c r="F92" s="93"/>
      <c r="G92" s="93"/>
      <c r="H92" s="94"/>
      <c r="I92" s="95" t="s">
        <v>62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63</v>
      </c>
      <c r="AH92" s="93"/>
      <c r="AI92" s="93"/>
      <c r="AJ92" s="93"/>
      <c r="AK92" s="93"/>
      <c r="AL92" s="93"/>
      <c r="AM92" s="93"/>
      <c r="AN92" s="95" t="s">
        <v>64</v>
      </c>
      <c r="AO92" s="93"/>
      <c r="AP92" s="97"/>
      <c r="AQ92" s="98" t="s">
        <v>65</v>
      </c>
      <c r="AR92" s="43"/>
      <c r="AS92" s="99" t="s">
        <v>66</v>
      </c>
      <c r="AT92" s="100" t="s">
        <v>67</v>
      </c>
      <c r="AU92" s="100" t="s">
        <v>68</v>
      </c>
      <c r="AV92" s="100" t="s">
        <v>69</v>
      </c>
      <c r="AW92" s="100" t="s">
        <v>70</v>
      </c>
      <c r="AX92" s="100" t="s">
        <v>71</v>
      </c>
      <c r="AY92" s="100" t="s">
        <v>72</v>
      </c>
      <c r="AZ92" s="100" t="s">
        <v>73</v>
      </c>
      <c r="BA92" s="100" t="s">
        <v>74</v>
      </c>
      <c r="BB92" s="100" t="s">
        <v>75</v>
      </c>
      <c r="BC92" s="100" t="s">
        <v>76</v>
      </c>
      <c r="BD92" s="101" t="s">
        <v>77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78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ROUND(SUM(AG95:AG100),2)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ROUND(SUM(AS95:AS100),2)</f>
        <v>0</v>
      </c>
      <c r="AT94" s="113">
        <f>ROUND(SUM(AV94:AW94),2)</f>
        <v>0</v>
      </c>
      <c r="AU94" s="114">
        <f>ROUND(SUM(AU95:AU100),5)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ROUND(SUM(AZ95:AZ100),2)</f>
        <v>0</v>
      </c>
      <c r="BA94" s="113">
        <f>ROUND(SUM(BA95:BA100),2)</f>
        <v>0</v>
      </c>
      <c r="BB94" s="113">
        <f>ROUND(SUM(BB95:BB100),2)</f>
        <v>0</v>
      </c>
      <c r="BC94" s="113">
        <f>ROUND(SUM(BC95:BC100),2)</f>
        <v>0</v>
      </c>
      <c r="BD94" s="115">
        <f>ROUND(SUM(BD95:BD100),2)</f>
        <v>0</v>
      </c>
      <c r="BE94" s="6"/>
      <c r="BS94" s="116" t="s">
        <v>79</v>
      </c>
      <c r="BT94" s="116" t="s">
        <v>80</v>
      </c>
      <c r="BU94" s="117" t="s">
        <v>81</v>
      </c>
      <c r="BV94" s="116" t="s">
        <v>82</v>
      </c>
      <c r="BW94" s="116" t="s">
        <v>5</v>
      </c>
      <c r="BX94" s="116" t="s">
        <v>83</v>
      </c>
      <c r="CL94" s="116" t="s">
        <v>1</v>
      </c>
    </row>
    <row r="95" spans="1:91" s="7" customFormat="1" ht="14.4" customHeight="1">
      <c r="A95" s="118" t="s">
        <v>84</v>
      </c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'000 - 000 - Ostatní a ved...'!J30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87</v>
      </c>
      <c r="AR95" s="125"/>
      <c r="AS95" s="126">
        <v>0</v>
      </c>
      <c r="AT95" s="127">
        <f>ROUND(SUM(AV95:AW95),2)</f>
        <v>0</v>
      </c>
      <c r="AU95" s="128">
        <f>'000 - 000 - Ostatní a ved...'!P124</f>
        <v>0</v>
      </c>
      <c r="AV95" s="127">
        <f>'000 - 000 - Ostatní a ved...'!J33</f>
        <v>0</v>
      </c>
      <c r="AW95" s="127">
        <f>'000 - 000 - Ostatní a ved...'!J34</f>
        <v>0</v>
      </c>
      <c r="AX95" s="127">
        <f>'000 - 000 - Ostatní a ved...'!J35</f>
        <v>0</v>
      </c>
      <c r="AY95" s="127">
        <f>'000 - 000 - Ostatní a ved...'!J36</f>
        <v>0</v>
      </c>
      <c r="AZ95" s="127">
        <f>'000 - 000 - Ostatní a ved...'!F33</f>
        <v>0</v>
      </c>
      <c r="BA95" s="127">
        <f>'000 - 000 - Ostatní a ved...'!F34</f>
        <v>0</v>
      </c>
      <c r="BB95" s="127">
        <f>'000 - 000 - Ostatní a ved...'!F35</f>
        <v>0</v>
      </c>
      <c r="BC95" s="127">
        <f>'000 - 000 - Ostatní a ved...'!F36</f>
        <v>0</v>
      </c>
      <c r="BD95" s="129">
        <f>'000 - 000 - Ostatní a ved...'!F37</f>
        <v>0</v>
      </c>
      <c r="BE95" s="7"/>
      <c r="BT95" s="130" t="s">
        <v>88</v>
      </c>
      <c r="BV95" s="130" t="s">
        <v>82</v>
      </c>
      <c r="BW95" s="130" t="s">
        <v>89</v>
      </c>
      <c r="BX95" s="130" t="s">
        <v>5</v>
      </c>
      <c r="CL95" s="130" t="s">
        <v>1</v>
      </c>
      <c r="CM95" s="130" t="s">
        <v>90</v>
      </c>
    </row>
    <row r="96" spans="1:91" s="7" customFormat="1" ht="14.4" customHeight="1">
      <c r="A96" s="118" t="s">
        <v>84</v>
      </c>
      <c r="B96" s="119"/>
      <c r="C96" s="120"/>
      <c r="D96" s="121" t="s">
        <v>91</v>
      </c>
      <c r="E96" s="121"/>
      <c r="F96" s="121"/>
      <c r="G96" s="121"/>
      <c r="H96" s="121"/>
      <c r="I96" s="122"/>
      <c r="J96" s="121" t="s">
        <v>92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001 - SO 001 - Demolice'!J30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93</v>
      </c>
      <c r="AR96" s="125"/>
      <c r="AS96" s="126">
        <v>0</v>
      </c>
      <c r="AT96" s="127">
        <f>ROUND(SUM(AV96:AW96),2)</f>
        <v>0</v>
      </c>
      <c r="AU96" s="128">
        <f>'SO 001 - SO 001 - Demolice'!P121</f>
        <v>0</v>
      </c>
      <c r="AV96" s="127">
        <f>'SO 001 - SO 001 - Demolice'!J33</f>
        <v>0</v>
      </c>
      <c r="AW96" s="127">
        <f>'SO 001 - SO 001 - Demolice'!J34</f>
        <v>0</v>
      </c>
      <c r="AX96" s="127">
        <f>'SO 001 - SO 001 - Demolice'!J35</f>
        <v>0</v>
      </c>
      <c r="AY96" s="127">
        <f>'SO 001 - SO 001 - Demolice'!J36</f>
        <v>0</v>
      </c>
      <c r="AZ96" s="127">
        <f>'SO 001 - SO 001 - Demolice'!F33</f>
        <v>0</v>
      </c>
      <c r="BA96" s="127">
        <f>'SO 001 - SO 001 - Demolice'!F34</f>
        <v>0</v>
      </c>
      <c r="BB96" s="127">
        <f>'SO 001 - SO 001 - Demolice'!F35</f>
        <v>0</v>
      </c>
      <c r="BC96" s="127">
        <f>'SO 001 - SO 001 - Demolice'!F36</f>
        <v>0</v>
      </c>
      <c r="BD96" s="129">
        <f>'SO 001 - SO 001 - Demolice'!F37</f>
        <v>0</v>
      </c>
      <c r="BE96" s="7"/>
      <c r="BT96" s="130" t="s">
        <v>88</v>
      </c>
      <c r="BV96" s="130" t="s">
        <v>82</v>
      </c>
      <c r="BW96" s="130" t="s">
        <v>94</v>
      </c>
      <c r="BX96" s="130" t="s">
        <v>5</v>
      </c>
      <c r="CL96" s="130" t="s">
        <v>1</v>
      </c>
      <c r="CM96" s="130" t="s">
        <v>90</v>
      </c>
    </row>
    <row r="97" spans="1:91" s="7" customFormat="1" ht="14.4" customHeight="1">
      <c r="A97" s="118" t="s">
        <v>84</v>
      </c>
      <c r="B97" s="119"/>
      <c r="C97" s="120"/>
      <c r="D97" s="121" t="s">
        <v>95</v>
      </c>
      <c r="E97" s="121"/>
      <c r="F97" s="121"/>
      <c r="G97" s="121"/>
      <c r="H97" s="121"/>
      <c r="I97" s="122"/>
      <c r="J97" s="121" t="s">
        <v>96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101 - SO 101 - Provizo...'!J30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93</v>
      </c>
      <c r="AR97" s="125"/>
      <c r="AS97" s="126">
        <v>0</v>
      </c>
      <c r="AT97" s="127">
        <f>ROUND(SUM(AV97:AW97),2)</f>
        <v>0</v>
      </c>
      <c r="AU97" s="128">
        <f>'SO 101 - SO 101 - Provizo...'!P122</f>
        <v>0</v>
      </c>
      <c r="AV97" s="127">
        <f>'SO 101 - SO 101 - Provizo...'!J33</f>
        <v>0</v>
      </c>
      <c r="AW97" s="127">
        <f>'SO 101 - SO 101 - Provizo...'!J34</f>
        <v>0</v>
      </c>
      <c r="AX97" s="127">
        <f>'SO 101 - SO 101 - Provizo...'!J35</f>
        <v>0</v>
      </c>
      <c r="AY97" s="127">
        <f>'SO 101 - SO 101 - Provizo...'!J36</f>
        <v>0</v>
      </c>
      <c r="AZ97" s="127">
        <f>'SO 101 - SO 101 - Provizo...'!F33</f>
        <v>0</v>
      </c>
      <c r="BA97" s="127">
        <f>'SO 101 - SO 101 - Provizo...'!F34</f>
        <v>0</v>
      </c>
      <c r="BB97" s="127">
        <f>'SO 101 - SO 101 - Provizo...'!F35</f>
        <v>0</v>
      </c>
      <c r="BC97" s="127">
        <f>'SO 101 - SO 101 - Provizo...'!F36</f>
        <v>0</v>
      </c>
      <c r="BD97" s="129">
        <f>'SO 101 - SO 101 - Provizo...'!F37</f>
        <v>0</v>
      </c>
      <c r="BE97" s="7"/>
      <c r="BT97" s="130" t="s">
        <v>88</v>
      </c>
      <c r="BV97" s="130" t="s">
        <v>82</v>
      </c>
      <c r="BW97" s="130" t="s">
        <v>97</v>
      </c>
      <c r="BX97" s="130" t="s">
        <v>5</v>
      </c>
      <c r="CL97" s="130" t="s">
        <v>1</v>
      </c>
      <c r="CM97" s="130" t="s">
        <v>90</v>
      </c>
    </row>
    <row r="98" spans="1:91" s="7" customFormat="1" ht="14.4" customHeight="1">
      <c r="A98" s="118" t="s">
        <v>84</v>
      </c>
      <c r="B98" s="119"/>
      <c r="C98" s="120"/>
      <c r="D98" s="121" t="s">
        <v>98</v>
      </c>
      <c r="E98" s="121"/>
      <c r="F98" s="121"/>
      <c r="G98" s="121"/>
      <c r="H98" s="121"/>
      <c r="I98" s="122"/>
      <c r="J98" s="121" t="s">
        <v>99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201 - SO 201 - Most'!J30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93</v>
      </c>
      <c r="AR98" s="125"/>
      <c r="AS98" s="126">
        <v>0</v>
      </c>
      <c r="AT98" s="127">
        <f>ROUND(SUM(AV98:AW98),2)</f>
        <v>0</v>
      </c>
      <c r="AU98" s="128">
        <f>'SO 201 - SO 201 - Most'!P126</f>
        <v>0</v>
      </c>
      <c r="AV98" s="127">
        <f>'SO 201 - SO 201 - Most'!J33</f>
        <v>0</v>
      </c>
      <c r="AW98" s="127">
        <f>'SO 201 - SO 201 - Most'!J34</f>
        <v>0</v>
      </c>
      <c r="AX98" s="127">
        <f>'SO 201 - SO 201 - Most'!J35</f>
        <v>0</v>
      </c>
      <c r="AY98" s="127">
        <f>'SO 201 - SO 201 - Most'!J36</f>
        <v>0</v>
      </c>
      <c r="AZ98" s="127">
        <f>'SO 201 - SO 201 - Most'!F33</f>
        <v>0</v>
      </c>
      <c r="BA98" s="127">
        <f>'SO 201 - SO 201 - Most'!F34</f>
        <v>0</v>
      </c>
      <c r="BB98" s="127">
        <f>'SO 201 - SO 201 - Most'!F35</f>
        <v>0</v>
      </c>
      <c r="BC98" s="127">
        <f>'SO 201 - SO 201 - Most'!F36</f>
        <v>0</v>
      </c>
      <c r="BD98" s="129">
        <f>'SO 201 - SO 201 - Most'!F37</f>
        <v>0</v>
      </c>
      <c r="BE98" s="7"/>
      <c r="BT98" s="130" t="s">
        <v>88</v>
      </c>
      <c r="BV98" s="130" t="s">
        <v>82</v>
      </c>
      <c r="BW98" s="130" t="s">
        <v>100</v>
      </c>
      <c r="BX98" s="130" t="s">
        <v>5</v>
      </c>
      <c r="CL98" s="130" t="s">
        <v>1</v>
      </c>
      <c r="CM98" s="130" t="s">
        <v>90</v>
      </c>
    </row>
    <row r="99" spans="1:91" s="7" customFormat="1" ht="14.4" customHeight="1">
      <c r="A99" s="118" t="s">
        <v>84</v>
      </c>
      <c r="B99" s="119"/>
      <c r="C99" s="120"/>
      <c r="D99" s="121" t="s">
        <v>101</v>
      </c>
      <c r="E99" s="121"/>
      <c r="F99" s="121"/>
      <c r="G99" s="121"/>
      <c r="H99" s="121"/>
      <c r="I99" s="122"/>
      <c r="J99" s="121" t="s">
        <v>102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 301 - SO 301 - Úprava 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93</v>
      </c>
      <c r="AR99" s="125"/>
      <c r="AS99" s="126">
        <v>0</v>
      </c>
      <c r="AT99" s="127">
        <f>ROUND(SUM(AV99:AW99),2)</f>
        <v>0</v>
      </c>
      <c r="AU99" s="128">
        <f>'SO 301 - SO 301 - Úprava ...'!P122</f>
        <v>0</v>
      </c>
      <c r="AV99" s="127">
        <f>'SO 301 - SO 301 - Úprava ...'!J33</f>
        <v>0</v>
      </c>
      <c r="AW99" s="127">
        <f>'SO 301 - SO 301 - Úprava ...'!J34</f>
        <v>0</v>
      </c>
      <c r="AX99" s="127">
        <f>'SO 301 - SO 301 - Úprava ...'!J35</f>
        <v>0</v>
      </c>
      <c r="AY99" s="127">
        <f>'SO 301 - SO 301 - Úprava ...'!J36</f>
        <v>0</v>
      </c>
      <c r="AZ99" s="127">
        <f>'SO 301 - SO 301 - Úprava ...'!F33</f>
        <v>0</v>
      </c>
      <c r="BA99" s="127">
        <f>'SO 301 - SO 301 - Úprava ...'!F34</f>
        <v>0</v>
      </c>
      <c r="BB99" s="127">
        <f>'SO 301 - SO 301 - Úprava ...'!F35</f>
        <v>0</v>
      </c>
      <c r="BC99" s="127">
        <f>'SO 301 - SO 301 - Úprava ...'!F36</f>
        <v>0</v>
      </c>
      <c r="BD99" s="129">
        <f>'SO 301 - SO 301 - Úprava ...'!F37</f>
        <v>0</v>
      </c>
      <c r="BE99" s="7"/>
      <c r="BT99" s="130" t="s">
        <v>88</v>
      </c>
      <c r="BV99" s="130" t="s">
        <v>82</v>
      </c>
      <c r="BW99" s="130" t="s">
        <v>103</v>
      </c>
      <c r="BX99" s="130" t="s">
        <v>5</v>
      </c>
      <c r="CL99" s="130" t="s">
        <v>1</v>
      </c>
      <c r="CM99" s="130" t="s">
        <v>90</v>
      </c>
    </row>
    <row r="100" spans="1:91" s="7" customFormat="1" ht="14.4" customHeight="1">
      <c r="A100" s="118" t="s">
        <v>84</v>
      </c>
      <c r="B100" s="119"/>
      <c r="C100" s="120"/>
      <c r="D100" s="121" t="s">
        <v>104</v>
      </c>
      <c r="E100" s="121"/>
      <c r="F100" s="121"/>
      <c r="G100" s="121"/>
      <c r="H100" s="121"/>
      <c r="I100" s="122"/>
      <c r="J100" s="121" t="s">
        <v>105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'SO 321 - SO 321 - Přeložk...'!J30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93</v>
      </c>
      <c r="AR100" s="125"/>
      <c r="AS100" s="131">
        <v>0</v>
      </c>
      <c r="AT100" s="132">
        <f>ROUND(SUM(AV100:AW100),2)</f>
        <v>0</v>
      </c>
      <c r="AU100" s="133">
        <f>'SO 321 - SO 321 - Přeložk...'!P124</f>
        <v>0</v>
      </c>
      <c r="AV100" s="132">
        <f>'SO 321 - SO 321 - Přeložk...'!J33</f>
        <v>0</v>
      </c>
      <c r="AW100" s="132">
        <f>'SO 321 - SO 321 - Přeložk...'!J34</f>
        <v>0</v>
      </c>
      <c r="AX100" s="132">
        <f>'SO 321 - SO 321 - Přeložk...'!J35</f>
        <v>0</v>
      </c>
      <c r="AY100" s="132">
        <f>'SO 321 - SO 321 - Přeložk...'!J36</f>
        <v>0</v>
      </c>
      <c r="AZ100" s="132">
        <f>'SO 321 - SO 321 - Přeložk...'!F33</f>
        <v>0</v>
      </c>
      <c r="BA100" s="132">
        <f>'SO 321 - SO 321 - Přeložk...'!F34</f>
        <v>0</v>
      </c>
      <c r="BB100" s="132">
        <f>'SO 321 - SO 321 - Přeložk...'!F35</f>
        <v>0</v>
      </c>
      <c r="BC100" s="132">
        <f>'SO 321 - SO 321 - Přeložk...'!F36</f>
        <v>0</v>
      </c>
      <c r="BD100" s="134">
        <f>'SO 321 - SO 321 - Přeložk...'!F37</f>
        <v>0</v>
      </c>
      <c r="BE100" s="7"/>
      <c r="BT100" s="130" t="s">
        <v>88</v>
      </c>
      <c r="BV100" s="130" t="s">
        <v>82</v>
      </c>
      <c r="BW100" s="130" t="s">
        <v>106</v>
      </c>
      <c r="BX100" s="130" t="s">
        <v>5</v>
      </c>
      <c r="CL100" s="130" t="s">
        <v>1</v>
      </c>
      <c r="CM100" s="130" t="s">
        <v>90</v>
      </c>
    </row>
    <row r="101" spans="1:57" s="2" customFormat="1" ht="30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000 - Ostatní a ved...'!C2" display="/"/>
    <hyperlink ref="A96" location="'SO 001 - SO 001 - Demolice'!C2" display="/"/>
    <hyperlink ref="A97" location="'SO 101 - SO 101 - Provizo...'!C2" display="/"/>
    <hyperlink ref="A98" location="'SO 201 - SO 201 - Most'!C2" display="/"/>
    <hyperlink ref="A99" location="'SO 301 - SO 301 - Úprava ...'!C2" display="/"/>
    <hyperlink ref="A100" location="'SO 321 - SO 321 - Přelož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Zkapacitnění propustku ul. Třinecká ev.č. 10b-P3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109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6. 7. 2018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38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ROUND((SUM(BE124:BE181)),2)</f>
        <v>0</v>
      </c>
      <c r="G33" s="37"/>
      <c r="H33" s="37"/>
      <c r="I33" s="154">
        <v>0.21</v>
      </c>
      <c r="J33" s="153">
        <f>ROUND(((SUM(BE124:BE181))*I33),2)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ROUND((SUM(BF124:BF181)),2)</f>
        <v>0</v>
      </c>
      <c r="G34" s="37"/>
      <c r="H34" s="37"/>
      <c r="I34" s="154">
        <v>0.15</v>
      </c>
      <c r="J34" s="153">
        <f>ROUND(((SUM(BF124:BF181))*I34),2)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ROUND((SUM(BG124:BG181)),2)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ROUND((SUM(BH124:BH181)),2)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ROUND((SUM(BI124:BI181)),2)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 hidden="1">
      <c r="A85" s="37"/>
      <c r="B85" s="38"/>
      <c r="C85" s="39"/>
      <c r="D85" s="39"/>
      <c r="E85" s="173" t="str">
        <f>E7</f>
        <v>Zkapacitnění propustku ul. Třinecká ev.č. 10b-P3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 hidden="1">
      <c r="A87" s="37"/>
      <c r="B87" s="38"/>
      <c r="C87" s="39"/>
      <c r="D87" s="39"/>
      <c r="E87" s="75" t="str">
        <f>E9</f>
        <v>000 - 000 - Ostatní a vedlejší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6. 7. 2018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 hidden="1">
      <c r="A91" s="37"/>
      <c r="B91" s="38"/>
      <c r="C91" s="31" t="s">
        <v>24</v>
      </c>
      <c r="D91" s="39"/>
      <c r="E91" s="39"/>
      <c r="F91" s="26" t="str">
        <f>E15</f>
        <v>Město Český Těšín</v>
      </c>
      <c r="G91" s="39"/>
      <c r="H91" s="39"/>
      <c r="I91" s="31" t="s">
        <v>32</v>
      </c>
      <c r="J91" s="35" t="str">
        <f>E21</f>
        <v>Ing. Pavel Kurečka MOSTY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 hidden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Kurečková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111</v>
      </c>
      <c r="D94" s="175"/>
      <c r="E94" s="175"/>
      <c r="F94" s="175"/>
      <c r="G94" s="175"/>
      <c r="H94" s="175"/>
      <c r="I94" s="175"/>
      <c r="J94" s="176" t="s">
        <v>112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113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114</v>
      </c>
    </row>
    <row r="97" spans="1:31" s="9" customFormat="1" ht="24.95" customHeight="1" hidden="1">
      <c r="A97" s="9"/>
      <c r="B97" s="178"/>
      <c r="C97" s="179"/>
      <c r="D97" s="180" t="s">
        <v>115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116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117</v>
      </c>
      <c r="E99" s="187"/>
      <c r="F99" s="187"/>
      <c r="G99" s="187"/>
      <c r="H99" s="187"/>
      <c r="I99" s="187"/>
      <c r="J99" s="188">
        <f>J143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118</v>
      </c>
      <c r="E100" s="187"/>
      <c r="F100" s="187"/>
      <c r="G100" s="187"/>
      <c r="H100" s="187"/>
      <c r="I100" s="187"/>
      <c r="J100" s="188">
        <f>J148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119</v>
      </c>
      <c r="E101" s="187"/>
      <c r="F101" s="187"/>
      <c r="G101" s="187"/>
      <c r="H101" s="187"/>
      <c r="I101" s="187"/>
      <c r="J101" s="188">
        <f>J157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120</v>
      </c>
      <c r="E102" s="187"/>
      <c r="F102" s="187"/>
      <c r="G102" s="187"/>
      <c r="H102" s="187"/>
      <c r="I102" s="187"/>
      <c r="J102" s="188">
        <f>J169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121</v>
      </c>
      <c r="E103" s="187"/>
      <c r="F103" s="187"/>
      <c r="G103" s="187"/>
      <c r="H103" s="187"/>
      <c r="I103" s="187"/>
      <c r="J103" s="188">
        <f>J172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4"/>
      <c r="C104" s="185"/>
      <c r="D104" s="186" t="s">
        <v>122</v>
      </c>
      <c r="E104" s="187"/>
      <c r="F104" s="187"/>
      <c r="G104" s="187"/>
      <c r="H104" s="187"/>
      <c r="I104" s="187"/>
      <c r="J104" s="188">
        <f>J179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 hidden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2" hidden="1"/>
    <row r="108" ht="12" hidden="1"/>
    <row r="109" ht="12" hidden="1"/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4.4" customHeight="1">
      <c r="A114" s="37"/>
      <c r="B114" s="38"/>
      <c r="C114" s="39"/>
      <c r="D114" s="39"/>
      <c r="E114" s="173" t="str">
        <f>E7</f>
        <v>Zkapacitnění propustku ul. Třinecká ev.č. 10b-P3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108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9"/>
      <c r="D116" s="39"/>
      <c r="E116" s="75" t="str">
        <f>E9</f>
        <v>000 - 000 - Ostatní a vedlejší náklady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6. 7. 2018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6.4" customHeight="1">
      <c r="A120" s="37"/>
      <c r="B120" s="38"/>
      <c r="C120" s="31" t="s">
        <v>24</v>
      </c>
      <c r="D120" s="39"/>
      <c r="E120" s="39"/>
      <c r="F120" s="26" t="str">
        <f>E15</f>
        <v>Město Český Těšín</v>
      </c>
      <c r="G120" s="39"/>
      <c r="H120" s="39"/>
      <c r="I120" s="31" t="s">
        <v>32</v>
      </c>
      <c r="J120" s="35" t="str">
        <f>E21</f>
        <v>Ing. Pavel Kurečka MOSTY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6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Kurečková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124</v>
      </c>
      <c r="D123" s="193" t="s">
        <v>65</v>
      </c>
      <c r="E123" s="193" t="s">
        <v>61</v>
      </c>
      <c r="F123" s="193" t="s">
        <v>62</v>
      </c>
      <c r="G123" s="193" t="s">
        <v>125</v>
      </c>
      <c r="H123" s="193" t="s">
        <v>126</v>
      </c>
      <c r="I123" s="193" t="s">
        <v>127</v>
      </c>
      <c r="J123" s="193" t="s">
        <v>112</v>
      </c>
      <c r="K123" s="194" t="s">
        <v>128</v>
      </c>
      <c r="L123" s="195"/>
      <c r="M123" s="99" t="s">
        <v>1</v>
      </c>
      <c r="N123" s="100" t="s">
        <v>44</v>
      </c>
      <c r="O123" s="100" t="s">
        <v>129</v>
      </c>
      <c r="P123" s="100" t="s">
        <v>130</v>
      </c>
      <c r="Q123" s="100" t="s">
        <v>131</v>
      </c>
      <c r="R123" s="100" t="s">
        <v>132</v>
      </c>
      <c r="S123" s="100" t="s">
        <v>133</v>
      </c>
      <c r="T123" s="101" t="s">
        <v>134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135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0</v>
      </c>
      <c r="S124" s="103"/>
      <c r="T124" s="199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79</v>
      </c>
      <c r="AU124" s="16" t="s">
        <v>114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79</v>
      </c>
      <c r="E125" s="204" t="s">
        <v>136</v>
      </c>
      <c r="F125" s="204" t="s">
        <v>137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P126+P143+P148+P157+P169+P172+P179</f>
        <v>0</v>
      </c>
      <c r="Q125" s="209"/>
      <c r="R125" s="210">
        <f>R126+R143+R148+R157+R169+R172+R179</f>
        <v>0</v>
      </c>
      <c r="S125" s="209"/>
      <c r="T125" s="211">
        <f>T126+T143+T148+T157+T169+T172+T179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138</v>
      </c>
      <c r="AT125" s="213" t="s">
        <v>79</v>
      </c>
      <c r="AU125" s="213" t="s">
        <v>80</v>
      </c>
      <c r="AY125" s="212" t="s">
        <v>139</v>
      </c>
      <c r="BK125" s="214">
        <f>BK126+BK143+BK148+BK157+BK169+BK172+BK179</f>
        <v>0</v>
      </c>
    </row>
    <row r="126" spans="1:63" s="12" customFormat="1" ht="22.8" customHeight="1">
      <c r="A126" s="12"/>
      <c r="B126" s="201"/>
      <c r="C126" s="202"/>
      <c r="D126" s="203" t="s">
        <v>79</v>
      </c>
      <c r="E126" s="215" t="s">
        <v>140</v>
      </c>
      <c r="F126" s="215" t="s">
        <v>141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SUM(P127:P142)</f>
        <v>0</v>
      </c>
      <c r="Q126" s="209"/>
      <c r="R126" s="210">
        <f>SUM(R127:R142)</f>
        <v>0</v>
      </c>
      <c r="S126" s="209"/>
      <c r="T126" s="211">
        <f>SUM(T127:T142)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138</v>
      </c>
      <c r="AT126" s="213" t="s">
        <v>79</v>
      </c>
      <c r="AU126" s="213" t="s">
        <v>88</v>
      </c>
      <c r="AY126" s="212" t="s">
        <v>139</v>
      </c>
      <c r="BK126" s="214">
        <f>SUM(BK127:BK142)</f>
        <v>0</v>
      </c>
    </row>
    <row r="127" spans="1:65" s="2" customFormat="1" ht="14.4" customHeight="1">
      <c r="A127" s="37"/>
      <c r="B127" s="38"/>
      <c r="C127" s="217" t="s">
        <v>88</v>
      </c>
      <c r="D127" s="217" t="s">
        <v>142</v>
      </c>
      <c r="E127" s="218" t="s">
        <v>143</v>
      </c>
      <c r="F127" s="219" t="s">
        <v>144</v>
      </c>
      <c r="G127" s="220" t="s">
        <v>145</v>
      </c>
      <c r="H127" s="221">
        <v>1</v>
      </c>
      <c r="I127" s="222"/>
      <c r="J127" s="223">
        <f>ROUND(I127*H127,2)</f>
        <v>0</v>
      </c>
      <c r="K127" s="219" t="s">
        <v>146</v>
      </c>
      <c r="L127" s="43"/>
      <c r="M127" s="224" t="s">
        <v>1</v>
      </c>
      <c r="N127" s="225" t="s">
        <v>45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147</v>
      </c>
      <c r="AT127" s="228" t="s">
        <v>142</v>
      </c>
      <c r="AU127" s="228" t="s">
        <v>90</v>
      </c>
      <c r="AY127" s="16" t="s">
        <v>139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88</v>
      </c>
      <c r="BK127" s="229">
        <f>ROUND(I127*H127,2)</f>
        <v>0</v>
      </c>
      <c r="BL127" s="16" t="s">
        <v>147</v>
      </c>
      <c r="BM127" s="228" t="s">
        <v>148</v>
      </c>
    </row>
    <row r="128" spans="1:47" s="2" customFormat="1" ht="12">
      <c r="A128" s="37"/>
      <c r="B128" s="38"/>
      <c r="C128" s="39"/>
      <c r="D128" s="230" t="s">
        <v>149</v>
      </c>
      <c r="E128" s="39"/>
      <c r="F128" s="231" t="s">
        <v>150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90</v>
      </c>
    </row>
    <row r="129" spans="1:65" s="2" customFormat="1" ht="14.4" customHeight="1">
      <c r="A129" s="37"/>
      <c r="B129" s="38"/>
      <c r="C129" s="217" t="s">
        <v>90</v>
      </c>
      <c r="D129" s="217" t="s">
        <v>142</v>
      </c>
      <c r="E129" s="218" t="s">
        <v>151</v>
      </c>
      <c r="F129" s="219" t="s">
        <v>152</v>
      </c>
      <c r="G129" s="220" t="s">
        <v>145</v>
      </c>
      <c r="H129" s="221">
        <v>1</v>
      </c>
      <c r="I129" s="222"/>
      <c r="J129" s="223">
        <f>ROUND(I129*H129,2)</f>
        <v>0</v>
      </c>
      <c r="K129" s="219" t="s">
        <v>146</v>
      </c>
      <c r="L129" s="43"/>
      <c r="M129" s="224" t="s">
        <v>1</v>
      </c>
      <c r="N129" s="225" t="s">
        <v>45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147</v>
      </c>
      <c r="AT129" s="228" t="s">
        <v>142</v>
      </c>
      <c r="AU129" s="228" t="s">
        <v>90</v>
      </c>
      <c r="AY129" s="16" t="s">
        <v>139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88</v>
      </c>
      <c r="BK129" s="229">
        <f>ROUND(I129*H129,2)</f>
        <v>0</v>
      </c>
      <c r="BL129" s="16" t="s">
        <v>147</v>
      </c>
      <c r="BM129" s="228" t="s">
        <v>153</v>
      </c>
    </row>
    <row r="130" spans="1:47" s="2" customFormat="1" ht="12">
      <c r="A130" s="37"/>
      <c r="B130" s="38"/>
      <c r="C130" s="39"/>
      <c r="D130" s="230" t="s">
        <v>149</v>
      </c>
      <c r="E130" s="39"/>
      <c r="F130" s="231" t="s">
        <v>154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90</v>
      </c>
    </row>
    <row r="131" spans="1:65" s="2" customFormat="1" ht="14.4" customHeight="1">
      <c r="A131" s="37"/>
      <c r="B131" s="38"/>
      <c r="C131" s="217" t="s">
        <v>155</v>
      </c>
      <c r="D131" s="217" t="s">
        <v>142</v>
      </c>
      <c r="E131" s="218" t="s">
        <v>156</v>
      </c>
      <c r="F131" s="219" t="s">
        <v>157</v>
      </c>
      <c r="G131" s="220" t="s">
        <v>145</v>
      </c>
      <c r="H131" s="221">
        <v>1</v>
      </c>
      <c r="I131" s="222"/>
      <c r="J131" s="223">
        <f>ROUND(I131*H131,2)</f>
        <v>0</v>
      </c>
      <c r="K131" s="219" t="s">
        <v>146</v>
      </c>
      <c r="L131" s="43"/>
      <c r="M131" s="224" t="s">
        <v>1</v>
      </c>
      <c r="N131" s="225" t="s">
        <v>45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147</v>
      </c>
      <c r="AT131" s="228" t="s">
        <v>142</v>
      </c>
      <c r="AU131" s="228" t="s">
        <v>90</v>
      </c>
      <c r="AY131" s="16" t="s">
        <v>139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88</v>
      </c>
      <c r="BK131" s="229">
        <f>ROUND(I131*H131,2)</f>
        <v>0</v>
      </c>
      <c r="BL131" s="16" t="s">
        <v>147</v>
      </c>
      <c r="BM131" s="228" t="s">
        <v>158</v>
      </c>
    </row>
    <row r="132" spans="1:47" s="2" customFormat="1" ht="12">
      <c r="A132" s="37"/>
      <c r="B132" s="38"/>
      <c r="C132" s="39"/>
      <c r="D132" s="230" t="s">
        <v>149</v>
      </c>
      <c r="E132" s="39"/>
      <c r="F132" s="231" t="s">
        <v>159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90</v>
      </c>
    </row>
    <row r="133" spans="1:65" s="2" customFormat="1" ht="14.4" customHeight="1">
      <c r="A133" s="37"/>
      <c r="B133" s="38"/>
      <c r="C133" s="217" t="s">
        <v>160</v>
      </c>
      <c r="D133" s="217" t="s">
        <v>142</v>
      </c>
      <c r="E133" s="218" t="s">
        <v>161</v>
      </c>
      <c r="F133" s="219" t="s">
        <v>162</v>
      </c>
      <c r="G133" s="220" t="s">
        <v>145</v>
      </c>
      <c r="H133" s="221">
        <v>1</v>
      </c>
      <c r="I133" s="222"/>
      <c r="J133" s="223">
        <f>ROUND(I133*H133,2)</f>
        <v>0</v>
      </c>
      <c r="K133" s="219" t="s">
        <v>146</v>
      </c>
      <c r="L133" s="43"/>
      <c r="M133" s="224" t="s">
        <v>1</v>
      </c>
      <c r="N133" s="225" t="s">
        <v>45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147</v>
      </c>
      <c r="AT133" s="228" t="s">
        <v>142</v>
      </c>
      <c r="AU133" s="228" t="s">
        <v>90</v>
      </c>
      <c r="AY133" s="16" t="s">
        <v>139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88</v>
      </c>
      <c r="BK133" s="229">
        <f>ROUND(I133*H133,2)</f>
        <v>0</v>
      </c>
      <c r="BL133" s="16" t="s">
        <v>147</v>
      </c>
      <c r="BM133" s="228" t="s">
        <v>163</v>
      </c>
    </row>
    <row r="134" spans="1:47" s="2" customFormat="1" ht="12">
      <c r="A134" s="37"/>
      <c r="B134" s="38"/>
      <c r="C134" s="39"/>
      <c r="D134" s="230" t="s">
        <v>149</v>
      </c>
      <c r="E134" s="39"/>
      <c r="F134" s="231" t="s">
        <v>164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90</v>
      </c>
    </row>
    <row r="135" spans="1:65" s="2" customFormat="1" ht="14.4" customHeight="1">
      <c r="A135" s="37"/>
      <c r="B135" s="38"/>
      <c r="C135" s="217" t="s">
        <v>138</v>
      </c>
      <c r="D135" s="217" t="s">
        <v>142</v>
      </c>
      <c r="E135" s="218" t="s">
        <v>165</v>
      </c>
      <c r="F135" s="219" t="s">
        <v>166</v>
      </c>
      <c r="G135" s="220" t="s">
        <v>145</v>
      </c>
      <c r="H135" s="221">
        <v>1</v>
      </c>
      <c r="I135" s="222"/>
      <c r="J135" s="223">
        <f>ROUND(I135*H135,2)</f>
        <v>0</v>
      </c>
      <c r="K135" s="219" t="s">
        <v>146</v>
      </c>
      <c r="L135" s="43"/>
      <c r="M135" s="224" t="s">
        <v>1</v>
      </c>
      <c r="N135" s="225" t="s">
        <v>45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147</v>
      </c>
      <c r="AT135" s="228" t="s">
        <v>142</v>
      </c>
      <c r="AU135" s="228" t="s">
        <v>90</v>
      </c>
      <c r="AY135" s="16" t="s">
        <v>139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88</v>
      </c>
      <c r="BK135" s="229">
        <f>ROUND(I135*H135,2)</f>
        <v>0</v>
      </c>
      <c r="BL135" s="16" t="s">
        <v>147</v>
      </c>
      <c r="BM135" s="228" t="s">
        <v>167</v>
      </c>
    </row>
    <row r="136" spans="1:47" s="2" customFormat="1" ht="12">
      <c r="A136" s="37"/>
      <c r="B136" s="38"/>
      <c r="C136" s="39"/>
      <c r="D136" s="230" t="s">
        <v>149</v>
      </c>
      <c r="E136" s="39"/>
      <c r="F136" s="231" t="s">
        <v>168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90</v>
      </c>
    </row>
    <row r="137" spans="1:65" s="2" customFormat="1" ht="14.4" customHeight="1">
      <c r="A137" s="37"/>
      <c r="B137" s="38"/>
      <c r="C137" s="217" t="s">
        <v>169</v>
      </c>
      <c r="D137" s="217" t="s">
        <v>142</v>
      </c>
      <c r="E137" s="218" t="s">
        <v>170</v>
      </c>
      <c r="F137" s="219" t="s">
        <v>171</v>
      </c>
      <c r="G137" s="220" t="s">
        <v>145</v>
      </c>
      <c r="H137" s="221">
        <v>1</v>
      </c>
      <c r="I137" s="222"/>
      <c r="J137" s="223">
        <f>ROUND(I137*H137,2)</f>
        <v>0</v>
      </c>
      <c r="K137" s="219" t="s">
        <v>146</v>
      </c>
      <c r="L137" s="43"/>
      <c r="M137" s="224" t="s">
        <v>1</v>
      </c>
      <c r="N137" s="225" t="s">
        <v>45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147</v>
      </c>
      <c r="AT137" s="228" t="s">
        <v>142</v>
      </c>
      <c r="AU137" s="228" t="s">
        <v>90</v>
      </c>
      <c r="AY137" s="16" t="s">
        <v>139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88</v>
      </c>
      <c r="BK137" s="229">
        <f>ROUND(I137*H137,2)</f>
        <v>0</v>
      </c>
      <c r="BL137" s="16" t="s">
        <v>147</v>
      </c>
      <c r="BM137" s="228" t="s">
        <v>172</v>
      </c>
    </row>
    <row r="138" spans="1:47" s="2" customFormat="1" ht="12">
      <c r="A138" s="37"/>
      <c r="B138" s="38"/>
      <c r="C138" s="39"/>
      <c r="D138" s="230" t="s">
        <v>149</v>
      </c>
      <c r="E138" s="39"/>
      <c r="F138" s="231" t="s">
        <v>173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149</v>
      </c>
      <c r="AU138" s="16" t="s">
        <v>90</v>
      </c>
    </row>
    <row r="139" spans="1:65" s="2" customFormat="1" ht="14.4" customHeight="1">
      <c r="A139" s="37"/>
      <c r="B139" s="38"/>
      <c r="C139" s="217" t="s">
        <v>174</v>
      </c>
      <c r="D139" s="217" t="s">
        <v>142</v>
      </c>
      <c r="E139" s="218" t="s">
        <v>175</v>
      </c>
      <c r="F139" s="219" t="s">
        <v>176</v>
      </c>
      <c r="G139" s="220" t="s">
        <v>145</v>
      </c>
      <c r="H139" s="221">
        <v>1</v>
      </c>
      <c r="I139" s="222"/>
      <c r="J139" s="223">
        <f>ROUND(I139*H139,2)</f>
        <v>0</v>
      </c>
      <c r="K139" s="219" t="s">
        <v>146</v>
      </c>
      <c r="L139" s="43"/>
      <c r="M139" s="224" t="s">
        <v>1</v>
      </c>
      <c r="N139" s="225" t="s">
        <v>45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147</v>
      </c>
      <c r="AT139" s="228" t="s">
        <v>142</v>
      </c>
      <c r="AU139" s="228" t="s">
        <v>90</v>
      </c>
      <c r="AY139" s="16" t="s">
        <v>139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88</v>
      </c>
      <c r="BK139" s="229">
        <f>ROUND(I139*H139,2)</f>
        <v>0</v>
      </c>
      <c r="BL139" s="16" t="s">
        <v>147</v>
      </c>
      <c r="BM139" s="228" t="s">
        <v>177</v>
      </c>
    </row>
    <row r="140" spans="1:47" s="2" customFormat="1" ht="12">
      <c r="A140" s="37"/>
      <c r="B140" s="38"/>
      <c r="C140" s="39"/>
      <c r="D140" s="230" t="s">
        <v>149</v>
      </c>
      <c r="E140" s="39"/>
      <c r="F140" s="231" t="s">
        <v>178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149</v>
      </c>
      <c r="AU140" s="16" t="s">
        <v>90</v>
      </c>
    </row>
    <row r="141" spans="1:65" s="2" customFormat="1" ht="14.4" customHeight="1">
      <c r="A141" s="37"/>
      <c r="B141" s="38"/>
      <c r="C141" s="217" t="s">
        <v>179</v>
      </c>
      <c r="D141" s="217" t="s">
        <v>142</v>
      </c>
      <c r="E141" s="218" t="s">
        <v>180</v>
      </c>
      <c r="F141" s="219" t="s">
        <v>181</v>
      </c>
      <c r="G141" s="220" t="s">
        <v>145</v>
      </c>
      <c r="H141" s="221">
        <v>1</v>
      </c>
      <c r="I141" s="222"/>
      <c r="J141" s="223">
        <f>ROUND(I141*H141,2)</f>
        <v>0</v>
      </c>
      <c r="K141" s="219" t="s">
        <v>146</v>
      </c>
      <c r="L141" s="43"/>
      <c r="M141" s="224" t="s">
        <v>1</v>
      </c>
      <c r="N141" s="225" t="s">
        <v>45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147</v>
      </c>
      <c r="AT141" s="228" t="s">
        <v>142</v>
      </c>
      <c r="AU141" s="228" t="s">
        <v>90</v>
      </c>
      <c r="AY141" s="16" t="s">
        <v>139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88</v>
      </c>
      <c r="BK141" s="229">
        <f>ROUND(I141*H141,2)</f>
        <v>0</v>
      </c>
      <c r="BL141" s="16" t="s">
        <v>147</v>
      </c>
      <c r="BM141" s="228" t="s">
        <v>182</v>
      </c>
    </row>
    <row r="142" spans="1:47" s="2" customFormat="1" ht="12">
      <c r="A142" s="37"/>
      <c r="B142" s="38"/>
      <c r="C142" s="39"/>
      <c r="D142" s="230" t="s">
        <v>149</v>
      </c>
      <c r="E142" s="39"/>
      <c r="F142" s="231" t="s">
        <v>183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149</v>
      </c>
      <c r="AU142" s="16" t="s">
        <v>90</v>
      </c>
    </row>
    <row r="143" spans="1:63" s="12" customFormat="1" ht="22.8" customHeight="1">
      <c r="A143" s="12"/>
      <c r="B143" s="201"/>
      <c r="C143" s="202"/>
      <c r="D143" s="203" t="s">
        <v>79</v>
      </c>
      <c r="E143" s="215" t="s">
        <v>184</v>
      </c>
      <c r="F143" s="215" t="s">
        <v>185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SUM(P144:P147)</f>
        <v>0</v>
      </c>
      <c r="Q143" s="209"/>
      <c r="R143" s="210">
        <f>SUM(R144:R147)</f>
        <v>0</v>
      </c>
      <c r="S143" s="209"/>
      <c r="T143" s="211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138</v>
      </c>
      <c r="AT143" s="213" t="s">
        <v>79</v>
      </c>
      <c r="AU143" s="213" t="s">
        <v>88</v>
      </c>
      <c r="AY143" s="212" t="s">
        <v>139</v>
      </c>
      <c r="BK143" s="214">
        <f>SUM(BK144:BK147)</f>
        <v>0</v>
      </c>
    </row>
    <row r="144" spans="1:65" s="2" customFormat="1" ht="14.4" customHeight="1">
      <c r="A144" s="37"/>
      <c r="B144" s="38"/>
      <c r="C144" s="217" t="s">
        <v>186</v>
      </c>
      <c r="D144" s="217" t="s">
        <v>142</v>
      </c>
      <c r="E144" s="218" t="s">
        <v>187</v>
      </c>
      <c r="F144" s="219" t="s">
        <v>188</v>
      </c>
      <c r="G144" s="220" t="s">
        <v>145</v>
      </c>
      <c r="H144" s="221">
        <v>2</v>
      </c>
      <c r="I144" s="222"/>
      <c r="J144" s="223">
        <f>ROUND(I144*H144,2)</f>
        <v>0</v>
      </c>
      <c r="K144" s="219" t="s">
        <v>146</v>
      </c>
      <c r="L144" s="43"/>
      <c r="M144" s="224" t="s">
        <v>1</v>
      </c>
      <c r="N144" s="225" t="s">
        <v>45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147</v>
      </c>
      <c r="AT144" s="228" t="s">
        <v>142</v>
      </c>
      <c r="AU144" s="228" t="s">
        <v>90</v>
      </c>
      <c r="AY144" s="16" t="s">
        <v>139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88</v>
      </c>
      <c r="BK144" s="229">
        <f>ROUND(I144*H144,2)</f>
        <v>0</v>
      </c>
      <c r="BL144" s="16" t="s">
        <v>147</v>
      </c>
      <c r="BM144" s="228" t="s">
        <v>189</v>
      </c>
    </row>
    <row r="145" spans="1:47" s="2" customFormat="1" ht="12">
      <c r="A145" s="37"/>
      <c r="B145" s="38"/>
      <c r="C145" s="39"/>
      <c r="D145" s="230" t="s">
        <v>149</v>
      </c>
      <c r="E145" s="39"/>
      <c r="F145" s="231" t="s">
        <v>190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149</v>
      </c>
      <c r="AU145" s="16" t="s">
        <v>90</v>
      </c>
    </row>
    <row r="146" spans="1:65" s="2" customFormat="1" ht="14.4" customHeight="1">
      <c r="A146" s="37"/>
      <c r="B146" s="38"/>
      <c r="C146" s="217" t="s">
        <v>191</v>
      </c>
      <c r="D146" s="217" t="s">
        <v>142</v>
      </c>
      <c r="E146" s="218" t="s">
        <v>192</v>
      </c>
      <c r="F146" s="219" t="s">
        <v>193</v>
      </c>
      <c r="G146" s="220" t="s">
        <v>145</v>
      </c>
      <c r="H146" s="221">
        <v>1</v>
      </c>
      <c r="I146" s="222"/>
      <c r="J146" s="223">
        <f>ROUND(I146*H146,2)</f>
        <v>0</v>
      </c>
      <c r="K146" s="219" t="s">
        <v>146</v>
      </c>
      <c r="L146" s="43"/>
      <c r="M146" s="224" t="s">
        <v>1</v>
      </c>
      <c r="N146" s="225" t="s">
        <v>45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147</v>
      </c>
      <c r="AT146" s="228" t="s">
        <v>142</v>
      </c>
      <c r="AU146" s="228" t="s">
        <v>90</v>
      </c>
      <c r="AY146" s="16" t="s">
        <v>139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88</v>
      </c>
      <c r="BK146" s="229">
        <f>ROUND(I146*H146,2)</f>
        <v>0</v>
      </c>
      <c r="BL146" s="16" t="s">
        <v>147</v>
      </c>
      <c r="BM146" s="228" t="s">
        <v>194</v>
      </c>
    </row>
    <row r="147" spans="1:47" s="2" customFormat="1" ht="12">
      <c r="A147" s="37"/>
      <c r="B147" s="38"/>
      <c r="C147" s="39"/>
      <c r="D147" s="230" t="s">
        <v>149</v>
      </c>
      <c r="E147" s="39"/>
      <c r="F147" s="231" t="s">
        <v>195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149</v>
      </c>
      <c r="AU147" s="16" t="s">
        <v>90</v>
      </c>
    </row>
    <row r="148" spans="1:63" s="12" customFormat="1" ht="22.8" customHeight="1">
      <c r="A148" s="12"/>
      <c r="B148" s="201"/>
      <c r="C148" s="202"/>
      <c r="D148" s="203" t="s">
        <v>79</v>
      </c>
      <c r="E148" s="215" t="s">
        <v>196</v>
      </c>
      <c r="F148" s="215" t="s">
        <v>197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SUM(P149:P156)</f>
        <v>0</v>
      </c>
      <c r="Q148" s="209"/>
      <c r="R148" s="210">
        <f>SUM(R149:R156)</f>
        <v>0</v>
      </c>
      <c r="S148" s="209"/>
      <c r="T148" s="211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138</v>
      </c>
      <c r="AT148" s="213" t="s">
        <v>79</v>
      </c>
      <c r="AU148" s="213" t="s">
        <v>88</v>
      </c>
      <c r="AY148" s="212" t="s">
        <v>139</v>
      </c>
      <c r="BK148" s="214">
        <f>SUM(BK149:BK156)</f>
        <v>0</v>
      </c>
    </row>
    <row r="149" spans="1:65" s="2" customFormat="1" ht="14.4" customHeight="1">
      <c r="A149" s="37"/>
      <c r="B149" s="38"/>
      <c r="C149" s="217" t="s">
        <v>198</v>
      </c>
      <c r="D149" s="217" t="s">
        <v>142</v>
      </c>
      <c r="E149" s="218" t="s">
        <v>199</v>
      </c>
      <c r="F149" s="219" t="s">
        <v>197</v>
      </c>
      <c r="G149" s="220" t="s">
        <v>145</v>
      </c>
      <c r="H149" s="221">
        <v>1</v>
      </c>
      <c r="I149" s="222"/>
      <c r="J149" s="223">
        <f>ROUND(I149*H149,2)</f>
        <v>0</v>
      </c>
      <c r="K149" s="219" t="s">
        <v>146</v>
      </c>
      <c r="L149" s="43"/>
      <c r="M149" s="224" t="s">
        <v>1</v>
      </c>
      <c r="N149" s="225" t="s">
        <v>45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147</v>
      </c>
      <c r="AT149" s="228" t="s">
        <v>142</v>
      </c>
      <c r="AU149" s="228" t="s">
        <v>90</v>
      </c>
      <c r="AY149" s="16" t="s">
        <v>139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88</v>
      </c>
      <c r="BK149" s="229">
        <f>ROUND(I149*H149,2)</f>
        <v>0</v>
      </c>
      <c r="BL149" s="16" t="s">
        <v>147</v>
      </c>
      <c r="BM149" s="228" t="s">
        <v>200</v>
      </c>
    </row>
    <row r="150" spans="1:47" s="2" customFormat="1" ht="12">
      <c r="A150" s="37"/>
      <c r="B150" s="38"/>
      <c r="C150" s="39"/>
      <c r="D150" s="230" t="s">
        <v>149</v>
      </c>
      <c r="E150" s="39"/>
      <c r="F150" s="231" t="s">
        <v>201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149</v>
      </c>
      <c r="AU150" s="16" t="s">
        <v>90</v>
      </c>
    </row>
    <row r="151" spans="1:65" s="2" customFormat="1" ht="14.4" customHeight="1">
      <c r="A151" s="37"/>
      <c r="B151" s="38"/>
      <c r="C151" s="217" t="s">
        <v>202</v>
      </c>
      <c r="D151" s="217" t="s">
        <v>142</v>
      </c>
      <c r="E151" s="218" t="s">
        <v>203</v>
      </c>
      <c r="F151" s="219" t="s">
        <v>204</v>
      </c>
      <c r="G151" s="220" t="s">
        <v>205</v>
      </c>
      <c r="H151" s="221">
        <v>50</v>
      </c>
      <c r="I151" s="222"/>
      <c r="J151" s="223">
        <f>ROUND(I151*H151,2)</f>
        <v>0</v>
      </c>
      <c r="K151" s="219" t="s">
        <v>146</v>
      </c>
      <c r="L151" s="43"/>
      <c r="M151" s="224" t="s">
        <v>1</v>
      </c>
      <c r="N151" s="225" t="s">
        <v>45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147</v>
      </c>
      <c r="AT151" s="228" t="s">
        <v>142</v>
      </c>
      <c r="AU151" s="228" t="s">
        <v>90</v>
      </c>
      <c r="AY151" s="16" t="s">
        <v>139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88</v>
      </c>
      <c r="BK151" s="229">
        <f>ROUND(I151*H151,2)</f>
        <v>0</v>
      </c>
      <c r="BL151" s="16" t="s">
        <v>147</v>
      </c>
      <c r="BM151" s="228" t="s">
        <v>206</v>
      </c>
    </row>
    <row r="152" spans="1:47" s="2" customFormat="1" ht="12">
      <c r="A152" s="37"/>
      <c r="B152" s="38"/>
      <c r="C152" s="39"/>
      <c r="D152" s="230" t="s">
        <v>149</v>
      </c>
      <c r="E152" s="39"/>
      <c r="F152" s="231" t="s">
        <v>207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149</v>
      </c>
      <c r="AU152" s="16" t="s">
        <v>90</v>
      </c>
    </row>
    <row r="153" spans="1:65" s="2" customFormat="1" ht="14.4" customHeight="1">
      <c r="A153" s="37"/>
      <c r="B153" s="38"/>
      <c r="C153" s="217" t="s">
        <v>208</v>
      </c>
      <c r="D153" s="217" t="s">
        <v>142</v>
      </c>
      <c r="E153" s="218" t="s">
        <v>209</v>
      </c>
      <c r="F153" s="219" t="s">
        <v>210</v>
      </c>
      <c r="G153" s="220" t="s">
        <v>145</v>
      </c>
      <c r="H153" s="221">
        <v>1</v>
      </c>
      <c r="I153" s="222"/>
      <c r="J153" s="223">
        <f>ROUND(I153*H153,2)</f>
        <v>0</v>
      </c>
      <c r="K153" s="219" t="s">
        <v>146</v>
      </c>
      <c r="L153" s="43"/>
      <c r="M153" s="224" t="s">
        <v>1</v>
      </c>
      <c r="N153" s="225" t="s">
        <v>45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147</v>
      </c>
      <c r="AT153" s="228" t="s">
        <v>142</v>
      </c>
      <c r="AU153" s="228" t="s">
        <v>90</v>
      </c>
      <c r="AY153" s="16" t="s">
        <v>139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88</v>
      </c>
      <c r="BK153" s="229">
        <f>ROUND(I153*H153,2)</f>
        <v>0</v>
      </c>
      <c r="BL153" s="16" t="s">
        <v>147</v>
      </c>
      <c r="BM153" s="228" t="s">
        <v>211</v>
      </c>
    </row>
    <row r="154" spans="1:47" s="2" customFormat="1" ht="12">
      <c r="A154" s="37"/>
      <c r="B154" s="38"/>
      <c r="C154" s="39"/>
      <c r="D154" s="230" t="s">
        <v>149</v>
      </c>
      <c r="E154" s="39"/>
      <c r="F154" s="231" t="s">
        <v>212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149</v>
      </c>
      <c r="AU154" s="16" t="s">
        <v>90</v>
      </c>
    </row>
    <row r="155" spans="1:65" s="2" customFormat="1" ht="14.4" customHeight="1">
      <c r="A155" s="37"/>
      <c r="B155" s="38"/>
      <c r="C155" s="217" t="s">
        <v>213</v>
      </c>
      <c r="D155" s="217" t="s">
        <v>142</v>
      </c>
      <c r="E155" s="218" t="s">
        <v>214</v>
      </c>
      <c r="F155" s="219" t="s">
        <v>215</v>
      </c>
      <c r="G155" s="220" t="s">
        <v>145</v>
      </c>
      <c r="H155" s="221">
        <v>2</v>
      </c>
      <c r="I155" s="222"/>
      <c r="J155" s="223">
        <f>ROUND(I155*H155,2)</f>
        <v>0</v>
      </c>
      <c r="K155" s="219" t="s">
        <v>146</v>
      </c>
      <c r="L155" s="43"/>
      <c r="M155" s="224" t="s">
        <v>1</v>
      </c>
      <c r="N155" s="225" t="s">
        <v>45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147</v>
      </c>
      <c r="AT155" s="228" t="s">
        <v>142</v>
      </c>
      <c r="AU155" s="228" t="s">
        <v>90</v>
      </c>
      <c r="AY155" s="16" t="s">
        <v>139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88</v>
      </c>
      <c r="BK155" s="229">
        <f>ROUND(I155*H155,2)</f>
        <v>0</v>
      </c>
      <c r="BL155" s="16" t="s">
        <v>147</v>
      </c>
      <c r="BM155" s="228" t="s">
        <v>216</v>
      </c>
    </row>
    <row r="156" spans="1:47" s="2" customFormat="1" ht="12">
      <c r="A156" s="37"/>
      <c r="B156" s="38"/>
      <c r="C156" s="39"/>
      <c r="D156" s="230" t="s">
        <v>149</v>
      </c>
      <c r="E156" s="39"/>
      <c r="F156" s="231" t="s">
        <v>217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149</v>
      </c>
      <c r="AU156" s="16" t="s">
        <v>90</v>
      </c>
    </row>
    <row r="157" spans="1:63" s="12" customFormat="1" ht="22.8" customHeight="1">
      <c r="A157" s="12"/>
      <c r="B157" s="201"/>
      <c r="C157" s="202"/>
      <c r="D157" s="203" t="s">
        <v>79</v>
      </c>
      <c r="E157" s="215" t="s">
        <v>218</v>
      </c>
      <c r="F157" s="215" t="s">
        <v>219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SUM(P158:P168)</f>
        <v>0</v>
      </c>
      <c r="Q157" s="209"/>
      <c r="R157" s="210">
        <f>SUM(R158:R168)</f>
        <v>0</v>
      </c>
      <c r="S157" s="209"/>
      <c r="T157" s="211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138</v>
      </c>
      <c r="AT157" s="213" t="s">
        <v>79</v>
      </c>
      <c r="AU157" s="213" t="s">
        <v>88</v>
      </c>
      <c r="AY157" s="212" t="s">
        <v>139</v>
      </c>
      <c r="BK157" s="214">
        <f>SUM(BK158:BK168)</f>
        <v>0</v>
      </c>
    </row>
    <row r="158" spans="1:65" s="2" customFormat="1" ht="14.4" customHeight="1">
      <c r="A158" s="37"/>
      <c r="B158" s="38"/>
      <c r="C158" s="217" t="s">
        <v>8</v>
      </c>
      <c r="D158" s="217" t="s">
        <v>142</v>
      </c>
      <c r="E158" s="218" t="s">
        <v>220</v>
      </c>
      <c r="F158" s="219" t="s">
        <v>221</v>
      </c>
      <c r="G158" s="220" t="s">
        <v>145</v>
      </c>
      <c r="H158" s="221">
        <v>1</v>
      </c>
      <c r="I158" s="222"/>
      <c r="J158" s="223">
        <f>ROUND(I158*H158,2)</f>
        <v>0</v>
      </c>
      <c r="K158" s="219" t="s">
        <v>222</v>
      </c>
      <c r="L158" s="43"/>
      <c r="M158" s="224" t="s">
        <v>1</v>
      </c>
      <c r="N158" s="225" t="s">
        <v>45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147</v>
      </c>
      <c r="AT158" s="228" t="s">
        <v>142</v>
      </c>
      <c r="AU158" s="228" t="s">
        <v>90</v>
      </c>
      <c r="AY158" s="16" t="s">
        <v>139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88</v>
      </c>
      <c r="BK158" s="229">
        <f>ROUND(I158*H158,2)</f>
        <v>0</v>
      </c>
      <c r="BL158" s="16" t="s">
        <v>147</v>
      </c>
      <c r="BM158" s="228" t="s">
        <v>223</v>
      </c>
    </row>
    <row r="159" spans="1:47" s="2" customFormat="1" ht="12">
      <c r="A159" s="37"/>
      <c r="B159" s="38"/>
      <c r="C159" s="39"/>
      <c r="D159" s="230" t="s">
        <v>149</v>
      </c>
      <c r="E159" s="39"/>
      <c r="F159" s="231" t="s">
        <v>224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149</v>
      </c>
      <c r="AU159" s="16" t="s">
        <v>90</v>
      </c>
    </row>
    <row r="160" spans="1:65" s="2" customFormat="1" ht="14.4" customHeight="1">
      <c r="A160" s="37"/>
      <c r="B160" s="38"/>
      <c r="C160" s="217" t="s">
        <v>225</v>
      </c>
      <c r="D160" s="217" t="s">
        <v>142</v>
      </c>
      <c r="E160" s="218" t="s">
        <v>226</v>
      </c>
      <c r="F160" s="219" t="s">
        <v>227</v>
      </c>
      <c r="G160" s="220" t="s">
        <v>145</v>
      </c>
      <c r="H160" s="221">
        <v>1</v>
      </c>
      <c r="I160" s="222"/>
      <c r="J160" s="223">
        <f>ROUND(I160*H160,2)</f>
        <v>0</v>
      </c>
      <c r="K160" s="219" t="s">
        <v>222</v>
      </c>
      <c r="L160" s="43"/>
      <c r="M160" s="224" t="s">
        <v>1</v>
      </c>
      <c r="N160" s="225" t="s">
        <v>45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147</v>
      </c>
      <c r="AT160" s="228" t="s">
        <v>142</v>
      </c>
      <c r="AU160" s="228" t="s">
        <v>90</v>
      </c>
      <c r="AY160" s="16" t="s">
        <v>139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88</v>
      </c>
      <c r="BK160" s="229">
        <f>ROUND(I160*H160,2)</f>
        <v>0</v>
      </c>
      <c r="BL160" s="16" t="s">
        <v>147</v>
      </c>
      <c r="BM160" s="228" t="s">
        <v>228</v>
      </c>
    </row>
    <row r="161" spans="1:47" s="2" customFormat="1" ht="12">
      <c r="A161" s="37"/>
      <c r="B161" s="38"/>
      <c r="C161" s="39"/>
      <c r="D161" s="230" t="s">
        <v>149</v>
      </c>
      <c r="E161" s="39"/>
      <c r="F161" s="231" t="s">
        <v>229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90</v>
      </c>
    </row>
    <row r="162" spans="1:65" s="2" customFormat="1" ht="14.4" customHeight="1">
      <c r="A162" s="37"/>
      <c r="B162" s="38"/>
      <c r="C162" s="217" t="s">
        <v>230</v>
      </c>
      <c r="D162" s="217" t="s">
        <v>142</v>
      </c>
      <c r="E162" s="218" t="s">
        <v>231</v>
      </c>
      <c r="F162" s="219" t="s">
        <v>232</v>
      </c>
      <c r="G162" s="220" t="s">
        <v>145</v>
      </c>
      <c r="H162" s="221">
        <v>1</v>
      </c>
      <c r="I162" s="222"/>
      <c r="J162" s="223">
        <f>ROUND(I162*H162,2)</f>
        <v>0</v>
      </c>
      <c r="K162" s="219" t="s">
        <v>222</v>
      </c>
      <c r="L162" s="43"/>
      <c r="M162" s="224" t="s">
        <v>1</v>
      </c>
      <c r="N162" s="225" t="s">
        <v>45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147</v>
      </c>
      <c r="AT162" s="228" t="s">
        <v>142</v>
      </c>
      <c r="AU162" s="228" t="s">
        <v>90</v>
      </c>
      <c r="AY162" s="16" t="s">
        <v>139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88</v>
      </c>
      <c r="BK162" s="229">
        <f>ROUND(I162*H162,2)</f>
        <v>0</v>
      </c>
      <c r="BL162" s="16" t="s">
        <v>147</v>
      </c>
      <c r="BM162" s="228" t="s">
        <v>233</v>
      </c>
    </row>
    <row r="163" spans="1:47" s="2" customFormat="1" ht="12">
      <c r="A163" s="37"/>
      <c r="B163" s="38"/>
      <c r="C163" s="39"/>
      <c r="D163" s="230" t="s">
        <v>149</v>
      </c>
      <c r="E163" s="39"/>
      <c r="F163" s="231" t="s">
        <v>234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90</v>
      </c>
    </row>
    <row r="164" spans="1:65" s="2" customFormat="1" ht="14.4" customHeight="1">
      <c r="A164" s="37"/>
      <c r="B164" s="38"/>
      <c r="C164" s="217" t="s">
        <v>235</v>
      </c>
      <c r="D164" s="217" t="s">
        <v>142</v>
      </c>
      <c r="E164" s="218" t="s">
        <v>236</v>
      </c>
      <c r="F164" s="219" t="s">
        <v>237</v>
      </c>
      <c r="G164" s="220" t="s">
        <v>145</v>
      </c>
      <c r="H164" s="221">
        <v>1</v>
      </c>
      <c r="I164" s="222"/>
      <c r="J164" s="223">
        <f>ROUND(I164*H164,2)</f>
        <v>0</v>
      </c>
      <c r="K164" s="219" t="s">
        <v>222</v>
      </c>
      <c r="L164" s="43"/>
      <c r="M164" s="224" t="s">
        <v>1</v>
      </c>
      <c r="N164" s="225" t="s">
        <v>45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147</v>
      </c>
      <c r="AT164" s="228" t="s">
        <v>142</v>
      </c>
      <c r="AU164" s="228" t="s">
        <v>90</v>
      </c>
      <c r="AY164" s="16" t="s">
        <v>139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88</v>
      </c>
      <c r="BK164" s="229">
        <f>ROUND(I164*H164,2)</f>
        <v>0</v>
      </c>
      <c r="BL164" s="16" t="s">
        <v>147</v>
      </c>
      <c r="BM164" s="228" t="s">
        <v>238</v>
      </c>
    </row>
    <row r="165" spans="1:65" s="2" customFormat="1" ht="14.4" customHeight="1">
      <c r="A165" s="37"/>
      <c r="B165" s="38"/>
      <c r="C165" s="217" t="s">
        <v>239</v>
      </c>
      <c r="D165" s="217" t="s">
        <v>142</v>
      </c>
      <c r="E165" s="218" t="s">
        <v>240</v>
      </c>
      <c r="F165" s="219" t="s">
        <v>241</v>
      </c>
      <c r="G165" s="220" t="s">
        <v>145</v>
      </c>
      <c r="H165" s="221">
        <v>1</v>
      </c>
      <c r="I165" s="222"/>
      <c r="J165" s="223">
        <f>ROUND(I165*H165,2)</f>
        <v>0</v>
      </c>
      <c r="K165" s="219" t="s">
        <v>146</v>
      </c>
      <c r="L165" s="43"/>
      <c r="M165" s="224" t="s">
        <v>1</v>
      </c>
      <c r="N165" s="225" t="s">
        <v>45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147</v>
      </c>
      <c r="AT165" s="228" t="s">
        <v>142</v>
      </c>
      <c r="AU165" s="228" t="s">
        <v>90</v>
      </c>
      <c r="AY165" s="16" t="s">
        <v>139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88</v>
      </c>
      <c r="BK165" s="229">
        <f>ROUND(I165*H165,2)</f>
        <v>0</v>
      </c>
      <c r="BL165" s="16" t="s">
        <v>147</v>
      </c>
      <c r="BM165" s="228" t="s">
        <v>242</v>
      </c>
    </row>
    <row r="166" spans="1:47" s="2" customFormat="1" ht="12">
      <c r="A166" s="37"/>
      <c r="B166" s="38"/>
      <c r="C166" s="39"/>
      <c r="D166" s="230" t="s">
        <v>149</v>
      </c>
      <c r="E166" s="39"/>
      <c r="F166" s="231" t="s">
        <v>243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149</v>
      </c>
      <c r="AU166" s="16" t="s">
        <v>90</v>
      </c>
    </row>
    <row r="167" spans="1:65" s="2" customFormat="1" ht="14.4" customHeight="1">
      <c r="A167" s="37"/>
      <c r="B167" s="38"/>
      <c r="C167" s="217" t="s">
        <v>244</v>
      </c>
      <c r="D167" s="217" t="s">
        <v>142</v>
      </c>
      <c r="E167" s="218" t="s">
        <v>245</v>
      </c>
      <c r="F167" s="219" t="s">
        <v>246</v>
      </c>
      <c r="G167" s="220" t="s">
        <v>145</v>
      </c>
      <c r="H167" s="221">
        <v>1</v>
      </c>
      <c r="I167" s="222"/>
      <c r="J167" s="223">
        <f>ROUND(I167*H167,2)</f>
        <v>0</v>
      </c>
      <c r="K167" s="219" t="s">
        <v>146</v>
      </c>
      <c r="L167" s="43"/>
      <c r="M167" s="224" t="s">
        <v>1</v>
      </c>
      <c r="N167" s="225" t="s">
        <v>45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147</v>
      </c>
      <c r="AT167" s="228" t="s">
        <v>142</v>
      </c>
      <c r="AU167" s="228" t="s">
        <v>90</v>
      </c>
      <c r="AY167" s="16" t="s">
        <v>139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88</v>
      </c>
      <c r="BK167" s="229">
        <f>ROUND(I167*H167,2)</f>
        <v>0</v>
      </c>
      <c r="BL167" s="16" t="s">
        <v>147</v>
      </c>
      <c r="BM167" s="228" t="s">
        <v>247</v>
      </c>
    </row>
    <row r="168" spans="1:47" s="2" customFormat="1" ht="12">
      <c r="A168" s="37"/>
      <c r="B168" s="38"/>
      <c r="C168" s="39"/>
      <c r="D168" s="230" t="s">
        <v>149</v>
      </c>
      <c r="E168" s="39"/>
      <c r="F168" s="231" t="s">
        <v>248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149</v>
      </c>
      <c r="AU168" s="16" t="s">
        <v>90</v>
      </c>
    </row>
    <row r="169" spans="1:63" s="12" customFormat="1" ht="22.8" customHeight="1">
      <c r="A169" s="12"/>
      <c r="B169" s="201"/>
      <c r="C169" s="202"/>
      <c r="D169" s="203" t="s">
        <v>79</v>
      </c>
      <c r="E169" s="215" t="s">
        <v>249</v>
      </c>
      <c r="F169" s="215" t="s">
        <v>250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SUM(P170:P171)</f>
        <v>0</v>
      </c>
      <c r="Q169" s="209"/>
      <c r="R169" s="210">
        <f>SUM(R170:R171)</f>
        <v>0</v>
      </c>
      <c r="S169" s="209"/>
      <c r="T169" s="211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138</v>
      </c>
      <c r="AT169" s="213" t="s">
        <v>79</v>
      </c>
      <c r="AU169" s="213" t="s">
        <v>88</v>
      </c>
      <c r="AY169" s="212" t="s">
        <v>139</v>
      </c>
      <c r="BK169" s="214">
        <f>SUM(BK170:BK171)</f>
        <v>0</v>
      </c>
    </row>
    <row r="170" spans="1:65" s="2" customFormat="1" ht="14.4" customHeight="1">
      <c r="A170" s="37"/>
      <c r="B170" s="38"/>
      <c r="C170" s="217" t="s">
        <v>7</v>
      </c>
      <c r="D170" s="217" t="s">
        <v>142</v>
      </c>
      <c r="E170" s="218" t="s">
        <v>251</v>
      </c>
      <c r="F170" s="219" t="s">
        <v>252</v>
      </c>
      <c r="G170" s="220" t="s">
        <v>145</v>
      </c>
      <c r="H170" s="221">
        <v>1</v>
      </c>
      <c r="I170" s="222"/>
      <c r="J170" s="223">
        <f>ROUND(I170*H170,2)</f>
        <v>0</v>
      </c>
      <c r="K170" s="219" t="s">
        <v>146</v>
      </c>
      <c r="L170" s="43"/>
      <c r="M170" s="224" t="s">
        <v>1</v>
      </c>
      <c r="N170" s="225" t="s">
        <v>45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147</v>
      </c>
      <c r="AT170" s="228" t="s">
        <v>142</v>
      </c>
      <c r="AU170" s="228" t="s">
        <v>90</v>
      </c>
      <c r="AY170" s="16" t="s">
        <v>139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88</v>
      </c>
      <c r="BK170" s="229">
        <f>ROUND(I170*H170,2)</f>
        <v>0</v>
      </c>
      <c r="BL170" s="16" t="s">
        <v>147</v>
      </c>
      <c r="BM170" s="228" t="s">
        <v>253</v>
      </c>
    </row>
    <row r="171" spans="1:47" s="2" customFormat="1" ht="12">
      <c r="A171" s="37"/>
      <c r="B171" s="38"/>
      <c r="C171" s="39"/>
      <c r="D171" s="230" t="s">
        <v>149</v>
      </c>
      <c r="E171" s="39"/>
      <c r="F171" s="231" t="s">
        <v>254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149</v>
      </c>
      <c r="AU171" s="16" t="s">
        <v>90</v>
      </c>
    </row>
    <row r="172" spans="1:63" s="12" customFormat="1" ht="22.8" customHeight="1">
      <c r="A172" s="12"/>
      <c r="B172" s="201"/>
      <c r="C172" s="202"/>
      <c r="D172" s="203" t="s">
        <v>79</v>
      </c>
      <c r="E172" s="215" t="s">
        <v>255</v>
      </c>
      <c r="F172" s="215" t="s">
        <v>256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SUM(P173:P178)</f>
        <v>0</v>
      </c>
      <c r="Q172" s="209"/>
      <c r="R172" s="210">
        <f>SUM(R173:R178)</f>
        <v>0</v>
      </c>
      <c r="S172" s="209"/>
      <c r="T172" s="211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138</v>
      </c>
      <c r="AT172" s="213" t="s">
        <v>79</v>
      </c>
      <c r="AU172" s="213" t="s">
        <v>88</v>
      </c>
      <c r="AY172" s="212" t="s">
        <v>139</v>
      </c>
      <c r="BK172" s="214">
        <f>SUM(BK173:BK178)</f>
        <v>0</v>
      </c>
    </row>
    <row r="173" spans="1:65" s="2" customFormat="1" ht="14.4" customHeight="1">
      <c r="A173" s="37"/>
      <c r="B173" s="38"/>
      <c r="C173" s="217" t="s">
        <v>257</v>
      </c>
      <c r="D173" s="217" t="s">
        <v>142</v>
      </c>
      <c r="E173" s="218" t="s">
        <v>258</v>
      </c>
      <c r="F173" s="219" t="s">
        <v>259</v>
      </c>
      <c r="G173" s="220" t="s">
        <v>145</v>
      </c>
      <c r="H173" s="221">
        <v>1</v>
      </c>
      <c r="I173" s="222"/>
      <c r="J173" s="223">
        <f>ROUND(I173*H173,2)</f>
        <v>0</v>
      </c>
      <c r="K173" s="219" t="s">
        <v>146</v>
      </c>
      <c r="L173" s="43"/>
      <c r="M173" s="224" t="s">
        <v>1</v>
      </c>
      <c r="N173" s="225" t="s">
        <v>45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147</v>
      </c>
      <c r="AT173" s="228" t="s">
        <v>142</v>
      </c>
      <c r="AU173" s="228" t="s">
        <v>90</v>
      </c>
      <c r="AY173" s="16" t="s">
        <v>139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88</v>
      </c>
      <c r="BK173" s="229">
        <f>ROUND(I173*H173,2)</f>
        <v>0</v>
      </c>
      <c r="BL173" s="16" t="s">
        <v>147</v>
      </c>
      <c r="BM173" s="228" t="s">
        <v>260</v>
      </c>
    </row>
    <row r="174" spans="1:47" s="2" customFormat="1" ht="12">
      <c r="A174" s="37"/>
      <c r="B174" s="38"/>
      <c r="C174" s="39"/>
      <c r="D174" s="230" t="s">
        <v>149</v>
      </c>
      <c r="E174" s="39"/>
      <c r="F174" s="231" t="s">
        <v>261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149</v>
      </c>
      <c r="AU174" s="16" t="s">
        <v>90</v>
      </c>
    </row>
    <row r="175" spans="1:65" s="2" customFormat="1" ht="14.4" customHeight="1">
      <c r="A175" s="37"/>
      <c r="B175" s="38"/>
      <c r="C175" s="217" t="s">
        <v>262</v>
      </c>
      <c r="D175" s="217" t="s">
        <v>142</v>
      </c>
      <c r="E175" s="218" t="s">
        <v>263</v>
      </c>
      <c r="F175" s="219" t="s">
        <v>264</v>
      </c>
      <c r="G175" s="220" t="s">
        <v>145</v>
      </c>
      <c r="H175" s="221">
        <v>1</v>
      </c>
      <c r="I175" s="222"/>
      <c r="J175" s="223">
        <f>ROUND(I175*H175,2)</f>
        <v>0</v>
      </c>
      <c r="K175" s="219" t="s">
        <v>146</v>
      </c>
      <c r="L175" s="43"/>
      <c r="M175" s="224" t="s">
        <v>1</v>
      </c>
      <c r="N175" s="225" t="s">
        <v>45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147</v>
      </c>
      <c r="AT175" s="228" t="s">
        <v>142</v>
      </c>
      <c r="AU175" s="228" t="s">
        <v>90</v>
      </c>
      <c r="AY175" s="16" t="s">
        <v>139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88</v>
      </c>
      <c r="BK175" s="229">
        <f>ROUND(I175*H175,2)</f>
        <v>0</v>
      </c>
      <c r="BL175" s="16" t="s">
        <v>147</v>
      </c>
      <c r="BM175" s="228" t="s">
        <v>265</v>
      </c>
    </row>
    <row r="176" spans="1:47" s="2" customFormat="1" ht="12">
      <c r="A176" s="37"/>
      <c r="B176" s="38"/>
      <c r="C176" s="39"/>
      <c r="D176" s="230" t="s">
        <v>149</v>
      </c>
      <c r="E176" s="39"/>
      <c r="F176" s="231" t="s">
        <v>266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149</v>
      </c>
      <c r="AU176" s="16" t="s">
        <v>90</v>
      </c>
    </row>
    <row r="177" spans="1:65" s="2" customFormat="1" ht="14.4" customHeight="1">
      <c r="A177" s="37"/>
      <c r="B177" s="38"/>
      <c r="C177" s="217" t="s">
        <v>267</v>
      </c>
      <c r="D177" s="217" t="s">
        <v>142</v>
      </c>
      <c r="E177" s="218" t="s">
        <v>268</v>
      </c>
      <c r="F177" s="219" t="s">
        <v>269</v>
      </c>
      <c r="G177" s="220" t="s">
        <v>145</v>
      </c>
      <c r="H177" s="221">
        <v>1</v>
      </c>
      <c r="I177" s="222"/>
      <c r="J177" s="223">
        <f>ROUND(I177*H177,2)</f>
        <v>0</v>
      </c>
      <c r="K177" s="219" t="s">
        <v>146</v>
      </c>
      <c r="L177" s="43"/>
      <c r="M177" s="224" t="s">
        <v>1</v>
      </c>
      <c r="N177" s="225" t="s">
        <v>45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147</v>
      </c>
      <c r="AT177" s="228" t="s">
        <v>142</v>
      </c>
      <c r="AU177" s="228" t="s">
        <v>90</v>
      </c>
      <c r="AY177" s="16" t="s">
        <v>139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88</v>
      </c>
      <c r="BK177" s="229">
        <f>ROUND(I177*H177,2)</f>
        <v>0</v>
      </c>
      <c r="BL177" s="16" t="s">
        <v>147</v>
      </c>
      <c r="BM177" s="228" t="s">
        <v>270</v>
      </c>
    </row>
    <row r="178" spans="1:47" s="2" customFormat="1" ht="12">
      <c r="A178" s="37"/>
      <c r="B178" s="38"/>
      <c r="C178" s="39"/>
      <c r="D178" s="230" t="s">
        <v>149</v>
      </c>
      <c r="E178" s="39"/>
      <c r="F178" s="231" t="s">
        <v>271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149</v>
      </c>
      <c r="AU178" s="16" t="s">
        <v>90</v>
      </c>
    </row>
    <row r="179" spans="1:63" s="12" customFormat="1" ht="22.8" customHeight="1">
      <c r="A179" s="12"/>
      <c r="B179" s="201"/>
      <c r="C179" s="202"/>
      <c r="D179" s="203" t="s">
        <v>79</v>
      </c>
      <c r="E179" s="215" t="s">
        <v>272</v>
      </c>
      <c r="F179" s="215" t="s">
        <v>273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SUM(P180:P181)</f>
        <v>0</v>
      </c>
      <c r="Q179" s="209"/>
      <c r="R179" s="210">
        <f>SUM(R180:R181)</f>
        <v>0</v>
      </c>
      <c r="S179" s="209"/>
      <c r="T179" s="211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138</v>
      </c>
      <c r="AT179" s="213" t="s">
        <v>79</v>
      </c>
      <c r="AU179" s="213" t="s">
        <v>88</v>
      </c>
      <c r="AY179" s="212" t="s">
        <v>139</v>
      </c>
      <c r="BK179" s="214">
        <f>SUM(BK180:BK181)</f>
        <v>0</v>
      </c>
    </row>
    <row r="180" spans="1:65" s="2" customFormat="1" ht="22.2" customHeight="1">
      <c r="A180" s="37"/>
      <c r="B180" s="38"/>
      <c r="C180" s="217" t="s">
        <v>274</v>
      </c>
      <c r="D180" s="217" t="s">
        <v>142</v>
      </c>
      <c r="E180" s="218" t="s">
        <v>275</v>
      </c>
      <c r="F180" s="219" t="s">
        <v>276</v>
      </c>
      <c r="G180" s="220" t="s">
        <v>145</v>
      </c>
      <c r="H180" s="221">
        <v>1</v>
      </c>
      <c r="I180" s="222"/>
      <c r="J180" s="223">
        <f>ROUND(I180*H180,2)</f>
        <v>0</v>
      </c>
      <c r="K180" s="219" t="s">
        <v>222</v>
      </c>
      <c r="L180" s="43"/>
      <c r="M180" s="224" t="s">
        <v>1</v>
      </c>
      <c r="N180" s="225" t="s">
        <v>45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147</v>
      </c>
      <c r="AT180" s="228" t="s">
        <v>142</v>
      </c>
      <c r="AU180" s="228" t="s">
        <v>90</v>
      </c>
      <c r="AY180" s="16" t="s">
        <v>139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88</v>
      </c>
      <c r="BK180" s="229">
        <f>ROUND(I180*H180,2)</f>
        <v>0</v>
      </c>
      <c r="BL180" s="16" t="s">
        <v>147</v>
      </c>
      <c r="BM180" s="228" t="s">
        <v>277</v>
      </c>
    </row>
    <row r="181" spans="1:47" s="2" customFormat="1" ht="12">
      <c r="A181" s="37"/>
      <c r="B181" s="38"/>
      <c r="C181" s="39"/>
      <c r="D181" s="230" t="s">
        <v>149</v>
      </c>
      <c r="E181" s="39"/>
      <c r="F181" s="231" t="s">
        <v>278</v>
      </c>
      <c r="G181" s="39"/>
      <c r="H181" s="39"/>
      <c r="I181" s="232"/>
      <c r="J181" s="39"/>
      <c r="K181" s="39"/>
      <c r="L181" s="43"/>
      <c r="M181" s="235"/>
      <c r="N181" s="236"/>
      <c r="O181" s="237"/>
      <c r="P181" s="237"/>
      <c r="Q181" s="237"/>
      <c r="R181" s="237"/>
      <c r="S181" s="237"/>
      <c r="T181" s="23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149</v>
      </c>
      <c r="AU181" s="16" t="s">
        <v>90</v>
      </c>
    </row>
    <row r="182" spans="1:31" s="2" customFormat="1" ht="6.95" customHeight="1">
      <c r="A182" s="37"/>
      <c r="B182" s="65"/>
      <c r="C182" s="66"/>
      <c r="D182" s="66"/>
      <c r="E182" s="66"/>
      <c r="F182" s="66"/>
      <c r="G182" s="66"/>
      <c r="H182" s="66"/>
      <c r="I182" s="66"/>
      <c r="J182" s="66"/>
      <c r="K182" s="66"/>
      <c r="L182" s="43"/>
      <c r="M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password="CC35" sheet="1" objects="1" scenarios="1" formatColumns="0" formatRows="0" autoFilter="0"/>
  <autoFilter ref="C123:K18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Zkapacitnění propustku ul. Třinecká ev.č. 10b-P3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279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6. 7. 2018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38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ROUND((SUM(BE121:BE188)),2)</f>
        <v>0</v>
      </c>
      <c r="G33" s="37"/>
      <c r="H33" s="37"/>
      <c r="I33" s="154">
        <v>0.21</v>
      </c>
      <c r="J33" s="153">
        <f>ROUND(((SUM(BE121:BE188))*I33),2)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ROUND((SUM(BF121:BF188)),2)</f>
        <v>0</v>
      </c>
      <c r="G34" s="37"/>
      <c r="H34" s="37"/>
      <c r="I34" s="154">
        <v>0.15</v>
      </c>
      <c r="J34" s="153">
        <f>ROUND(((SUM(BF121:BF188))*I34),2)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ROUND((SUM(BG121:BG188)),2)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ROUND((SUM(BH121:BH188)),2)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ROUND((SUM(BI121:BI188)),2)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 hidden="1">
      <c r="A85" s="37"/>
      <c r="B85" s="38"/>
      <c r="C85" s="39"/>
      <c r="D85" s="39"/>
      <c r="E85" s="173" t="str">
        <f>E7</f>
        <v>Zkapacitnění propustku ul. Třinecká ev.č. 10b-P3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 hidden="1">
      <c r="A87" s="37"/>
      <c r="B87" s="38"/>
      <c r="C87" s="39"/>
      <c r="D87" s="39"/>
      <c r="E87" s="75" t="str">
        <f>E9</f>
        <v>SO 001 - SO 001 - Demolice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6. 7. 2018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 hidden="1">
      <c r="A91" s="37"/>
      <c r="B91" s="38"/>
      <c r="C91" s="31" t="s">
        <v>24</v>
      </c>
      <c r="D91" s="39"/>
      <c r="E91" s="39"/>
      <c r="F91" s="26" t="str">
        <f>E15</f>
        <v>Město Český Těšín</v>
      </c>
      <c r="G91" s="39"/>
      <c r="H91" s="39"/>
      <c r="I91" s="31" t="s">
        <v>32</v>
      </c>
      <c r="J91" s="35" t="str">
        <f>E21</f>
        <v>Ing. Pavel Kurečka MOSTY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 hidden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Kurečková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111</v>
      </c>
      <c r="D94" s="175"/>
      <c r="E94" s="175"/>
      <c r="F94" s="175"/>
      <c r="G94" s="175"/>
      <c r="H94" s="175"/>
      <c r="I94" s="175"/>
      <c r="J94" s="176" t="s">
        <v>112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113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114</v>
      </c>
    </row>
    <row r="97" spans="1:31" s="9" customFormat="1" ht="24.95" customHeight="1" hidden="1">
      <c r="A97" s="9"/>
      <c r="B97" s="178"/>
      <c r="C97" s="179"/>
      <c r="D97" s="180" t="s">
        <v>280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281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282</v>
      </c>
      <c r="E99" s="187"/>
      <c r="F99" s="187"/>
      <c r="G99" s="187"/>
      <c r="H99" s="187"/>
      <c r="I99" s="187"/>
      <c r="J99" s="188">
        <f>J159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283</v>
      </c>
      <c r="E100" s="187"/>
      <c r="F100" s="187"/>
      <c r="G100" s="187"/>
      <c r="H100" s="187"/>
      <c r="I100" s="187"/>
      <c r="J100" s="188">
        <f>J162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284</v>
      </c>
      <c r="E101" s="187"/>
      <c r="F101" s="187"/>
      <c r="G101" s="187"/>
      <c r="H101" s="187"/>
      <c r="I101" s="187"/>
      <c r="J101" s="188">
        <f>J175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123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4.4" customHeight="1">
      <c r="A111" s="37"/>
      <c r="B111" s="38"/>
      <c r="C111" s="39"/>
      <c r="D111" s="39"/>
      <c r="E111" s="173" t="str">
        <f>E7</f>
        <v>Zkapacitnění propustku ul. Třinecká ev.č. 10b-P3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6" customHeight="1">
      <c r="A113" s="37"/>
      <c r="B113" s="38"/>
      <c r="C113" s="39"/>
      <c r="D113" s="39"/>
      <c r="E113" s="75" t="str">
        <f>E9</f>
        <v>SO 001 - SO 001 - Demolice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6. 7. 2018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6.4" customHeight="1">
      <c r="A117" s="37"/>
      <c r="B117" s="38"/>
      <c r="C117" s="31" t="s">
        <v>24</v>
      </c>
      <c r="D117" s="39"/>
      <c r="E117" s="39"/>
      <c r="F117" s="26" t="str">
        <f>E15</f>
        <v>Město Český Těšín</v>
      </c>
      <c r="G117" s="39"/>
      <c r="H117" s="39"/>
      <c r="I117" s="31" t="s">
        <v>32</v>
      </c>
      <c r="J117" s="35" t="str">
        <f>E21</f>
        <v>Ing. Pavel Kurečka MOSTY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Kurečková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124</v>
      </c>
      <c r="D120" s="193" t="s">
        <v>65</v>
      </c>
      <c r="E120" s="193" t="s">
        <v>61</v>
      </c>
      <c r="F120" s="193" t="s">
        <v>62</v>
      </c>
      <c r="G120" s="193" t="s">
        <v>125</v>
      </c>
      <c r="H120" s="193" t="s">
        <v>126</v>
      </c>
      <c r="I120" s="193" t="s">
        <v>127</v>
      </c>
      <c r="J120" s="193" t="s">
        <v>112</v>
      </c>
      <c r="K120" s="194" t="s">
        <v>128</v>
      </c>
      <c r="L120" s="195"/>
      <c r="M120" s="99" t="s">
        <v>1</v>
      </c>
      <c r="N120" s="100" t="s">
        <v>44</v>
      </c>
      <c r="O120" s="100" t="s">
        <v>129</v>
      </c>
      <c r="P120" s="100" t="s">
        <v>130</v>
      </c>
      <c r="Q120" s="100" t="s">
        <v>131</v>
      </c>
      <c r="R120" s="100" t="s">
        <v>132</v>
      </c>
      <c r="S120" s="100" t="s">
        <v>133</v>
      </c>
      <c r="T120" s="101" t="s">
        <v>134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135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3.385735999999999</v>
      </c>
      <c r="S121" s="103"/>
      <c r="T121" s="199">
        <f>T122</f>
        <v>151.55040000000002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79</v>
      </c>
      <c r="AU121" s="16" t="s">
        <v>114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79</v>
      </c>
      <c r="E122" s="204" t="s">
        <v>285</v>
      </c>
      <c r="F122" s="204" t="s">
        <v>286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P123+P159+P162+P175</f>
        <v>0</v>
      </c>
      <c r="Q122" s="209"/>
      <c r="R122" s="210">
        <f>R123+R159+R162+R175</f>
        <v>3.385735999999999</v>
      </c>
      <c r="S122" s="209"/>
      <c r="T122" s="211">
        <f>T123+T159+T162+T175</f>
        <v>151.55040000000002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88</v>
      </c>
      <c r="AT122" s="213" t="s">
        <v>79</v>
      </c>
      <c r="AU122" s="213" t="s">
        <v>80</v>
      </c>
      <c r="AY122" s="212" t="s">
        <v>139</v>
      </c>
      <c r="BK122" s="214">
        <f>BK123+BK159+BK162+BK175</f>
        <v>0</v>
      </c>
    </row>
    <row r="123" spans="1:63" s="12" customFormat="1" ht="22.8" customHeight="1">
      <c r="A123" s="12"/>
      <c r="B123" s="201"/>
      <c r="C123" s="202"/>
      <c r="D123" s="203" t="s">
        <v>79</v>
      </c>
      <c r="E123" s="215" t="s">
        <v>88</v>
      </c>
      <c r="F123" s="215" t="s">
        <v>287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SUM(P124:P158)</f>
        <v>0</v>
      </c>
      <c r="Q123" s="209"/>
      <c r="R123" s="210">
        <f>SUM(R124:R158)</f>
        <v>3.3803199999999993</v>
      </c>
      <c r="S123" s="209"/>
      <c r="T123" s="211">
        <f>SUM(T124:T158)</f>
        <v>97.48880000000001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88</v>
      </c>
      <c r="AT123" s="213" t="s">
        <v>79</v>
      </c>
      <c r="AU123" s="213" t="s">
        <v>88</v>
      </c>
      <c r="AY123" s="212" t="s">
        <v>139</v>
      </c>
      <c r="BK123" s="214">
        <f>SUM(BK124:BK158)</f>
        <v>0</v>
      </c>
    </row>
    <row r="124" spans="1:65" s="2" customFormat="1" ht="22.2" customHeight="1">
      <c r="A124" s="37"/>
      <c r="B124" s="38"/>
      <c r="C124" s="217" t="s">
        <v>88</v>
      </c>
      <c r="D124" s="217" t="s">
        <v>142</v>
      </c>
      <c r="E124" s="218" t="s">
        <v>288</v>
      </c>
      <c r="F124" s="219" t="s">
        <v>289</v>
      </c>
      <c r="G124" s="220" t="s">
        <v>290</v>
      </c>
      <c r="H124" s="221">
        <v>76.4</v>
      </c>
      <c r="I124" s="222"/>
      <c r="J124" s="223">
        <f>ROUND(I124*H124,2)</f>
        <v>0</v>
      </c>
      <c r="K124" s="219" t="s">
        <v>146</v>
      </c>
      <c r="L124" s="43"/>
      <c r="M124" s="224" t="s">
        <v>1</v>
      </c>
      <c r="N124" s="225" t="s">
        <v>45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0.5</v>
      </c>
      <c r="T124" s="227">
        <f>S124*H124</f>
        <v>38.2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160</v>
      </c>
      <c r="AT124" s="228" t="s">
        <v>142</v>
      </c>
      <c r="AU124" s="228" t="s">
        <v>90</v>
      </c>
      <c r="AY124" s="16" t="s">
        <v>139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88</v>
      </c>
      <c r="BK124" s="229">
        <f>ROUND(I124*H124,2)</f>
        <v>0</v>
      </c>
      <c r="BL124" s="16" t="s">
        <v>160</v>
      </c>
      <c r="BM124" s="228" t="s">
        <v>291</v>
      </c>
    </row>
    <row r="125" spans="1:47" s="2" customFormat="1" ht="12">
      <c r="A125" s="37"/>
      <c r="B125" s="38"/>
      <c r="C125" s="39"/>
      <c r="D125" s="230" t="s">
        <v>149</v>
      </c>
      <c r="E125" s="39"/>
      <c r="F125" s="231" t="s">
        <v>292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149</v>
      </c>
      <c r="AU125" s="16" t="s">
        <v>90</v>
      </c>
    </row>
    <row r="126" spans="1:65" s="2" customFormat="1" ht="22.2" customHeight="1">
      <c r="A126" s="37"/>
      <c r="B126" s="38"/>
      <c r="C126" s="217" t="s">
        <v>90</v>
      </c>
      <c r="D126" s="217" t="s">
        <v>142</v>
      </c>
      <c r="E126" s="218" t="s">
        <v>293</v>
      </c>
      <c r="F126" s="219" t="s">
        <v>294</v>
      </c>
      <c r="G126" s="220" t="s">
        <v>290</v>
      </c>
      <c r="H126" s="221">
        <v>76.4</v>
      </c>
      <c r="I126" s="222"/>
      <c r="J126" s="223">
        <f>ROUND(I126*H126,2)</f>
        <v>0</v>
      </c>
      <c r="K126" s="219" t="s">
        <v>146</v>
      </c>
      <c r="L126" s="43"/>
      <c r="M126" s="224" t="s">
        <v>1</v>
      </c>
      <c r="N126" s="225" t="s">
        <v>45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0.45</v>
      </c>
      <c r="T126" s="227">
        <f>S126*H126</f>
        <v>34.38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160</v>
      </c>
      <c r="AT126" s="228" t="s">
        <v>142</v>
      </c>
      <c r="AU126" s="228" t="s">
        <v>90</v>
      </c>
      <c r="AY126" s="16" t="s">
        <v>139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88</v>
      </c>
      <c r="BK126" s="229">
        <f>ROUND(I126*H126,2)</f>
        <v>0</v>
      </c>
      <c r="BL126" s="16" t="s">
        <v>160</v>
      </c>
      <c r="BM126" s="228" t="s">
        <v>295</v>
      </c>
    </row>
    <row r="127" spans="1:47" s="2" customFormat="1" ht="12">
      <c r="A127" s="37"/>
      <c r="B127" s="38"/>
      <c r="C127" s="39"/>
      <c r="D127" s="230" t="s">
        <v>149</v>
      </c>
      <c r="E127" s="39"/>
      <c r="F127" s="231" t="s">
        <v>296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149</v>
      </c>
      <c r="AU127" s="16" t="s">
        <v>90</v>
      </c>
    </row>
    <row r="128" spans="1:65" s="2" customFormat="1" ht="22.2" customHeight="1">
      <c r="A128" s="37"/>
      <c r="B128" s="38"/>
      <c r="C128" s="217" t="s">
        <v>155</v>
      </c>
      <c r="D128" s="217" t="s">
        <v>142</v>
      </c>
      <c r="E128" s="218" t="s">
        <v>297</v>
      </c>
      <c r="F128" s="219" t="s">
        <v>298</v>
      </c>
      <c r="G128" s="220" t="s">
        <v>290</v>
      </c>
      <c r="H128" s="221">
        <v>194.6</v>
      </c>
      <c r="I128" s="222"/>
      <c r="J128" s="223">
        <f>ROUND(I128*H128,2)</f>
        <v>0</v>
      </c>
      <c r="K128" s="219" t="s">
        <v>146</v>
      </c>
      <c r="L128" s="43"/>
      <c r="M128" s="224" t="s">
        <v>1</v>
      </c>
      <c r="N128" s="225" t="s">
        <v>45</v>
      </c>
      <c r="O128" s="90"/>
      <c r="P128" s="226">
        <f>O128*H128</f>
        <v>0</v>
      </c>
      <c r="Q128" s="226">
        <v>5E-05</v>
      </c>
      <c r="R128" s="226">
        <f>Q128*H128</f>
        <v>0.00973</v>
      </c>
      <c r="S128" s="226">
        <v>0.128</v>
      </c>
      <c r="T128" s="227">
        <f>S128*H128</f>
        <v>24.9088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160</v>
      </c>
      <c r="AT128" s="228" t="s">
        <v>142</v>
      </c>
      <c r="AU128" s="228" t="s">
        <v>90</v>
      </c>
      <c r="AY128" s="16" t="s">
        <v>139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88</v>
      </c>
      <c r="BK128" s="229">
        <f>ROUND(I128*H128,2)</f>
        <v>0</v>
      </c>
      <c r="BL128" s="16" t="s">
        <v>160</v>
      </c>
      <c r="BM128" s="228" t="s">
        <v>299</v>
      </c>
    </row>
    <row r="129" spans="1:47" s="2" customFormat="1" ht="12">
      <c r="A129" s="37"/>
      <c r="B129" s="38"/>
      <c r="C129" s="39"/>
      <c r="D129" s="230" t="s">
        <v>149</v>
      </c>
      <c r="E129" s="39"/>
      <c r="F129" s="231" t="s">
        <v>300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149</v>
      </c>
      <c r="AU129" s="16" t="s">
        <v>90</v>
      </c>
    </row>
    <row r="130" spans="1:65" s="2" customFormat="1" ht="22.2" customHeight="1">
      <c r="A130" s="37"/>
      <c r="B130" s="38"/>
      <c r="C130" s="217" t="s">
        <v>160</v>
      </c>
      <c r="D130" s="217" t="s">
        <v>142</v>
      </c>
      <c r="E130" s="218" t="s">
        <v>301</v>
      </c>
      <c r="F130" s="219" t="s">
        <v>302</v>
      </c>
      <c r="G130" s="220" t="s">
        <v>303</v>
      </c>
      <c r="H130" s="221">
        <v>8.64</v>
      </c>
      <c r="I130" s="222"/>
      <c r="J130" s="223">
        <f>ROUND(I130*H130,2)</f>
        <v>0</v>
      </c>
      <c r="K130" s="219" t="s">
        <v>146</v>
      </c>
      <c r="L130" s="43"/>
      <c r="M130" s="224" t="s">
        <v>1</v>
      </c>
      <c r="N130" s="225" t="s">
        <v>45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160</v>
      </c>
      <c r="AT130" s="228" t="s">
        <v>142</v>
      </c>
      <c r="AU130" s="228" t="s">
        <v>90</v>
      </c>
      <c r="AY130" s="16" t="s">
        <v>139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88</v>
      </c>
      <c r="BK130" s="229">
        <f>ROUND(I130*H130,2)</f>
        <v>0</v>
      </c>
      <c r="BL130" s="16" t="s">
        <v>160</v>
      </c>
      <c r="BM130" s="228" t="s">
        <v>304</v>
      </c>
    </row>
    <row r="131" spans="1:47" s="2" customFormat="1" ht="12">
      <c r="A131" s="37"/>
      <c r="B131" s="38"/>
      <c r="C131" s="39"/>
      <c r="D131" s="230" t="s">
        <v>149</v>
      </c>
      <c r="E131" s="39"/>
      <c r="F131" s="231" t="s">
        <v>305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149</v>
      </c>
      <c r="AU131" s="16" t="s">
        <v>90</v>
      </c>
    </row>
    <row r="132" spans="1:65" s="2" customFormat="1" ht="14.4" customHeight="1">
      <c r="A132" s="37"/>
      <c r="B132" s="38"/>
      <c r="C132" s="217" t="s">
        <v>138</v>
      </c>
      <c r="D132" s="217" t="s">
        <v>142</v>
      </c>
      <c r="E132" s="218" t="s">
        <v>306</v>
      </c>
      <c r="F132" s="219" t="s">
        <v>307</v>
      </c>
      <c r="G132" s="220" t="s">
        <v>205</v>
      </c>
      <c r="H132" s="221">
        <v>22</v>
      </c>
      <c r="I132" s="222"/>
      <c r="J132" s="223">
        <f>ROUND(I132*H132,2)</f>
        <v>0</v>
      </c>
      <c r="K132" s="219" t="s">
        <v>146</v>
      </c>
      <c r="L132" s="43"/>
      <c r="M132" s="224" t="s">
        <v>1</v>
      </c>
      <c r="N132" s="225" t="s">
        <v>45</v>
      </c>
      <c r="O132" s="90"/>
      <c r="P132" s="226">
        <f>O132*H132</f>
        <v>0</v>
      </c>
      <c r="Q132" s="226">
        <v>0.02102</v>
      </c>
      <c r="R132" s="226">
        <f>Q132*H132</f>
        <v>0.46244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160</v>
      </c>
      <c r="AT132" s="228" t="s">
        <v>142</v>
      </c>
      <c r="AU132" s="228" t="s">
        <v>90</v>
      </c>
      <c r="AY132" s="16" t="s">
        <v>139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88</v>
      </c>
      <c r="BK132" s="229">
        <f>ROUND(I132*H132,2)</f>
        <v>0</v>
      </c>
      <c r="BL132" s="16" t="s">
        <v>160</v>
      </c>
      <c r="BM132" s="228" t="s">
        <v>308</v>
      </c>
    </row>
    <row r="133" spans="1:47" s="2" customFormat="1" ht="12">
      <c r="A133" s="37"/>
      <c r="B133" s="38"/>
      <c r="C133" s="39"/>
      <c r="D133" s="230" t="s">
        <v>149</v>
      </c>
      <c r="E133" s="39"/>
      <c r="F133" s="231" t="s">
        <v>309</v>
      </c>
      <c r="G133" s="39"/>
      <c r="H133" s="39"/>
      <c r="I133" s="232"/>
      <c r="J133" s="39"/>
      <c r="K133" s="39"/>
      <c r="L133" s="43"/>
      <c r="M133" s="233"/>
      <c r="N133" s="234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149</v>
      </c>
      <c r="AU133" s="16" t="s">
        <v>90</v>
      </c>
    </row>
    <row r="134" spans="1:65" s="2" customFormat="1" ht="22.2" customHeight="1">
      <c r="A134" s="37"/>
      <c r="B134" s="38"/>
      <c r="C134" s="217" t="s">
        <v>169</v>
      </c>
      <c r="D134" s="217" t="s">
        <v>142</v>
      </c>
      <c r="E134" s="218" t="s">
        <v>310</v>
      </c>
      <c r="F134" s="219" t="s">
        <v>311</v>
      </c>
      <c r="G134" s="220" t="s">
        <v>312</v>
      </c>
      <c r="H134" s="221">
        <v>168</v>
      </c>
      <c r="I134" s="222"/>
      <c r="J134" s="223">
        <f>ROUND(I134*H134,2)</f>
        <v>0</v>
      </c>
      <c r="K134" s="219" t="s">
        <v>146</v>
      </c>
      <c r="L134" s="43"/>
      <c r="M134" s="224" t="s">
        <v>1</v>
      </c>
      <c r="N134" s="225" t="s">
        <v>45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160</v>
      </c>
      <c r="AT134" s="228" t="s">
        <v>142</v>
      </c>
      <c r="AU134" s="228" t="s">
        <v>90</v>
      </c>
      <c r="AY134" s="16" t="s">
        <v>139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88</v>
      </c>
      <c r="BK134" s="229">
        <f>ROUND(I134*H134,2)</f>
        <v>0</v>
      </c>
      <c r="BL134" s="16" t="s">
        <v>160</v>
      </c>
      <c r="BM134" s="228" t="s">
        <v>313</v>
      </c>
    </row>
    <row r="135" spans="1:47" s="2" customFormat="1" ht="12">
      <c r="A135" s="37"/>
      <c r="B135" s="38"/>
      <c r="C135" s="39"/>
      <c r="D135" s="230" t="s">
        <v>149</v>
      </c>
      <c r="E135" s="39"/>
      <c r="F135" s="231" t="s">
        <v>314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149</v>
      </c>
      <c r="AU135" s="16" t="s">
        <v>90</v>
      </c>
    </row>
    <row r="136" spans="1:65" s="2" customFormat="1" ht="22.2" customHeight="1">
      <c r="A136" s="37"/>
      <c r="B136" s="38"/>
      <c r="C136" s="217" t="s">
        <v>174</v>
      </c>
      <c r="D136" s="217" t="s">
        <v>142</v>
      </c>
      <c r="E136" s="218" t="s">
        <v>315</v>
      </c>
      <c r="F136" s="219" t="s">
        <v>316</v>
      </c>
      <c r="G136" s="220" t="s">
        <v>303</v>
      </c>
      <c r="H136" s="221">
        <v>17</v>
      </c>
      <c r="I136" s="222"/>
      <c r="J136" s="223">
        <f>ROUND(I136*H136,2)</f>
        <v>0</v>
      </c>
      <c r="K136" s="219" t="s">
        <v>146</v>
      </c>
      <c r="L136" s="43"/>
      <c r="M136" s="224" t="s">
        <v>1</v>
      </c>
      <c r="N136" s="225" t="s">
        <v>45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160</v>
      </c>
      <c r="AT136" s="228" t="s">
        <v>142</v>
      </c>
      <c r="AU136" s="228" t="s">
        <v>90</v>
      </c>
      <c r="AY136" s="16" t="s">
        <v>139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88</v>
      </c>
      <c r="BK136" s="229">
        <f>ROUND(I136*H136,2)</f>
        <v>0</v>
      </c>
      <c r="BL136" s="16" t="s">
        <v>160</v>
      </c>
      <c r="BM136" s="228" t="s">
        <v>317</v>
      </c>
    </row>
    <row r="137" spans="1:47" s="2" customFormat="1" ht="12">
      <c r="A137" s="37"/>
      <c r="B137" s="38"/>
      <c r="C137" s="39"/>
      <c r="D137" s="230" t="s">
        <v>149</v>
      </c>
      <c r="E137" s="39"/>
      <c r="F137" s="231" t="s">
        <v>318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90</v>
      </c>
    </row>
    <row r="138" spans="1:65" s="2" customFormat="1" ht="22.2" customHeight="1">
      <c r="A138" s="37"/>
      <c r="B138" s="38"/>
      <c r="C138" s="217" t="s">
        <v>179</v>
      </c>
      <c r="D138" s="217" t="s">
        <v>142</v>
      </c>
      <c r="E138" s="218" t="s">
        <v>319</v>
      </c>
      <c r="F138" s="219" t="s">
        <v>320</v>
      </c>
      <c r="G138" s="220" t="s">
        <v>303</v>
      </c>
      <c r="H138" s="221">
        <v>244.22</v>
      </c>
      <c r="I138" s="222"/>
      <c r="J138" s="223">
        <f>ROUND(I138*H138,2)</f>
        <v>0</v>
      </c>
      <c r="K138" s="219" t="s">
        <v>146</v>
      </c>
      <c r="L138" s="43"/>
      <c r="M138" s="224" t="s">
        <v>1</v>
      </c>
      <c r="N138" s="225" t="s">
        <v>45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160</v>
      </c>
      <c r="AT138" s="228" t="s">
        <v>142</v>
      </c>
      <c r="AU138" s="228" t="s">
        <v>90</v>
      </c>
      <c r="AY138" s="16" t="s">
        <v>139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88</v>
      </c>
      <c r="BK138" s="229">
        <f>ROUND(I138*H138,2)</f>
        <v>0</v>
      </c>
      <c r="BL138" s="16" t="s">
        <v>160</v>
      </c>
      <c r="BM138" s="228" t="s">
        <v>321</v>
      </c>
    </row>
    <row r="139" spans="1:47" s="2" customFormat="1" ht="12">
      <c r="A139" s="37"/>
      <c r="B139" s="38"/>
      <c r="C139" s="39"/>
      <c r="D139" s="230" t="s">
        <v>149</v>
      </c>
      <c r="E139" s="39"/>
      <c r="F139" s="231" t="s">
        <v>322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90</v>
      </c>
    </row>
    <row r="140" spans="1:65" s="2" customFormat="1" ht="14.4" customHeight="1">
      <c r="A140" s="37"/>
      <c r="B140" s="38"/>
      <c r="C140" s="217" t="s">
        <v>186</v>
      </c>
      <c r="D140" s="217" t="s">
        <v>142</v>
      </c>
      <c r="E140" s="218" t="s">
        <v>323</v>
      </c>
      <c r="F140" s="219" t="s">
        <v>324</v>
      </c>
      <c r="G140" s="220" t="s">
        <v>205</v>
      </c>
      <c r="H140" s="221">
        <v>65</v>
      </c>
      <c r="I140" s="222"/>
      <c r="J140" s="223">
        <f>ROUND(I140*H140,2)</f>
        <v>0</v>
      </c>
      <c r="K140" s="219" t="s">
        <v>146</v>
      </c>
      <c r="L140" s="43"/>
      <c r="M140" s="224" t="s">
        <v>1</v>
      </c>
      <c r="N140" s="225" t="s">
        <v>45</v>
      </c>
      <c r="O140" s="90"/>
      <c r="P140" s="226">
        <f>O140*H140</f>
        <v>0</v>
      </c>
      <c r="Q140" s="226">
        <v>0.00133</v>
      </c>
      <c r="R140" s="226">
        <f>Q140*H140</f>
        <v>0.08645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160</v>
      </c>
      <c r="AT140" s="228" t="s">
        <v>142</v>
      </c>
      <c r="AU140" s="228" t="s">
        <v>90</v>
      </c>
      <c r="AY140" s="16" t="s">
        <v>139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88</v>
      </c>
      <c r="BK140" s="229">
        <f>ROUND(I140*H140,2)</f>
        <v>0</v>
      </c>
      <c r="BL140" s="16" t="s">
        <v>160</v>
      </c>
      <c r="BM140" s="228" t="s">
        <v>325</v>
      </c>
    </row>
    <row r="141" spans="1:47" s="2" customFormat="1" ht="12">
      <c r="A141" s="37"/>
      <c r="B141" s="38"/>
      <c r="C141" s="39"/>
      <c r="D141" s="230" t="s">
        <v>149</v>
      </c>
      <c r="E141" s="39"/>
      <c r="F141" s="231" t="s">
        <v>326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90</v>
      </c>
    </row>
    <row r="142" spans="1:65" s="2" customFormat="1" ht="14.4" customHeight="1">
      <c r="A142" s="37"/>
      <c r="B142" s="38"/>
      <c r="C142" s="239" t="s">
        <v>191</v>
      </c>
      <c r="D142" s="239" t="s">
        <v>327</v>
      </c>
      <c r="E142" s="240" t="s">
        <v>328</v>
      </c>
      <c r="F142" s="241" t="s">
        <v>329</v>
      </c>
      <c r="G142" s="242" t="s">
        <v>330</v>
      </c>
      <c r="H142" s="243">
        <v>1.3</v>
      </c>
      <c r="I142" s="244"/>
      <c r="J142" s="245">
        <f>ROUND(I142*H142,2)</f>
        <v>0</v>
      </c>
      <c r="K142" s="241" t="s">
        <v>222</v>
      </c>
      <c r="L142" s="246"/>
      <c r="M142" s="247" t="s">
        <v>1</v>
      </c>
      <c r="N142" s="248" t="s">
        <v>45</v>
      </c>
      <c r="O142" s="90"/>
      <c r="P142" s="226">
        <f>O142*H142</f>
        <v>0</v>
      </c>
      <c r="Q142" s="226">
        <v>1</v>
      </c>
      <c r="R142" s="226">
        <f>Q142*H142</f>
        <v>1.3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179</v>
      </c>
      <c r="AT142" s="228" t="s">
        <v>327</v>
      </c>
      <c r="AU142" s="228" t="s">
        <v>90</v>
      </c>
      <c r="AY142" s="16" t="s">
        <v>139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88</v>
      </c>
      <c r="BK142" s="229">
        <f>ROUND(I142*H142,2)</f>
        <v>0</v>
      </c>
      <c r="BL142" s="16" t="s">
        <v>160</v>
      </c>
      <c r="BM142" s="228" t="s">
        <v>331</v>
      </c>
    </row>
    <row r="143" spans="1:47" s="2" customFormat="1" ht="12">
      <c r="A143" s="37"/>
      <c r="B143" s="38"/>
      <c r="C143" s="39"/>
      <c r="D143" s="230" t="s">
        <v>149</v>
      </c>
      <c r="E143" s="39"/>
      <c r="F143" s="231" t="s">
        <v>332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149</v>
      </c>
      <c r="AU143" s="16" t="s">
        <v>90</v>
      </c>
    </row>
    <row r="144" spans="1:65" s="2" customFormat="1" ht="14.4" customHeight="1">
      <c r="A144" s="37"/>
      <c r="B144" s="38"/>
      <c r="C144" s="217" t="s">
        <v>198</v>
      </c>
      <c r="D144" s="217" t="s">
        <v>142</v>
      </c>
      <c r="E144" s="218" t="s">
        <v>333</v>
      </c>
      <c r="F144" s="219" t="s">
        <v>334</v>
      </c>
      <c r="G144" s="220" t="s">
        <v>205</v>
      </c>
      <c r="H144" s="221">
        <v>65</v>
      </c>
      <c r="I144" s="222"/>
      <c r="J144" s="223">
        <f>ROUND(I144*H144,2)</f>
        <v>0</v>
      </c>
      <c r="K144" s="219" t="s">
        <v>146</v>
      </c>
      <c r="L144" s="43"/>
      <c r="M144" s="224" t="s">
        <v>1</v>
      </c>
      <c r="N144" s="225" t="s">
        <v>45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160</v>
      </c>
      <c r="AT144" s="228" t="s">
        <v>142</v>
      </c>
      <c r="AU144" s="228" t="s">
        <v>90</v>
      </c>
      <c r="AY144" s="16" t="s">
        <v>139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88</v>
      </c>
      <c r="BK144" s="229">
        <f>ROUND(I144*H144,2)</f>
        <v>0</v>
      </c>
      <c r="BL144" s="16" t="s">
        <v>160</v>
      </c>
      <c r="BM144" s="228" t="s">
        <v>335</v>
      </c>
    </row>
    <row r="145" spans="1:65" s="2" customFormat="1" ht="22.2" customHeight="1">
      <c r="A145" s="37"/>
      <c r="B145" s="38"/>
      <c r="C145" s="217" t="s">
        <v>202</v>
      </c>
      <c r="D145" s="217" t="s">
        <v>142</v>
      </c>
      <c r="E145" s="218" t="s">
        <v>336</v>
      </c>
      <c r="F145" s="219" t="s">
        <v>337</v>
      </c>
      <c r="G145" s="220" t="s">
        <v>290</v>
      </c>
      <c r="H145" s="221">
        <v>57.5</v>
      </c>
      <c r="I145" s="222"/>
      <c r="J145" s="223">
        <f>ROUND(I145*H145,2)</f>
        <v>0</v>
      </c>
      <c r="K145" s="219" t="s">
        <v>146</v>
      </c>
      <c r="L145" s="43"/>
      <c r="M145" s="224" t="s">
        <v>1</v>
      </c>
      <c r="N145" s="225" t="s">
        <v>45</v>
      </c>
      <c r="O145" s="90"/>
      <c r="P145" s="226">
        <f>O145*H145</f>
        <v>0</v>
      </c>
      <c r="Q145" s="226">
        <v>0.0264</v>
      </c>
      <c r="R145" s="226">
        <f>Q145*H145</f>
        <v>1.518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160</v>
      </c>
      <c r="AT145" s="228" t="s">
        <v>142</v>
      </c>
      <c r="AU145" s="228" t="s">
        <v>90</v>
      </c>
      <c r="AY145" s="16" t="s">
        <v>139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88</v>
      </c>
      <c r="BK145" s="229">
        <f>ROUND(I145*H145,2)</f>
        <v>0</v>
      </c>
      <c r="BL145" s="16" t="s">
        <v>160</v>
      </c>
      <c r="BM145" s="228" t="s">
        <v>338</v>
      </c>
    </row>
    <row r="146" spans="1:47" s="2" customFormat="1" ht="12">
      <c r="A146" s="37"/>
      <c r="B146" s="38"/>
      <c r="C146" s="39"/>
      <c r="D146" s="230" t="s">
        <v>149</v>
      </c>
      <c r="E146" s="39"/>
      <c r="F146" s="231" t="s">
        <v>339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149</v>
      </c>
      <c r="AU146" s="16" t="s">
        <v>90</v>
      </c>
    </row>
    <row r="147" spans="1:65" s="2" customFormat="1" ht="22.2" customHeight="1">
      <c r="A147" s="37"/>
      <c r="B147" s="38"/>
      <c r="C147" s="217" t="s">
        <v>208</v>
      </c>
      <c r="D147" s="217" t="s">
        <v>142</v>
      </c>
      <c r="E147" s="218" t="s">
        <v>340</v>
      </c>
      <c r="F147" s="219" t="s">
        <v>341</v>
      </c>
      <c r="G147" s="220" t="s">
        <v>303</v>
      </c>
      <c r="H147" s="221">
        <v>244.22</v>
      </c>
      <c r="I147" s="222"/>
      <c r="J147" s="223">
        <f>ROUND(I147*H147,2)</f>
        <v>0</v>
      </c>
      <c r="K147" s="219" t="s">
        <v>146</v>
      </c>
      <c r="L147" s="43"/>
      <c r="M147" s="224" t="s">
        <v>1</v>
      </c>
      <c r="N147" s="225" t="s">
        <v>45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160</v>
      </c>
      <c r="AT147" s="228" t="s">
        <v>142</v>
      </c>
      <c r="AU147" s="228" t="s">
        <v>90</v>
      </c>
      <c r="AY147" s="16" t="s">
        <v>139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88</v>
      </c>
      <c r="BK147" s="229">
        <f>ROUND(I147*H147,2)</f>
        <v>0</v>
      </c>
      <c r="BL147" s="16" t="s">
        <v>160</v>
      </c>
      <c r="BM147" s="228" t="s">
        <v>342</v>
      </c>
    </row>
    <row r="148" spans="1:47" s="2" customFormat="1" ht="12">
      <c r="A148" s="37"/>
      <c r="B148" s="38"/>
      <c r="C148" s="39"/>
      <c r="D148" s="230" t="s">
        <v>149</v>
      </c>
      <c r="E148" s="39"/>
      <c r="F148" s="231" t="s">
        <v>343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90</v>
      </c>
    </row>
    <row r="149" spans="1:65" s="2" customFormat="1" ht="19.8" customHeight="1">
      <c r="A149" s="37"/>
      <c r="B149" s="38"/>
      <c r="C149" s="217" t="s">
        <v>213</v>
      </c>
      <c r="D149" s="217" t="s">
        <v>142</v>
      </c>
      <c r="E149" s="218" t="s">
        <v>344</v>
      </c>
      <c r="F149" s="219" t="s">
        <v>345</v>
      </c>
      <c r="G149" s="220" t="s">
        <v>303</v>
      </c>
      <c r="H149" s="221">
        <v>17</v>
      </c>
      <c r="I149" s="222"/>
      <c r="J149" s="223">
        <f>ROUND(I149*H149,2)</f>
        <v>0</v>
      </c>
      <c r="K149" s="219" t="s">
        <v>146</v>
      </c>
      <c r="L149" s="43"/>
      <c r="M149" s="224" t="s">
        <v>1</v>
      </c>
      <c r="N149" s="225" t="s">
        <v>45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160</v>
      </c>
      <c r="AT149" s="228" t="s">
        <v>142</v>
      </c>
      <c r="AU149" s="228" t="s">
        <v>90</v>
      </c>
      <c r="AY149" s="16" t="s">
        <v>139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88</v>
      </c>
      <c r="BK149" s="229">
        <f>ROUND(I149*H149,2)</f>
        <v>0</v>
      </c>
      <c r="BL149" s="16" t="s">
        <v>160</v>
      </c>
      <c r="BM149" s="228" t="s">
        <v>346</v>
      </c>
    </row>
    <row r="150" spans="1:47" s="2" customFormat="1" ht="12">
      <c r="A150" s="37"/>
      <c r="B150" s="38"/>
      <c r="C150" s="39"/>
      <c r="D150" s="230" t="s">
        <v>149</v>
      </c>
      <c r="E150" s="39"/>
      <c r="F150" s="231" t="s">
        <v>347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149</v>
      </c>
      <c r="AU150" s="16" t="s">
        <v>90</v>
      </c>
    </row>
    <row r="151" spans="1:65" s="2" customFormat="1" ht="22.2" customHeight="1">
      <c r="A151" s="37"/>
      <c r="B151" s="38"/>
      <c r="C151" s="217" t="s">
        <v>8</v>
      </c>
      <c r="D151" s="217" t="s">
        <v>142</v>
      </c>
      <c r="E151" s="218" t="s">
        <v>348</v>
      </c>
      <c r="F151" s="219" t="s">
        <v>349</v>
      </c>
      <c r="G151" s="220" t="s">
        <v>330</v>
      </c>
      <c r="H151" s="221">
        <v>488.44</v>
      </c>
      <c r="I151" s="222"/>
      <c r="J151" s="223">
        <f>ROUND(I151*H151,2)</f>
        <v>0</v>
      </c>
      <c r="K151" s="219" t="s">
        <v>146</v>
      </c>
      <c r="L151" s="43"/>
      <c r="M151" s="224" t="s">
        <v>1</v>
      </c>
      <c r="N151" s="225" t="s">
        <v>45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160</v>
      </c>
      <c r="AT151" s="228" t="s">
        <v>142</v>
      </c>
      <c r="AU151" s="228" t="s">
        <v>90</v>
      </c>
      <c r="AY151" s="16" t="s">
        <v>139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88</v>
      </c>
      <c r="BK151" s="229">
        <f>ROUND(I151*H151,2)</f>
        <v>0</v>
      </c>
      <c r="BL151" s="16" t="s">
        <v>160</v>
      </c>
      <c r="BM151" s="228" t="s">
        <v>350</v>
      </c>
    </row>
    <row r="152" spans="1:47" s="2" customFormat="1" ht="12">
      <c r="A152" s="37"/>
      <c r="B152" s="38"/>
      <c r="C152" s="39"/>
      <c r="D152" s="230" t="s">
        <v>149</v>
      </c>
      <c r="E152" s="39"/>
      <c r="F152" s="231" t="s">
        <v>351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149</v>
      </c>
      <c r="AU152" s="16" t="s">
        <v>90</v>
      </c>
    </row>
    <row r="153" spans="1:65" s="2" customFormat="1" ht="30" customHeight="1">
      <c r="A153" s="37"/>
      <c r="B153" s="38"/>
      <c r="C153" s="217" t="s">
        <v>225</v>
      </c>
      <c r="D153" s="217" t="s">
        <v>142</v>
      </c>
      <c r="E153" s="218" t="s">
        <v>352</v>
      </c>
      <c r="F153" s="219" t="s">
        <v>353</v>
      </c>
      <c r="G153" s="220" t="s">
        <v>290</v>
      </c>
      <c r="H153" s="221">
        <v>149</v>
      </c>
      <c r="I153" s="222"/>
      <c r="J153" s="223">
        <f>ROUND(I153*H153,2)</f>
        <v>0</v>
      </c>
      <c r="K153" s="219" t="s">
        <v>146</v>
      </c>
      <c r="L153" s="43"/>
      <c r="M153" s="224" t="s">
        <v>1</v>
      </c>
      <c r="N153" s="225" t="s">
        <v>45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160</v>
      </c>
      <c r="AT153" s="228" t="s">
        <v>142</v>
      </c>
      <c r="AU153" s="228" t="s">
        <v>90</v>
      </c>
      <c r="AY153" s="16" t="s">
        <v>139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88</v>
      </c>
      <c r="BK153" s="229">
        <f>ROUND(I153*H153,2)</f>
        <v>0</v>
      </c>
      <c r="BL153" s="16" t="s">
        <v>160</v>
      </c>
      <c r="BM153" s="228" t="s">
        <v>354</v>
      </c>
    </row>
    <row r="154" spans="1:47" s="2" customFormat="1" ht="12">
      <c r="A154" s="37"/>
      <c r="B154" s="38"/>
      <c r="C154" s="39"/>
      <c r="D154" s="230" t="s">
        <v>149</v>
      </c>
      <c r="E154" s="39"/>
      <c r="F154" s="231" t="s">
        <v>355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149</v>
      </c>
      <c r="AU154" s="16" t="s">
        <v>90</v>
      </c>
    </row>
    <row r="155" spans="1:65" s="2" customFormat="1" ht="22.2" customHeight="1">
      <c r="A155" s="37"/>
      <c r="B155" s="38"/>
      <c r="C155" s="217" t="s">
        <v>230</v>
      </c>
      <c r="D155" s="217" t="s">
        <v>142</v>
      </c>
      <c r="E155" s="218" t="s">
        <v>356</v>
      </c>
      <c r="F155" s="219" t="s">
        <v>357</v>
      </c>
      <c r="G155" s="220" t="s">
        <v>290</v>
      </c>
      <c r="H155" s="221">
        <v>149</v>
      </c>
      <c r="I155" s="222"/>
      <c r="J155" s="223">
        <f>ROUND(I155*H155,2)</f>
        <v>0</v>
      </c>
      <c r="K155" s="219" t="s">
        <v>146</v>
      </c>
      <c r="L155" s="43"/>
      <c r="M155" s="224" t="s">
        <v>1</v>
      </c>
      <c r="N155" s="225" t="s">
        <v>45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160</v>
      </c>
      <c r="AT155" s="228" t="s">
        <v>142</v>
      </c>
      <c r="AU155" s="228" t="s">
        <v>90</v>
      </c>
      <c r="AY155" s="16" t="s">
        <v>139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88</v>
      </c>
      <c r="BK155" s="229">
        <f>ROUND(I155*H155,2)</f>
        <v>0</v>
      </c>
      <c r="BL155" s="16" t="s">
        <v>160</v>
      </c>
      <c r="BM155" s="228" t="s">
        <v>358</v>
      </c>
    </row>
    <row r="156" spans="1:47" s="2" customFormat="1" ht="12">
      <c r="A156" s="37"/>
      <c r="B156" s="38"/>
      <c r="C156" s="39"/>
      <c r="D156" s="230" t="s">
        <v>149</v>
      </c>
      <c r="E156" s="39"/>
      <c r="F156" s="231" t="s">
        <v>359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149</v>
      </c>
      <c r="AU156" s="16" t="s">
        <v>90</v>
      </c>
    </row>
    <row r="157" spans="1:65" s="2" customFormat="1" ht="14.4" customHeight="1">
      <c r="A157" s="37"/>
      <c r="B157" s="38"/>
      <c r="C157" s="239" t="s">
        <v>235</v>
      </c>
      <c r="D157" s="239" t="s">
        <v>327</v>
      </c>
      <c r="E157" s="240" t="s">
        <v>360</v>
      </c>
      <c r="F157" s="241" t="s">
        <v>361</v>
      </c>
      <c r="G157" s="242" t="s">
        <v>362</v>
      </c>
      <c r="H157" s="243">
        <v>3.7</v>
      </c>
      <c r="I157" s="244"/>
      <c r="J157" s="245">
        <f>ROUND(I157*H157,2)</f>
        <v>0</v>
      </c>
      <c r="K157" s="241" t="s">
        <v>146</v>
      </c>
      <c r="L157" s="246"/>
      <c r="M157" s="247" t="s">
        <v>1</v>
      </c>
      <c r="N157" s="248" t="s">
        <v>45</v>
      </c>
      <c r="O157" s="90"/>
      <c r="P157" s="226">
        <f>O157*H157</f>
        <v>0</v>
      </c>
      <c r="Q157" s="226">
        <v>0.001</v>
      </c>
      <c r="R157" s="226">
        <f>Q157*H157</f>
        <v>0.0037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179</v>
      </c>
      <c r="AT157" s="228" t="s">
        <v>327</v>
      </c>
      <c r="AU157" s="228" t="s">
        <v>90</v>
      </c>
      <c r="AY157" s="16" t="s">
        <v>139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88</v>
      </c>
      <c r="BK157" s="229">
        <f>ROUND(I157*H157,2)</f>
        <v>0</v>
      </c>
      <c r="BL157" s="16" t="s">
        <v>160</v>
      </c>
      <c r="BM157" s="228" t="s">
        <v>363</v>
      </c>
    </row>
    <row r="158" spans="1:51" s="13" customFormat="1" ht="12">
      <c r="A158" s="13"/>
      <c r="B158" s="249"/>
      <c r="C158" s="250"/>
      <c r="D158" s="230" t="s">
        <v>364</v>
      </c>
      <c r="E158" s="250"/>
      <c r="F158" s="251" t="s">
        <v>365</v>
      </c>
      <c r="G158" s="250"/>
      <c r="H158" s="252">
        <v>3.7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364</v>
      </c>
      <c r="AU158" s="258" t="s">
        <v>90</v>
      </c>
      <c r="AV158" s="13" t="s">
        <v>90</v>
      </c>
      <c r="AW158" s="13" t="s">
        <v>4</v>
      </c>
      <c r="AX158" s="13" t="s">
        <v>88</v>
      </c>
      <c r="AY158" s="258" t="s">
        <v>139</v>
      </c>
    </row>
    <row r="159" spans="1:63" s="12" customFormat="1" ht="22.8" customHeight="1">
      <c r="A159" s="12"/>
      <c r="B159" s="201"/>
      <c r="C159" s="202"/>
      <c r="D159" s="203" t="s">
        <v>79</v>
      </c>
      <c r="E159" s="215" t="s">
        <v>90</v>
      </c>
      <c r="F159" s="215" t="s">
        <v>366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SUM(P160:P161)</f>
        <v>0</v>
      </c>
      <c r="Q159" s="209"/>
      <c r="R159" s="210">
        <f>SUM(R160:R161)</f>
        <v>0.00468</v>
      </c>
      <c r="S159" s="209"/>
      <c r="T159" s="211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88</v>
      </c>
      <c r="AT159" s="213" t="s">
        <v>79</v>
      </c>
      <c r="AU159" s="213" t="s">
        <v>88</v>
      </c>
      <c r="AY159" s="212" t="s">
        <v>139</v>
      </c>
      <c r="BK159" s="214">
        <f>SUM(BK160:BK161)</f>
        <v>0</v>
      </c>
    </row>
    <row r="160" spans="1:65" s="2" customFormat="1" ht="22.2" customHeight="1">
      <c r="A160" s="37"/>
      <c r="B160" s="38"/>
      <c r="C160" s="217" t="s">
        <v>239</v>
      </c>
      <c r="D160" s="217" t="s">
        <v>142</v>
      </c>
      <c r="E160" s="218" t="s">
        <v>367</v>
      </c>
      <c r="F160" s="219" t="s">
        <v>368</v>
      </c>
      <c r="G160" s="220" t="s">
        <v>205</v>
      </c>
      <c r="H160" s="221">
        <v>52</v>
      </c>
      <c r="I160" s="222"/>
      <c r="J160" s="223">
        <f>ROUND(I160*H160,2)</f>
        <v>0</v>
      </c>
      <c r="K160" s="219" t="s">
        <v>146</v>
      </c>
      <c r="L160" s="43"/>
      <c r="M160" s="224" t="s">
        <v>1</v>
      </c>
      <c r="N160" s="225" t="s">
        <v>45</v>
      </c>
      <c r="O160" s="90"/>
      <c r="P160" s="226">
        <f>O160*H160</f>
        <v>0</v>
      </c>
      <c r="Q160" s="226">
        <v>9E-05</v>
      </c>
      <c r="R160" s="226">
        <f>Q160*H160</f>
        <v>0.00468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160</v>
      </c>
      <c r="AT160" s="228" t="s">
        <v>142</v>
      </c>
      <c r="AU160" s="228" t="s">
        <v>90</v>
      </c>
      <c r="AY160" s="16" t="s">
        <v>139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88</v>
      </c>
      <c r="BK160" s="229">
        <f>ROUND(I160*H160,2)</f>
        <v>0</v>
      </c>
      <c r="BL160" s="16" t="s">
        <v>160</v>
      </c>
      <c r="BM160" s="228" t="s">
        <v>369</v>
      </c>
    </row>
    <row r="161" spans="1:47" s="2" customFormat="1" ht="12">
      <c r="A161" s="37"/>
      <c r="B161" s="38"/>
      <c r="C161" s="39"/>
      <c r="D161" s="230" t="s">
        <v>149</v>
      </c>
      <c r="E161" s="39"/>
      <c r="F161" s="231" t="s">
        <v>370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90</v>
      </c>
    </row>
    <row r="162" spans="1:63" s="12" customFormat="1" ht="22.8" customHeight="1">
      <c r="A162" s="12"/>
      <c r="B162" s="201"/>
      <c r="C162" s="202"/>
      <c r="D162" s="203" t="s">
        <v>79</v>
      </c>
      <c r="E162" s="215" t="s">
        <v>186</v>
      </c>
      <c r="F162" s="215" t="s">
        <v>371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SUM(P163:P174)</f>
        <v>0</v>
      </c>
      <c r="Q162" s="209"/>
      <c r="R162" s="210">
        <f>SUM(R163:R174)</f>
        <v>0.000736</v>
      </c>
      <c r="S162" s="209"/>
      <c r="T162" s="211">
        <f>SUM(T163:T174)</f>
        <v>54.0616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88</v>
      </c>
      <c r="AT162" s="213" t="s">
        <v>79</v>
      </c>
      <c r="AU162" s="213" t="s">
        <v>88</v>
      </c>
      <c r="AY162" s="212" t="s">
        <v>139</v>
      </c>
      <c r="BK162" s="214">
        <f>SUM(BK163:BK174)</f>
        <v>0</v>
      </c>
    </row>
    <row r="163" spans="1:65" s="2" customFormat="1" ht="14.4" customHeight="1">
      <c r="A163" s="37"/>
      <c r="B163" s="38"/>
      <c r="C163" s="217" t="s">
        <v>244</v>
      </c>
      <c r="D163" s="217" t="s">
        <v>142</v>
      </c>
      <c r="E163" s="218" t="s">
        <v>372</v>
      </c>
      <c r="F163" s="219" t="s">
        <v>373</v>
      </c>
      <c r="G163" s="220" t="s">
        <v>205</v>
      </c>
      <c r="H163" s="221">
        <v>11.94</v>
      </c>
      <c r="I163" s="222"/>
      <c r="J163" s="223">
        <f>ROUND(I163*H163,2)</f>
        <v>0</v>
      </c>
      <c r="K163" s="219" t="s">
        <v>146</v>
      </c>
      <c r="L163" s="43"/>
      <c r="M163" s="224" t="s">
        <v>1</v>
      </c>
      <c r="N163" s="225" t="s">
        <v>45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160</v>
      </c>
      <c r="AT163" s="228" t="s">
        <v>142</v>
      </c>
      <c r="AU163" s="228" t="s">
        <v>90</v>
      </c>
      <c r="AY163" s="16" t="s">
        <v>139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88</v>
      </c>
      <c r="BK163" s="229">
        <f>ROUND(I163*H163,2)</f>
        <v>0</v>
      </c>
      <c r="BL163" s="16" t="s">
        <v>160</v>
      </c>
      <c r="BM163" s="228" t="s">
        <v>374</v>
      </c>
    </row>
    <row r="164" spans="1:47" s="2" customFormat="1" ht="12">
      <c r="A164" s="37"/>
      <c r="B164" s="38"/>
      <c r="C164" s="39"/>
      <c r="D164" s="230" t="s">
        <v>149</v>
      </c>
      <c r="E164" s="39"/>
      <c r="F164" s="231" t="s">
        <v>375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149</v>
      </c>
      <c r="AU164" s="16" t="s">
        <v>90</v>
      </c>
    </row>
    <row r="165" spans="1:65" s="2" customFormat="1" ht="14.4" customHeight="1">
      <c r="A165" s="37"/>
      <c r="B165" s="38"/>
      <c r="C165" s="217" t="s">
        <v>7</v>
      </c>
      <c r="D165" s="217" t="s">
        <v>142</v>
      </c>
      <c r="E165" s="218" t="s">
        <v>376</v>
      </c>
      <c r="F165" s="219" t="s">
        <v>377</v>
      </c>
      <c r="G165" s="220" t="s">
        <v>290</v>
      </c>
      <c r="H165" s="221">
        <v>600</v>
      </c>
      <c r="I165" s="222"/>
      <c r="J165" s="223">
        <f>ROUND(I165*H165,2)</f>
        <v>0</v>
      </c>
      <c r="K165" s="219" t="s">
        <v>146</v>
      </c>
      <c r="L165" s="43"/>
      <c r="M165" s="224" t="s">
        <v>1</v>
      </c>
      <c r="N165" s="225" t="s">
        <v>45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0.02</v>
      </c>
      <c r="T165" s="227">
        <f>S165*H165</f>
        <v>12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160</v>
      </c>
      <c r="AT165" s="228" t="s">
        <v>142</v>
      </c>
      <c r="AU165" s="228" t="s">
        <v>90</v>
      </c>
      <c r="AY165" s="16" t="s">
        <v>139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88</v>
      </c>
      <c r="BK165" s="229">
        <f>ROUND(I165*H165,2)</f>
        <v>0</v>
      </c>
      <c r="BL165" s="16" t="s">
        <v>160</v>
      </c>
      <c r="BM165" s="228" t="s">
        <v>378</v>
      </c>
    </row>
    <row r="166" spans="1:47" s="2" customFormat="1" ht="12">
      <c r="A166" s="37"/>
      <c r="B166" s="38"/>
      <c r="C166" s="39"/>
      <c r="D166" s="230" t="s">
        <v>149</v>
      </c>
      <c r="E166" s="39"/>
      <c r="F166" s="231" t="s">
        <v>379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149</v>
      </c>
      <c r="AU166" s="16" t="s">
        <v>90</v>
      </c>
    </row>
    <row r="167" spans="1:65" s="2" customFormat="1" ht="14.4" customHeight="1">
      <c r="A167" s="37"/>
      <c r="B167" s="38"/>
      <c r="C167" s="217" t="s">
        <v>257</v>
      </c>
      <c r="D167" s="217" t="s">
        <v>142</v>
      </c>
      <c r="E167" s="218" t="s">
        <v>380</v>
      </c>
      <c r="F167" s="219" t="s">
        <v>381</v>
      </c>
      <c r="G167" s="220" t="s">
        <v>303</v>
      </c>
      <c r="H167" s="221">
        <v>1.19</v>
      </c>
      <c r="I167" s="222"/>
      <c r="J167" s="223">
        <f>ROUND(I167*H167,2)</f>
        <v>0</v>
      </c>
      <c r="K167" s="219" t="s">
        <v>146</v>
      </c>
      <c r="L167" s="43"/>
      <c r="M167" s="224" t="s">
        <v>1</v>
      </c>
      <c r="N167" s="225" t="s">
        <v>45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2.4</v>
      </c>
      <c r="T167" s="227">
        <f>S167*H167</f>
        <v>2.856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160</v>
      </c>
      <c r="AT167" s="228" t="s">
        <v>142</v>
      </c>
      <c r="AU167" s="228" t="s">
        <v>90</v>
      </c>
      <c r="AY167" s="16" t="s">
        <v>139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88</v>
      </c>
      <c r="BK167" s="229">
        <f>ROUND(I167*H167,2)</f>
        <v>0</v>
      </c>
      <c r="BL167" s="16" t="s">
        <v>160</v>
      </c>
      <c r="BM167" s="228" t="s">
        <v>382</v>
      </c>
    </row>
    <row r="168" spans="1:47" s="2" customFormat="1" ht="12">
      <c r="A168" s="37"/>
      <c r="B168" s="38"/>
      <c r="C168" s="39"/>
      <c r="D168" s="230" t="s">
        <v>149</v>
      </c>
      <c r="E168" s="39"/>
      <c r="F168" s="231" t="s">
        <v>383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149</v>
      </c>
      <c r="AU168" s="16" t="s">
        <v>90</v>
      </c>
    </row>
    <row r="169" spans="1:65" s="2" customFormat="1" ht="22.2" customHeight="1">
      <c r="A169" s="37"/>
      <c r="B169" s="38"/>
      <c r="C169" s="217" t="s">
        <v>262</v>
      </c>
      <c r="D169" s="217" t="s">
        <v>142</v>
      </c>
      <c r="E169" s="218" t="s">
        <v>384</v>
      </c>
      <c r="F169" s="219" t="s">
        <v>385</v>
      </c>
      <c r="G169" s="220" t="s">
        <v>386</v>
      </c>
      <c r="H169" s="221">
        <v>4</v>
      </c>
      <c r="I169" s="222"/>
      <c r="J169" s="223">
        <f>ROUND(I169*H169,2)</f>
        <v>0</v>
      </c>
      <c r="K169" s="219" t="s">
        <v>146</v>
      </c>
      <c r="L169" s="43"/>
      <c r="M169" s="224" t="s">
        <v>1</v>
      </c>
      <c r="N169" s="225" t="s">
        <v>45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0.004</v>
      </c>
      <c r="T169" s="227">
        <f>S169*H169</f>
        <v>0.016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160</v>
      </c>
      <c r="AT169" s="228" t="s">
        <v>142</v>
      </c>
      <c r="AU169" s="228" t="s">
        <v>90</v>
      </c>
      <c r="AY169" s="16" t="s">
        <v>139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88</v>
      </c>
      <c r="BK169" s="229">
        <f>ROUND(I169*H169,2)</f>
        <v>0</v>
      </c>
      <c r="BL169" s="16" t="s">
        <v>160</v>
      </c>
      <c r="BM169" s="228" t="s">
        <v>387</v>
      </c>
    </row>
    <row r="170" spans="1:47" s="2" customFormat="1" ht="12">
      <c r="A170" s="37"/>
      <c r="B170" s="38"/>
      <c r="C170" s="39"/>
      <c r="D170" s="230" t="s">
        <v>149</v>
      </c>
      <c r="E170" s="39"/>
      <c r="F170" s="231" t="s">
        <v>388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149</v>
      </c>
      <c r="AU170" s="16" t="s">
        <v>90</v>
      </c>
    </row>
    <row r="171" spans="1:65" s="2" customFormat="1" ht="14.4" customHeight="1">
      <c r="A171" s="37"/>
      <c r="B171" s="38"/>
      <c r="C171" s="217" t="s">
        <v>267</v>
      </c>
      <c r="D171" s="217" t="s">
        <v>142</v>
      </c>
      <c r="E171" s="218" t="s">
        <v>389</v>
      </c>
      <c r="F171" s="219" t="s">
        <v>390</v>
      </c>
      <c r="G171" s="220" t="s">
        <v>205</v>
      </c>
      <c r="H171" s="221">
        <v>7.2</v>
      </c>
      <c r="I171" s="222"/>
      <c r="J171" s="223">
        <f>ROUND(I171*H171,2)</f>
        <v>0</v>
      </c>
      <c r="K171" s="219" t="s">
        <v>146</v>
      </c>
      <c r="L171" s="43"/>
      <c r="M171" s="224" t="s">
        <v>1</v>
      </c>
      <c r="N171" s="225" t="s">
        <v>45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5.42</v>
      </c>
      <c r="T171" s="227">
        <f>S171*H171</f>
        <v>39.024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160</v>
      </c>
      <c r="AT171" s="228" t="s">
        <v>142</v>
      </c>
      <c r="AU171" s="228" t="s">
        <v>90</v>
      </c>
      <c r="AY171" s="16" t="s">
        <v>139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88</v>
      </c>
      <c r="BK171" s="229">
        <f>ROUND(I171*H171,2)</f>
        <v>0</v>
      </c>
      <c r="BL171" s="16" t="s">
        <v>160</v>
      </c>
      <c r="BM171" s="228" t="s">
        <v>391</v>
      </c>
    </row>
    <row r="172" spans="1:47" s="2" customFormat="1" ht="12">
      <c r="A172" s="37"/>
      <c r="B172" s="38"/>
      <c r="C172" s="39"/>
      <c r="D172" s="230" t="s">
        <v>149</v>
      </c>
      <c r="E172" s="39"/>
      <c r="F172" s="231" t="s">
        <v>392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149</v>
      </c>
      <c r="AU172" s="16" t="s">
        <v>90</v>
      </c>
    </row>
    <row r="173" spans="1:65" s="2" customFormat="1" ht="14.4" customHeight="1">
      <c r="A173" s="37"/>
      <c r="B173" s="38"/>
      <c r="C173" s="217" t="s">
        <v>274</v>
      </c>
      <c r="D173" s="217" t="s">
        <v>142</v>
      </c>
      <c r="E173" s="218" t="s">
        <v>393</v>
      </c>
      <c r="F173" s="219" t="s">
        <v>394</v>
      </c>
      <c r="G173" s="220" t="s">
        <v>205</v>
      </c>
      <c r="H173" s="221">
        <v>9.2</v>
      </c>
      <c r="I173" s="222"/>
      <c r="J173" s="223">
        <f>ROUND(I173*H173,2)</f>
        <v>0</v>
      </c>
      <c r="K173" s="219" t="s">
        <v>146</v>
      </c>
      <c r="L173" s="43"/>
      <c r="M173" s="224" t="s">
        <v>1</v>
      </c>
      <c r="N173" s="225" t="s">
        <v>45</v>
      </c>
      <c r="O173" s="90"/>
      <c r="P173" s="226">
        <f>O173*H173</f>
        <v>0</v>
      </c>
      <c r="Q173" s="226">
        <v>8E-05</v>
      </c>
      <c r="R173" s="226">
        <f>Q173*H173</f>
        <v>0.000736</v>
      </c>
      <c r="S173" s="226">
        <v>0.018</v>
      </c>
      <c r="T173" s="227">
        <f>S173*H173</f>
        <v>0.16559999999999997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160</v>
      </c>
      <c r="AT173" s="228" t="s">
        <v>142</v>
      </c>
      <c r="AU173" s="228" t="s">
        <v>90</v>
      </c>
      <c r="AY173" s="16" t="s">
        <v>139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88</v>
      </c>
      <c r="BK173" s="229">
        <f>ROUND(I173*H173,2)</f>
        <v>0</v>
      </c>
      <c r="BL173" s="16" t="s">
        <v>160</v>
      </c>
      <c r="BM173" s="228" t="s">
        <v>395</v>
      </c>
    </row>
    <row r="174" spans="1:47" s="2" customFormat="1" ht="12">
      <c r="A174" s="37"/>
      <c r="B174" s="38"/>
      <c r="C174" s="39"/>
      <c r="D174" s="230" t="s">
        <v>149</v>
      </c>
      <c r="E174" s="39"/>
      <c r="F174" s="231" t="s">
        <v>396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149</v>
      </c>
      <c r="AU174" s="16" t="s">
        <v>90</v>
      </c>
    </row>
    <row r="175" spans="1:63" s="12" customFormat="1" ht="22.8" customHeight="1">
      <c r="A175" s="12"/>
      <c r="B175" s="201"/>
      <c r="C175" s="202"/>
      <c r="D175" s="203" t="s">
        <v>79</v>
      </c>
      <c r="E175" s="215" t="s">
        <v>397</v>
      </c>
      <c r="F175" s="215" t="s">
        <v>398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SUM(P176:P188)</f>
        <v>0</v>
      </c>
      <c r="Q175" s="209"/>
      <c r="R175" s="210">
        <f>SUM(R176:R188)</f>
        <v>0</v>
      </c>
      <c r="S175" s="209"/>
      <c r="T175" s="211">
        <f>SUM(T176:T188)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88</v>
      </c>
      <c r="AT175" s="213" t="s">
        <v>79</v>
      </c>
      <c r="AU175" s="213" t="s">
        <v>88</v>
      </c>
      <c r="AY175" s="212" t="s">
        <v>139</v>
      </c>
      <c r="BK175" s="214">
        <f>SUM(BK176:BK188)</f>
        <v>0</v>
      </c>
    </row>
    <row r="176" spans="1:65" s="2" customFormat="1" ht="22.2" customHeight="1">
      <c r="A176" s="37"/>
      <c r="B176" s="38"/>
      <c r="C176" s="217" t="s">
        <v>399</v>
      </c>
      <c r="D176" s="217" t="s">
        <v>142</v>
      </c>
      <c r="E176" s="218" t="s">
        <v>400</v>
      </c>
      <c r="F176" s="219" t="s">
        <v>401</v>
      </c>
      <c r="G176" s="220" t="s">
        <v>330</v>
      </c>
      <c r="H176" s="221">
        <v>142.99</v>
      </c>
      <c r="I176" s="222"/>
      <c r="J176" s="223">
        <f>ROUND(I176*H176,2)</f>
        <v>0</v>
      </c>
      <c r="K176" s="219" t="s">
        <v>146</v>
      </c>
      <c r="L176" s="43"/>
      <c r="M176" s="224" t="s">
        <v>1</v>
      </c>
      <c r="N176" s="225" t="s">
        <v>45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160</v>
      </c>
      <c r="AT176" s="228" t="s">
        <v>142</v>
      </c>
      <c r="AU176" s="228" t="s">
        <v>90</v>
      </c>
      <c r="AY176" s="16" t="s">
        <v>139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88</v>
      </c>
      <c r="BK176" s="229">
        <f>ROUND(I176*H176,2)</f>
        <v>0</v>
      </c>
      <c r="BL176" s="16" t="s">
        <v>160</v>
      </c>
      <c r="BM176" s="228" t="s">
        <v>402</v>
      </c>
    </row>
    <row r="177" spans="1:47" s="2" customFormat="1" ht="12">
      <c r="A177" s="37"/>
      <c r="B177" s="38"/>
      <c r="C177" s="39"/>
      <c r="D177" s="230" t="s">
        <v>149</v>
      </c>
      <c r="E177" s="39"/>
      <c r="F177" s="231" t="s">
        <v>403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149</v>
      </c>
      <c r="AU177" s="16" t="s">
        <v>90</v>
      </c>
    </row>
    <row r="178" spans="1:65" s="2" customFormat="1" ht="22.2" customHeight="1">
      <c r="A178" s="37"/>
      <c r="B178" s="38"/>
      <c r="C178" s="217" t="s">
        <v>404</v>
      </c>
      <c r="D178" s="217" t="s">
        <v>142</v>
      </c>
      <c r="E178" s="218" t="s">
        <v>405</v>
      </c>
      <c r="F178" s="219" t="s">
        <v>406</v>
      </c>
      <c r="G178" s="220" t="s">
        <v>330</v>
      </c>
      <c r="H178" s="221">
        <v>1286.91</v>
      </c>
      <c r="I178" s="222"/>
      <c r="J178" s="223">
        <f>ROUND(I178*H178,2)</f>
        <v>0</v>
      </c>
      <c r="K178" s="219" t="s">
        <v>146</v>
      </c>
      <c r="L178" s="43"/>
      <c r="M178" s="224" t="s">
        <v>1</v>
      </c>
      <c r="N178" s="225" t="s">
        <v>45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160</v>
      </c>
      <c r="AT178" s="228" t="s">
        <v>142</v>
      </c>
      <c r="AU178" s="228" t="s">
        <v>90</v>
      </c>
      <c r="AY178" s="16" t="s">
        <v>139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88</v>
      </c>
      <c r="BK178" s="229">
        <f>ROUND(I178*H178,2)</f>
        <v>0</v>
      </c>
      <c r="BL178" s="16" t="s">
        <v>160</v>
      </c>
      <c r="BM178" s="228" t="s">
        <v>407</v>
      </c>
    </row>
    <row r="179" spans="1:47" s="2" customFormat="1" ht="12">
      <c r="A179" s="37"/>
      <c r="B179" s="38"/>
      <c r="C179" s="39"/>
      <c r="D179" s="230" t="s">
        <v>149</v>
      </c>
      <c r="E179" s="39"/>
      <c r="F179" s="231" t="s">
        <v>408</v>
      </c>
      <c r="G179" s="39"/>
      <c r="H179" s="39"/>
      <c r="I179" s="232"/>
      <c r="J179" s="39"/>
      <c r="K179" s="39"/>
      <c r="L179" s="43"/>
      <c r="M179" s="233"/>
      <c r="N179" s="23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149</v>
      </c>
      <c r="AU179" s="16" t="s">
        <v>90</v>
      </c>
    </row>
    <row r="180" spans="1:51" s="13" customFormat="1" ht="12">
      <c r="A180" s="13"/>
      <c r="B180" s="249"/>
      <c r="C180" s="250"/>
      <c r="D180" s="230" t="s">
        <v>364</v>
      </c>
      <c r="E180" s="250"/>
      <c r="F180" s="251" t="s">
        <v>409</v>
      </c>
      <c r="G180" s="250"/>
      <c r="H180" s="252">
        <v>1286.91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8" t="s">
        <v>364</v>
      </c>
      <c r="AU180" s="258" t="s">
        <v>90</v>
      </c>
      <c r="AV180" s="13" t="s">
        <v>90</v>
      </c>
      <c r="AW180" s="13" t="s">
        <v>4</v>
      </c>
      <c r="AX180" s="13" t="s">
        <v>88</v>
      </c>
      <c r="AY180" s="258" t="s">
        <v>139</v>
      </c>
    </row>
    <row r="181" spans="1:65" s="2" customFormat="1" ht="30" customHeight="1">
      <c r="A181" s="37"/>
      <c r="B181" s="38"/>
      <c r="C181" s="217" t="s">
        <v>410</v>
      </c>
      <c r="D181" s="217" t="s">
        <v>142</v>
      </c>
      <c r="E181" s="218" t="s">
        <v>411</v>
      </c>
      <c r="F181" s="219" t="s">
        <v>412</v>
      </c>
      <c r="G181" s="220" t="s">
        <v>330</v>
      </c>
      <c r="H181" s="221">
        <v>1.07</v>
      </c>
      <c r="I181" s="222"/>
      <c r="J181" s="223">
        <f>ROUND(I181*H181,2)</f>
        <v>0</v>
      </c>
      <c r="K181" s="219" t="s">
        <v>146</v>
      </c>
      <c r="L181" s="43"/>
      <c r="M181" s="224" t="s">
        <v>1</v>
      </c>
      <c r="N181" s="225" t="s">
        <v>45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160</v>
      </c>
      <c r="AT181" s="228" t="s">
        <v>142</v>
      </c>
      <c r="AU181" s="228" t="s">
        <v>90</v>
      </c>
      <c r="AY181" s="16" t="s">
        <v>139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88</v>
      </c>
      <c r="BK181" s="229">
        <f>ROUND(I181*H181,2)</f>
        <v>0</v>
      </c>
      <c r="BL181" s="16" t="s">
        <v>160</v>
      </c>
      <c r="BM181" s="228" t="s">
        <v>413</v>
      </c>
    </row>
    <row r="182" spans="1:47" s="2" customFormat="1" ht="12">
      <c r="A182" s="37"/>
      <c r="B182" s="38"/>
      <c r="C182" s="39"/>
      <c r="D182" s="230" t="s">
        <v>149</v>
      </c>
      <c r="E182" s="39"/>
      <c r="F182" s="231" t="s">
        <v>414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149</v>
      </c>
      <c r="AU182" s="16" t="s">
        <v>90</v>
      </c>
    </row>
    <row r="183" spans="1:65" s="2" customFormat="1" ht="30" customHeight="1">
      <c r="A183" s="37"/>
      <c r="B183" s="38"/>
      <c r="C183" s="217" t="s">
        <v>415</v>
      </c>
      <c r="D183" s="217" t="s">
        <v>142</v>
      </c>
      <c r="E183" s="218" t="s">
        <v>416</v>
      </c>
      <c r="F183" s="219" t="s">
        <v>417</v>
      </c>
      <c r="G183" s="220" t="s">
        <v>330</v>
      </c>
      <c r="H183" s="221">
        <v>40.05</v>
      </c>
      <c r="I183" s="222"/>
      <c r="J183" s="223">
        <f>ROUND(I183*H183,2)</f>
        <v>0</v>
      </c>
      <c r="K183" s="219" t="s">
        <v>146</v>
      </c>
      <c r="L183" s="43"/>
      <c r="M183" s="224" t="s">
        <v>1</v>
      </c>
      <c r="N183" s="225" t="s">
        <v>45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160</v>
      </c>
      <c r="AT183" s="228" t="s">
        <v>142</v>
      </c>
      <c r="AU183" s="228" t="s">
        <v>90</v>
      </c>
      <c r="AY183" s="16" t="s">
        <v>139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88</v>
      </c>
      <c r="BK183" s="229">
        <f>ROUND(I183*H183,2)</f>
        <v>0</v>
      </c>
      <c r="BL183" s="16" t="s">
        <v>160</v>
      </c>
      <c r="BM183" s="228" t="s">
        <v>418</v>
      </c>
    </row>
    <row r="184" spans="1:47" s="2" customFormat="1" ht="12">
      <c r="A184" s="37"/>
      <c r="B184" s="38"/>
      <c r="C184" s="39"/>
      <c r="D184" s="230" t="s">
        <v>149</v>
      </c>
      <c r="E184" s="39"/>
      <c r="F184" s="231" t="s">
        <v>419</v>
      </c>
      <c r="G184" s="39"/>
      <c r="H184" s="39"/>
      <c r="I184" s="232"/>
      <c r="J184" s="39"/>
      <c r="K184" s="39"/>
      <c r="L184" s="43"/>
      <c r="M184" s="233"/>
      <c r="N184" s="234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149</v>
      </c>
      <c r="AU184" s="16" t="s">
        <v>90</v>
      </c>
    </row>
    <row r="185" spans="1:65" s="2" customFormat="1" ht="22.2" customHeight="1">
      <c r="A185" s="37"/>
      <c r="B185" s="38"/>
      <c r="C185" s="217" t="s">
        <v>420</v>
      </c>
      <c r="D185" s="217" t="s">
        <v>142</v>
      </c>
      <c r="E185" s="218" t="s">
        <v>421</v>
      </c>
      <c r="F185" s="219" t="s">
        <v>422</v>
      </c>
      <c r="G185" s="220" t="s">
        <v>330</v>
      </c>
      <c r="H185" s="221">
        <v>45.84</v>
      </c>
      <c r="I185" s="222"/>
      <c r="J185" s="223">
        <f>ROUND(I185*H185,2)</f>
        <v>0</v>
      </c>
      <c r="K185" s="219" t="s">
        <v>146</v>
      </c>
      <c r="L185" s="43"/>
      <c r="M185" s="224" t="s">
        <v>1</v>
      </c>
      <c r="N185" s="225" t="s">
        <v>45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160</v>
      </c>
      <c r="AT185" s="228" t="s">
        <v>142</v>
      </c>
      <c r="AU185" s="228" t="s">
        <v>90</v>
      </c>
      <c r="AY185" s="16" t="s">
        <v>139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88</v>
      </c>
      <c r="BK185" s="229">
        <f>ROUND(I185*H185,2)</f>
        <v>0</v>
      </c>
      <c r="BL185" s="16" t="s">
        <v>160</v>
      </c>
      <c r="BM185" s="228" t="s">
        <v>423</v>
      </c>
    </row>
    <row r="186" spans="1:47" s="2" customFormat="1" ht="12">
      <c r="A186" s="37"/>
      <c r="B186" s="38"/>
      <c r="C186" s="39"/>
      <c r="D186" s="230" t="s">
        <v>149</v>
      </c>
      <c r="E186" s="39"/>
      <c r="F186" s="231" t="s">
        <v>424</v>
      </c>
      <c r="G186" s="39"/>
      <c r="H186" s="39"/>
      <c r="I186" s="232"/>
      <c r="J186" s="39"/>
      <c r="K186" s="39"/>
      <c r="L186" s="43"/>
      <c r="M186" s="233"/>
      <c r="N186" s="234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149</v>
      </c>
      <c r="AU186" s="16" t="s">
        <v>90</v>
      </c>
    </row>
    <row r="187" spans="1:65" s="2" customFormat="1" ht="30" customHeight="1">
      <c r="A187" s="37"/>
      <c r="B187" s="38"/>
      <c r="C187" s="217" t="s">
        <v>425</v>
      </c>
      <c r="D187" s="217" t="s">
        <v>142</v>
      </c>
      <c r="E187" s="218" t="s">
        <v>426</v>
      </c>
      <c r="F187" s="219" t="s">
        <v>427</v>
      </c>
      <c r="G187" s="220" t="s">
        <v>330</v>
      </c>
      <c r="H187" s="221">
        <v>55.03</v>
      </c>
      <c r="I187" s="222"/>
      <c r="J187" s="223">
        <f>ROUND(I187*H187,2)</f>
        <v>0</v>
      </c>
      <c r="K187" s="219" t="s">
        <v>146</v>
      </c>
      <c r="L187" s="43"/>
      <c r="M187" s="224" t="s">
        <v>1</v>
      </c>
      <c r="N187" s="225" t="s">
        <v>45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160</v>
      </c>
      <c r="AT187" s="228" t="s">
        <v>142</v>
      </c>
      <c r="AU187" s="228" t="s">
        <v>90</v>
      </c>
      <c r="AY187" s="16" t="s">
        <v>139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88</v>
      </c>
      <c r="BK187" s="229">
        <f>ROUND(I187*H187,2)</f>
        <v>0</v>
      </c>
      <c r="BL187" s="16" t="s">
        <v>160</v>
      </c>
      <c r="BM187" s="228" t="s">
        <v>428</v>
      </c>
    </row>
    <row r="188" spans="1:47" s="2" customFormat="1" ht="12">
      <c r="A188" s="37"/>
      <c r="B188" s="38"/>
      <c r="C188" s="39"/>
      <c r="D188" s="230" t="s">
        <v>149</v>
      </c>
      <c r="E188" s="39"/>
      <c r="F188" s="231" t="s">
        <v>429</v>
      </c>
      <c r="G188" s="39"/>
      <c r="H188" s="39"/>
      <c r="I188" s="232"/>
      <c r="J188" s="39"/>
      <c r="K188" s="39"/>
      <c r="L188" s="43"/>
      <c r="M188" s="235"/>
      <c r="N188" s="236"/>
      <c r="O188" s="237"/>
      <c r="P188" s="237"/>
      <c r="Q188" s="237"/>
      <c r="R188" s="237"/>
      <c r="S188" s="237"/>
      <c r="T188" s="238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149</v>
      </c>
      <c r="AU188" s="16" t="s">
        <v>90</v>
      </c>
    </row>
    <row r="189" spans="1:31" s="2" customFormat="1" ht="6.95" customHeight="1">
      <c r="A189" s="37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43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Zkapacitnění propustku ul. Třinecká ev.č. 10b-P3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430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6. 7. 2018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38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ROUND((SUM(BE122:BE163)),2)</f>
        <v>0</v>
      </c>
      <c r="G33" s="37"/>
      <c r="H33" s="37"/>
      <c r="I33" s="154">
        <v>0.21</v>
      </c>
      <c r="J33" s="153">
        <f>ROUND(((SUM(BE122:BE163))*I33),2)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ROUND((SUM(BF122:BF163)),2)</f>
        <v>0</v>
      </c>
      <c r="G34" s="37"/>
      <c r="H34" s="37"/>
      <c r="I34" s="154">
        <v>0.15</v>
      </c>
      <c r="J34" s="153">
        <f>ROUND(((SUM(BF122:BF163))*I34),2)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ROUND((SUM(BG122:BG163)),2)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ROUND((SUM(BH122:BH163)),2)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ROUND((SUM(BI122:BI163)),2)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 hidden="1">
      <c r="A85" s="37"/>
      <c r="B85" s="38"/>
      <c r="C85" s="39"/>
      <c r="D85" s="39"/>
      <c r="E85" s="173" t="str">
        <f>E7</f>
        <v>Zkapacitnění propustku ul. Třinecká ev.č. 10b-P3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 hidden="1">
      <c r="A87" s="37"/>
      <c r="B87" s="38"/>
      <c r="C87" s="39"/>
      <c r="D87" s="39"/>
      <c r="E87" s="75" t="str">
        <f>E9</f>
        <v>SO 101 - SO 101 - Provizorní chodník pro pěší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6. 7. 2018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 hidden="1">
      <c r="A91" s="37"/>
      <c r="B91" s="38"/>
      <c r="C91" s="31" t="s">
        <v>24</v>
      </c>
      <c r="D91" s="39"/>
      <c r="E91" s="39"/>
      <c r="F91" s="26" t="str">
        <f>E15</f>
        <v>Město Český Těšín</v>
      </c>
      <c r="G91" s="39"/>
      <c r="H91" s="39"/>
      <c r="I91" s="31" t="s">
        <v>32</v>
      </c>
      <c r="J91" s="35" t="str">
        <f>E21</f>
        <v>Ing. Pavel Kurečka MOSTY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 hidden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Kurečková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111</v>
      </c>
      <c r="D94" s="175"/>
      <c r="E94" s="175"/>
      <c r="F94" s="175"/>
      <c r="G94" s="175"/>
      <c r="H94" s="175"/>
      <c r="I94" s="175"/>
      <c r="J94" s="176" t="s">
        <v>112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113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114</v>
      </c>
    </row>
    <row r="97" spans="1:31" s="9" customFormat="1" ht="24.95" customHeight="1" hidden="1">
      <c r="A97" s="9"/>
      <c r="B97" s="178"/>
      <c r="C97" s="179"/>
      <c r="D97" s="180" t="s">
        <v>280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281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431</v>
      </c>
      <c r="E99" s="187"/>
      <c r="F99" s="187"/>
      <c r="G99" s="187"/>
      <c r="H99" s="187"/>
      <c r="I99" s="187"/>
      <c r="J99" s="188">
        <f>J135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432</v>
      </c>
      <c r="E100" s="187"/>
      <c r="F100" s="187"/>
      <c r="G100" s="187"/>
      <c r="H100" s="187"/>
      <c r="I100" s="187"/>
      <c r="J100" s="188">
        <f>J144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283</v>
      </c>
      <c r="E101" s="187"/>
      <c r="F101" s="187"/>
      <c r="G101" s="187"/>
      <c r="H101" s="187"/>
      <c r="I101" s="187"/>
      <c r="J101" s="188">
        <f>J149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284</v>
      </c>
      <c r="E102" s="187"/>
      <c r="F102" s="187"/>
      <c r="G102" s="187"/>
      <c r="H102" s="187"/>
      <c r="I102" s="187"/>
      <c r="J102" s="188">
        <f>J154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 hidden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2" hidden="1"/>
    <row r="106" ht="12" hidden="1"/>
    <row r="107" ht="12" hidden="1"/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4" customHeight="1">
      <c r="A112" s="37"/>
      <c r="B112" s="38"/>
      <c r="C112" s="39"/>
      <c r="D112" s="39"/>
      <c r="E112" s="173" t="str">
        <f>E7</f>
        <v>Zkapacitnění propustku ul. Třinecká ev.č. 10b-P3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108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6" customHeight="1">
      <c r="A114" s="37"/>
      <c r="B114" s="38"/>
      <c r="C114" s="39"/>
      <c r="D114" s="39"/>
      <c r="E114" s="75" t="str">
        <f>E9</f>
        <v>SO 101 - SO 101 - Provizorní chodník pro pěší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6. 7. 2018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6.4" customHeight="1">
      <c r="A118" s="37"/>
      <c r="B118" s="38"/>
      <c r="C118" s="31" t="s">
        <v>24</v>
      </c>
      <c r="D118" s="39"/>
      <c r="E118" s="39"/>
      <c r="F118" s="26" t="str">
        <f>E15</f>
        <v>Město Český Těšín</v>
      </c>
      <c r="G118" s="39"/>
      <c r="H118" s="39"/>
      <c r="I118" s="31" t="s">
        <v>32</v>
      </c>
      <c r="J118" s="35" t="str">
        <f>E21</f>
        <v>Ing. Pavel Kurečka MOSTY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31" t="s">
        <v>37</v>
      </c>
      <c r="J119" s="35" t="str">
        <f>E24</f>
        <v>Kurečková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124</v>
      </c>
      <c r="D121" s="193" t="s">
        <v>65</v>
      </c>
      <c r="E121" s="193" t="s">
        <v>61</v>
      </c>
      <c r="F121" s="193" t="s">
        <v>62</v>
      </c>
      <c r="G121" s="193" t="s">
        <v>125</v>
      </c>
      <c r="H121" s="193" t="s">
        <v>126</v>
      </c>
      <c r="I121" s="193" t="s">
        <v>127</v>
      </c>
      <c r="J121" s="193" t="s">
        <v>112</v>
      </c>
      <c r="K121" s="194" t="s">
        <v>128</v>
      </c>
      <c r="L121" s="195"/>
      <c r="M121" s="99" t="s">
        <v>1</v>
      </c>
      <c r="N121" s="100" t="s">
        <v>44</v>
      </c>
      <c r="O121" s="100" t="s">
        <v>129</v>
      </c>
      <c r="P121" s="100" t="s">
        <v>130</v>
      </c>
      <c r="Q121" s="100" t="s">
        <v>131</v>
      </c>
      <c r="R121" s="100" t="s">
        <v>132</v>
      </c>
      <c r="S121" s="100" t="s">
        <v>133</v>
      </c>
      <c r="T121" s="101" t="s">
        <v>134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135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</f>
        <v>0</v>
      </c>
      <c r="Q122" s="103"/>
      <c r="R122" s="198">
        <f>R123</f>
        <v>2.69651</v>
      </c>
      <c r="S122" s="103"/>
      <c r="T122" s="199">
        <f>T123</f>
        <v>5.9396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79</v>
      </c>
      <c r="AU122" s="16" t="s">
        <v>114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79</v>
      </c>
      <c r="E123" s="204" t="s">
        <v>285</v>
      </c>
      <c r="F123" s="204" t="s">
        <v>286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P124+P135+P144+P149+P154</f>
        <v>0</v>
      </c>
      <c r="Q123" s="209"/>
      <c r="R123" s="210">
        <f>R124+R135+R144+R149+R154</f>
        <v>2.69651</v>
      </c>
      <c r="S123" s="209"/>
      <c r="T123" s="211">
        <f>T124+T135+T144+T149+T154</f>
        <v>5.9396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88</v>
      </c>
      <c r="AT123" s="213" t="s">
        <v>79</v>
      </c>
      <c r="AU123" s="213" t="s">
        <v>80</v>
      </c>
      <c r="AY123" s="212" t="s">
        <v>139</v>
      </c>
      <c r="BK123" s="214">
        <f>BK124+BK135+BK144+BK149+BK154</f>
        <v>0</v>
      </c>
    </row>
    <row r="124" spans="1:63" s="12" customFormat="1" ht="22.8" customHeight="1">
      <c r="A124" s="12"/>
      <c r="B124" s="201"/>
      <c r="C124" s="202"/>
      <c r="D124" s="203" t="s">
        <v>79</v>
      </c>
      <c r="E124" s="215" t="s">
        <v>88</v>
      </c>
      <c r="F124" s="215" t="s">
        <v>287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SUM(P125:P134)</f>
        <v>0</v>
      </c>
      <c r="Q124" s="209"/>
      <c r="R124" s="210">
        <f>SUM(R125:R134)</f>
        <v>0</v>
      </c>
      <c r="S124" s="209"/>
      <c r="T124" s="211">
        <f>SUM(T125:T134)</f>
        <v>4.9196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88</v>
      </c>
      <c r="AT124" s="213" t="s">
        <v>79</v>
      </c>
      <c r="AU124" s="213" t="s">
        <v>88</v>
      </c>
      <c r="AY124" s="212" t="s">
        <v>139</v>
      </c>
      <c r="BK124" s="214">
        <f>SUM(BK125:BK134)</f>
        <v>0</v>
      </c>
    </row>
    <row r="125" spans="1:65" s="2" customFormat="1" ht="22.2" customHeight="1">
      <c r="A125" s="37"/>
      <c r="B125" s="38"/>
      <c r="C125" s="217" t="s">
        <v>88</v>
      </c>
      <c r="D125" s="217" t="s">
        <v>142</v>
      </c>
      <c r="E125" s="218" t="s">
        <v>433</v>
      </c>
      <c r="F125" s="219" t="s">
        <v>434</v>
      </c>
      <c r="G125" s="220" t="s">
        <v>290</v>
      </c>
      <c r="H125" s="221">
        <v>27.1</v>
      </c>
      <c r="I125" s="222"/>
      <c r="J125" s="223">
        <f>ROUND(I125*H125,2)</f>
        <v>0</v>
      </c>
      <c r="K125" s="219" t="s">
        <v>146</v>
      </c>
      <c r="L125" s="43"/>
      <c r="M125" s="224" t="s">
        <v>1</v>
      </c>
      <c r="N125" s="225" t="s">
        <v>45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0.18</v>
      </c>
      <c r="T125" s="227">
        <f>S125*H125</f>
        <v>4.878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160</v>
      </c>
      <c r="AT125" s="228" t="s">
        <v>142</v>
      </c>
      <c r="AU125" s="228" t="s">
        <v>90</v>
      </c>
      <c r="AY125" s="16" t="s">
        <v>139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88</v>
      </c>
      <c r="BK125" s="229">
        <f>ROUND(I125*H125,2)</f>
        <v>0</v>
      </c>
      <c r="BL125" s="16" t="s">
        <v>160</v>
      </c>
      <c r="BM125" s="228" t="s">
        <v>435</v>
      </c>
    </row>
    <row r="126" spans="1:47" s="2" customFormat="1" ht="12">
      <c r="A126" s="37"/>
      <c r="B126" s="38"/>
      <c r="C126" s="39"/>
      <c r="D126" s="230" t="s">
        <v>149</v>
      </c>
      <c r="E126" s="39"/>
      <c r="F126" s="231" t="s">
        <v>436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149</v>
      </c>
      <c r="AU126" s="16" t="s">
        <v>90</v>
      </c>
    </row>
    <row r="127" spans="1:65" s="2" customFormat="1" ht="14.4" customHeight="1">
      <c r="A127" s="37"/>
      <c r="B127" s="38"/>
      <c r="C127" s="217" t="s">
        <v>90</v>
      </c>
      <c r="D127" s="217" t="s">
        <v>142</v>
      </c>
      <c r="E127" s="218" t="s">
        <v>437</v>
      </c>
      <c r="F127" s="219" t="s">
        <v>438</v>
      </c>
      <c r="G127" s="220" t="s">
        <v>290</v>
      </c>
      <c r="H127" s="221">
        <v>52</v>
      </c>
      <c r="I127" s="222"/>
      <c r="J127" s="223">
        <f>ROUND(I127*H127,2)</f>
        <v>0</v>
      </c>
      <c r="K127" s="219" t="s">
        <v>146</v>
      </c>
      <c r="L127" s="43"/>
      <c r="M127" s="224" t="s">
        <v>1</v>
      </c>
      <c r="N127" s="225" t="s">
        <v>45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0.0008</v>
      </c>
      <c r="T127" s="227">
        <f>S127*H127</f>
        <v>0.041600000000000005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160</v>
      </c>
      <c r="AT127" s="228" t="s">
        <v>142</v>
      </c>
      <c r="AU127" s="228" t="s">
        <v>90</v>
      </c>
      <c r="AY127" s="16" t="s">
        <v>139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88</v>
      </c>
      <c r="BK127" s="229">
        <f>ROUND(I127*H127,2)</f>
        <v>0</v>
      </c>
      <c r="BL127" s="16" t="s">
        <v>160</v>
      </c>
      <c r="BM127" s="228" t="s">
        <v>439</v>
      </c>
    </row>
    <row r="128" spans="1:47" s="2" customFormat="1" ht="12">
      <c r="A128" s="37"/>
      <c r="B128" s="38"/>
      <c r="C128" s="39"/>
      <c r="D128" s="230" t="s">
        <v>149</v>
      </c>
      <c r="E128" s="39"/>
      <c r="F128" s="231" t="s">
        <v>440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90</v>
      </c>
    </row>
    <row r="129" spans="1:65" s="2" customFormat="1" ht="22.2" customHeight="1">
      <c r="A129" s="37"/>
      <c r="B129" s="38"/>
      <c r="C129" s="217" t="s">
        <v>155</v>
      </c>
      <c r="D129" s="217" t="s">
        <v>142</v>
      </c>
      <c r="E129" s="218" t="s">
        <v>441</v>
      </c>
      <c r="F129" s="219" t="s">
        <v>442</v>
      </c>
      <c r="G129" s="220" t="s">
        <v>303</v>
      </c>
      <c r="H129" s="221">
        <v>4.5</v>
      </c>
      <c r="I129" s="222"/>
      <c r="J129" s="223">
        <f>ROUND(I129*H129,2)</f>
        <v>0</v>
      </c>
      <c r="K129" s="219" t="s">
        <v>146</v>
      </c>
      <c r="L129" s="43"/>
      <c r="M129" s="224" t="s">
        <v>1</v>
      </c>
      <c r="N129" s="225" t="s">
        <v>45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160</v>
      </c>
      <c r="AT129" s="228" t="s">
        <v>142</v>
      </c>
      <c r="AU129" s="228" t="s">
        <v>90</v>
      </c>
      <c r="AY129" s="16" t="s">
        <v>139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88</v>
      </c>
      <c r="BK129" s="229">
        <f>ROUND(I129*H129,2)</f>
        <v>0</v>
      </c>
      <c r="BL129" s="16" t="s">
        <v>160</v>
      </c>
      <c r="BM129" s="228" t="s">
        <v>443</v>
      </c>
    </row>
    <row r="130" spans="1:47" s="2" customFormat="1" ht="12">
      <c r="A130" s="37"/>
      <c r="B130" s="38"/>
      <c r="C130" s="39"/>
      <c r="D130" s="230" t="s">
        <v>149</v>
      </c>
      <c r="E130" s="39"/>
      <c r="F130" s="231" t="s">
        <v>444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90</v>
      </c>
    </row>
    <row r="131" spans="1:65" s="2" customFormat="1" ht="22.2" customHeight="1">
      <c r="A131" s="37"/>
      <c r="B131" s="38"/>
      <c r="C131" s="217" t="s">
        <v>160</v>
      </c>
      <c r="D131" s="217" t="s">
        <v>142</v>
      </c>
      <c r="E131" s="218" t="s">
        <v>445</v>
      </c>
      <c r="F131" s="219" t="s">
        <v>446</v>
      </c>
      <c r="G131" s="220" t="s">
        <v>303</v>
      </c>
      <c r="H131" s="221">
        <v>8.4</v>
      </c>
      <c r="I131" s="222"/>
      <c r="J131" s="223">
        <f>ROUND(I131*H131,2)</f>
        <v>0</v>
      </c>
      <c r="K131" s="219" t="s">
        <v>146</v>
      </c>
      <c r="L131" s="43"/>
      <c r="M131" s="224" t="s">
        <v>1</v>
      </c>
      <c r="N131" s="225" t="s">
        <v>45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160</v>
      </c>
      <c r="AT131" s="228" t="s">
        <v>142</v>
      </c>
      <c r="AU131" s="228" t="s">
        <v>90</v>
      </c>
      <c r="AY131" s="16" t="s">
        <v>139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88</v>
      </c>
      <c r="BK131" s="229">
        <f>ROUND(I131*H131,2)</f>
        <v>0</v>
      </c>
      <c r="BL131" s="16" t="s">
        <v>160</v>
      </c>
      <c r="BM131" s="228" t="s">
        <v>447</v>
      </c>
    </row>
    <row r="132" spans="1:47" s="2" customFormat="1" ht="12">
      <c r="A132" s="37"/>
      <c r="B132" s="38"/>
      <c r="C132" s="39"/>
      <c r="D132" s="230" t="s">
        <v>149</v>
      </c>
      <c r="E132" s="39"/>
      <c r="F132" s="231" t="s">
        <v>448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90</v>
      </c>
    </row>
    <row r="133" spans="1:65" s="2" customFormat="1" ht="22.2" customHeight="1">
      <c r="A133" s="37"/>
      <c r="B133" s="38"/>
      <c r="C133" s="217" t="s">
        <v>138</v>
      </c>
      <c r="D133" s="217" t="s">
        <v>142</v>
      </c>
      <c r="E133" s="218" t="s">
        <v>449</v>
      </c>
      <c r="F133" s="219" t="s">
        <v>450</v>
      </c>
      <c r="G133" s="220" t="s">
        <v>303</v>
      </c>
      <c r="H133" s="221">
        <v>12.9</v>
      </c>
      <c r="I133" s="222"/>
      <c r="J133" s="223">
        <f>ROUND(I133*H133,2)</f>
        <v>0</v>
      </c>
      <c r="K133" s="219" t="s">
        <v>146</v>
      </c>
      <c r="L133" s="43"/>
      <c r="M133" s="224" t="s">
        <v>1</v>
      </c>
      <c r="N133" s="225" t="s">
        <v>45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160</v>
      </c>
      <c r="AT133" s="228" t="s">
        <v>142</v>
      </c>
      <c r="AU133" s="228" t="s">
        <v>90</v>
      </c>
      <c r="AY133" s="16" t="s">
        <v>139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88</v>
      </c>
      <c r="BK133" s="229">
        <f>ROUND(I133*H133,2)</f>
        <v>0</v>
      </c>
      <c r="BL133" s="16" t="s">
        <v>160</v>
      </c>
      <c r="BM133" s="228" t="s">
        <v>451</v>
      </c>
    </row>
    <row r="134" spans="1:47" s="2" customFormat="1" ht="12">
      <c r="A134" s="37"/>
      <c r="B134" s="38"/>
      <c r="C134" s="39"/>
      <c r="D134" s="230" t="s">
        <v>149</v>
      </c>
      <c r="E134" s="39"/>
      <c r="F134" s="231" t="s">
        <v>452</v>
      </c>
      <c r="G134" s="39"/>
      <c r="H134" s="39"/>
      <c r="I134" s="232"/>
      <c r="J134" s="39"/>
      <c r="K134" s="39"/>
      <c r="L134" s="43"/>
      <c r="M134" s="233"/>
      <c r="N134" s="234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90</v>
      </c>
    </row>
    <row r="135" spans="1:63" s="12" customFormat="1" ht="22.8" customHeight="1">
      <c r="A135" s="12"/>
      <c r="B135" s="201"/>
      <c r="C135" s="202"/>
      <c r="D135" s="203" t="s">
        <v>79</v>
      </c>
      <c r="E135" s="215" t="s">
        <v>160</v>
      </c>
      <c r="F135" s="215" t="s">
        <v>453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SUM(P136:P143)</f>
        <v>0</v>
      </c>
      <c r="Q135" s="209"/>
      <c r="R135" s="210">
        <f>SUM(R136:R143)</f>
        <v>2.67207</v>
      </c>
      <c r="S135" s="209"/>
      <c r="T135" s="211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88</v>
      </c>
      <c r="AT135" s="213" t="s">
        <v>79</v>
      </c>
      <c r="AU135" s="213" t="s">
        <v>88</v>
      </c>
      <c r="AY135" s="212" t="s">
        <v>139</v>
      </c>
      <c r="BK135" s="214">
        <f>SUM(BK136:BK143)</f>
        <v>0</v>
      </c>
    </row>
    <row r="136" spans="1:65" s="2" customFormat="1" ht="19.8" customHeight="1">
      <c r="A136" s="37"/>
      <c r="B136" s="38"/>
      <c r="C136" s="217" t="s">
        <v>169</v>
      </c>
      <c r="D136" s="217" t="s">
        <v>142</v>
      </c>
      <c r="E136" s="218" t="s">
        <v>454</v>
      </c>
      <c r="F136" s="219" t="s">
        <v>455</v>
      </c>
      <c r="G136" s="220" t="s">
        <v>290</v>
      </c>
      <c r="H136" s="221">
        <v>4</v>
      </c>
      <c r="I136" s="222"/>
      <c r="J136" s="223">
        <f>ROUND(I136*H136,2)</f>
        <v>0</v>
      </c>
      <c r="K136" s="219" t="s">
        <v>146</v>
      </c>
      <c r="L136" s="43"/>
      <c r="M136" s="224" t="s">
        <v>1</v>
      </c>
      <c r="N136" s="225" t="s">
        <v>45</v>
      </c>
      <c r="O136" s="90"/>
      <c r="P136" s="226">
        <f>O136*H136</f>
        <v>0</v>
      </c>
      <c r="Q136" s="226">
        <v>0.4</v>
      </c>
      <c r="R136" s="226">
        <f>Q136*H136</f>
        <v>1.6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160</v>
      </c>
      <c r="AT136" s="228" t="s">
        <v>142</v>
      </c>
      <c r="AU136" s="228" t="s">
        <v>90</v>
      </c>
      <c r="AY136" s="16" t="s">
        <v>139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88</v>
      </c>
      <c r="BK136" s="229">
        <f>ROUND(I136*H136,2)</f>
        <v>0</v>
      </c>
      <c r="BL136" s="16" t="s">
        <v>160</v>
      </c>
      <c r="BM136" s="228" t="s">
        <v>456</v>
      </c>
    </row>
    <row r="137" spans="1:47" s="2" customFormat="1" ht="12">
      <c r="A137" s="37"/>
      <c r="B137" s="38"/>
      <c r="C137" s="39"/>
      <c r="D137" s="230" t="s">
        <v>149</v>
      </c>
      <c r="E137" s="39"/>
      <c r="F137" s="231" t="s">
        <v>457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90</v>
      </c>
    </row>
    <row r="138" spans="1:65" s="2" customFormat="1" ht="19.8" customHeight="1">
      <c r="A138" s="37"/>
      <c r="B138" s="38"/>
      <c r="C138" s="217" t="s">
        <v>174</v>
      </c>
      <c r="D138" s="217" t="s">
        <v>142</v>
      </c>
      <c r="E138" s="218" t="s">
        <v>458</v>
      </c>
      <c r="F138" s="219" t="s">
        <v>459</v>
      </c>
      <c r="G138" s="220" t="s">
        <v>386</v>
      </c>
      <c r="H138" s="221">
        <v>12</v>
      </c>
      <c r="I138" s="222"/>
      <c r="J138" s="223">
        <f>ROUND(I138*H138,2)</f>
        <v>0</v>
      </c>
      <c r="K138" s="219" t="s">
        <v>146</v>
      </c>
      <c r="L138" s="43"/>
      <c r="M138" s="224" t="s">
        <v>1</v>
      </c>
      <c r="N138" s="225" t="s">
        <v>45</v>
      </c>
      <c r="O138" s="90"/>
      <c r="P138" s="226">
        <f>O138*H138</f>
        <v>0</v>
      </c>
      <c r="Q138" s="226">
        <v>0.00165</v>
      </c>
      <c r="R138" s="226">
        <f>Q138*H138</f>
        <v>0.019799999999999998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160</v>
      </c>
      <c r="AT138" s="228" t="s">
        <v>142</v>
      </c>
      <c r="AU138" s="228" t="s">
        <v>90</v>
      </c>
      <c r="AY138" s="16" t="s">
        <v>139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88</v>
      </c>
      <c r="BK138" s="229">
        <f>ROUND(I138*H138,2)</f>
        <v>0</v>
      </c>
      <c r="BL138" s="16" t="s">
        <v>160</v>
      </c>
      <c r="BM138" s="228" t="s">
        <v>460</v>
      </c>
    </row>
    <row r="139" spans="1:47" s="2" customFormat="1" ht="12">
      <c r="A139" s="37"/>
      <c r="B139" s="38"/>
      <c r="C139" s="39"/>
      <c r="D139" s="230" t="s">
        <v>149</v>
      </c>
      <c r="E139" s="39"/>
      <c r="F139" s="231" t="s">
        <v>461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90</v>
      </c>
    </row>
    <row r="140" spans="1:65" s="2" customFormat="1" ht="22.2" customHeight="1">
      <c r="A140" s="37"/>
      <c r="B140" s="38"/>
      <c r="C140" s="239" t="s">
        <v>179</v>
      </c>
      <c r="D140" s="239" t="s">
        <v>327</v>
      </c>
      <c r="E140" s="240" t="s">
        <v>462</v>
      </c>
      <c r="F140" s="241" t="s">
        <v>463</v>
      </c>
      <c r="G140" s="242" t="s">
        <v>386</v>
      </c>
      <c r="H140" s="243">
        <v>12</v>
      </c>
      <c r="I140" s="244"/>
      <c r="J140" s="245">
        <f>ROUND(I140*H140,2)</f>
        <v>0</v>
      </c>
      <c r="K140" s="241" t="s">
        <v>222</v>
      </c>
      <c r="L140" s="246"/>
      <c r="M140" s="247" t="s">
        <v>1</v>
      </c>
      <c r="N140" s="248" t="s">
        <v>45</v>
      </c>
      <c r="O140" s="90"/>
      <c r="P140" s="226">
        <f>O140*H140</f>
        <v>0</v>
      </c>
      <c r="Q140" s="226">
        <v>0.064</v>
      </c>
      <c r="R140" s="226">
        <f>Q140*H140</f>
        <v>0.768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179</v>
      </c>
      <c r="AT140" s="228" t="s">
        <v>327</v>
      </c>
      <c r="AU140" s="228" t="s">
        <v>90</v>
      </c>
      <c r="AY140" s="16" t="s">
        <v>139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88</v>
      </c>
      <c r="BK140" s="229">
        <f>ROUND(I140*H140,2)</f>
        <v>0</v>
      </c>
      <c r="BL140" s="16" t="s">
        <v>160</v>
      </c>
      <c r="BM140" s="228" t="s">
        <v>464</v>
      </c>
    </row>
    <row r="141" spans="1:47" s="2" customFormat="1" ht="12">
      <c r="A141" s="37"/>
      <c r="B141" s="38"/>
      <c r="C141" s="39"/>
      <c r="D141" s="230" t="s">
        <v>149</v>
      </c>
      <c r="E141" s="39"/>
      <c r="F141" s="231" t="s">
        <v>465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90</v>
      </c>
    </row>
    <row r="142" spans="1:65" s="2" customFormat="1" ht="14.4" customHeight="1">
      <c r="A142" s="37"/>
      <c r="B142" s="38"/>
      <c r="C142" s="217" t="s">
        <v>186</v>
      </c>
      <c r="D142" s="217" t="s">
        <v>142</v>
      </c>
      <c r="E142" s="218" t="s">
        <v>466</v>
      </c>
      <c r="F142" s="219" t="s">
        <v>467</v>
      </c>
      <c r="G142" s="220" t="s">
        <v>205</v>
      </c>
      <c r="H142" s="221">
        <v>31</v>
      </c>
      <c r="I142" s="222"/>
      <c r="J142" s="223">
        <f>ROUND(I142*H142,2)</f>
        <v>0</v>
      </c>
      <c r="K142" s="219" t="s">
        <v>146</v>
      </c>
      <c r="L142" s="43"/>
      <c r="M142" s="224" t="s">
        <v>1</v>
      </c>
      <c r="N142" s="225" t="s">
        <v>45</v>
      </c>
      <c r="O142" s="90"/>
      <c r="P142" s="226">
        <f>O142*H142</f>
        <v>0</v>
      </c>
      <c r="Q142" s="226">
        <v>0.00917</v>
      </c>
      <c r="R142" s="226">
        <f>Q142*H142</f>
        <v>0.28426999999999997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160</v>
      </c>
      <c r="AT142" s="228" t="s">
        <v>142</v>
      </c>
      <c r="AU142" s="228" t="s">
        <v>90</v>
      </c>
      <c r="AY142" s="16" t="s">
        <v>139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88</v>
      </c>
      <c r="BK142" s="229">
        <f>ROUND(I142*H142,2)</f>
        <v>0</v>
      </c>
      <c r="BL142" s="16" t="s">
        <v>160</v>
      </c>
      <c r="BM142" s="228" t="s">
        <v>468</v>
      </c>
    </row>
    <row r="143" spans="1:47" s="2" customFormat="1" ht="12">
      <c r="A143" s="37"/>
      <c r="B143" s="38"/>
      <c r="C143" s="39"/>
      <c r="D143" s="230" t="s">
        <v>149</v>
      </c>
      <c r="E143" s="39"/>
      <c r="F143" s="231" t="s">
        <v>469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149</v>
      </c>
      <c r="AU143" s="16" t="s">
        <v>90</v>
      </c>
    </row>
    <row r="144" spans="1:63" s="12" customFormat="1" ht="22.8" customHeight="1">
      <c r="A144" s="12"/>
      <c r="B144" s="201"/>
      <c r="C144" s="202"/>
      <c r="D144" s="203" t="s">
        <v>79</v>
      </c>
      <c r="E144" s="215" t="s">
        <v>138</v>
      </c>
      <c r="F144" s="215" t="s">
        <v>470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SUM(P145:P148)</f>
        <v>0</v>
      </c>
      <c r="Q144" s="209"/>
      <c r="R144" s="210">
        <f>SUM(R145:R148)</f>
        <v>0</v>
      </c>
      <c r="S144" s="209"/>
      <c r="T144" s="211">
        <f>SUM(T145:T148)</f>
        <v>1.02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2" t="s">
        <v>88</v>
      </c>
      <c r="AT144" s="213" t="s">
        <v>79</v>
      </c>
      <c r="AU144" s="213" t="s">
        <v>88</v>
      </c>
      <c r="AY144" s="212" t="s">
        <v>139</v>
      </c>
      <c r="BK144" s="214">
        <f>SUM(BK145:BK148)</f>
        <v>0</v>
      </c>
    </row>
    <row r="145" spans="1:65" s="2" customFormat="1" ht="14.4" customHeight="1">
      <c r="A145" s="37"/>
      <c r="B145" s="38"/>
      <c r="C145" s="217" t="s">
        <v>191</v>
      </c>
      <c r="D145" s="217" t="s">
        <v>142</v>
      </c>
      <c r="E145" s="218" t="s">
        <v>471</v>
      </c>
      <c r="F145" s="219" t="s">
        <v>472</v>
      </c>
      <c r="G145" s="220" t="s">
        <v>386</v>
      </c>
      <c r="H145" s="221">
        <v>12</v>
      </c>
      <c r="I145" s="222"/>
      <c r="J145" s="223">
        <f>ROUND(I145*H145,2)</f>
        <v>0</v>
      </c>
      <c r="K145" s="219" t="s">
        <v>146</v>
      </c>
      <c r="L145" s="43"/>
      <c r="M145" s="224" t="s">
        <v>1</v>
      </c>
      <c r="N145" s="225" t="s">
        <v>45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0.085</v>
      </c>
      <c r="T145" s="227">
        <f>S145*H145</f>
        <v>1.02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160</v>
      </c>
      <c r="AT145" s="228" t="s">
        <v>142</v>
      </c>
      <c r="AU145" s="228" t="s">
        <v>90</v>
      </c>
      <c r="AY145" s="16" t="s">
        <v>139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88</v>
      </c>
      <c r="BK145" s="229">
        <f>ROUND(I145*H145,2)</f>
        <v>0</v>
      </c>
      <c r="BL145" s="16" t="s">
        <v>160</v>
      </c>
      <c r="BM145" s="228" t="s">
        <v>473</v>
      </c>
    </row>
    <row r="146" spans="1:47" s="2" customFormat="1" ht="12">
      <c r="A146" s="37"/>
      <c r="B146" s="38"/>
      <c r="C146" s="39"/>
      <c r="D146" s="230" t="s">
        <v>149</v>
      </c>
      <c r="E146" s="39"/>
      <c r="F146" s="231" t="s">
        <v>474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149</v>
      </c>
      <c r="AU146" s="16" t="s">
        <v>90</v>
      </c>
    </row>
    <row r="147" spans="1:65" s="2" customFormat="1" ht="14.4" customHeight="1">
      <c r="A147" s="37"/>
      <c r="B147" s="38"/>
      <c r="C147" s="217" t="s">
        <v>198</v>
      </c>
      <c r="D147" s="217" t="s">
        <v>142</v>
      </c>
      <c r="E147" s="218" t="s">
        <v>475</v>
      </c>
      <c r="F147" s="219" t="s">
        <v>476</v>
      </c>
      <c r="G147" s="220" t="s">
        <v>290</v>
      </c>
      <c r="H147" s="221">
        <v>23.1</v>
      </c>
      <c r="I147" s="222"/>
      <c r="J147" s="223">
        <f>ROUND(I147*H147,2)</f>
        <v>0</v>
      </c>
      <c r="K147" s="219" t="s">
        <v>146</v>
      </c>
      <c r="L147" s="43"/>
      <c r="M147" s="224" t="s">
        <v>1</v>
      </c>
      <c r="N147" s="225" t="s">
        <v>45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160</v>
      </c>
      <c r="AT147" s="228" t="s">
        <v>142</v>
      </c>
      <c r="AU147" s="228" t="s">
        <v>90</v>
      </c>
      <c r="AY147" s="16" t="s">
        <v>139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88</v>
      </c>
      <c r="BK147" s="229">
        <f>ROUND(I147*H147,2)</f>
        <v>0</v>
      </c>
      <c r="BL147" s="16" t="s">
        <v>160</v>
      </c>
      <c r="BM147" s="228" t="s">
        <v>477</v>
      </c>
    </row>
    <row r="148" spans="1:47" s="2" customFormat="1" ht="12">
      <c r="A148" s="37"/>
      <c r="B148" s="38"/>
      <c r="C148" s="39"/>
      <c r="D148" s="230" t="s">
        <v>149</v>
      </c>
      <c r="E148" s="39"/>
      <c r="F148" s="231" t="s">
        <v>478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90</v>
      </c>
    </row>
    <row r="149" spans="1:63" s="12" customFormat="1" ht="22.8" customHeight="1">
      <c r="A149" s="12"/>
      <c r="B149" s="201"/>
      <c r="C149" s="202"/>
      <c r="D149" s="203" t="s">
        <v>79</v>
      </c>
      <c r="E149" s="215" t="s">
        <v>186</v>
      </c>
      <c r="F149" s="215" t="s">
        <v>371</v>
      </c>
      <c r="G149" s="202"/>
      <c r="H149" s="202"/>
      <c r="I149" s="205"/>
      <c r="J149" s="216">
        <f>BK149</f>
        <v>0</v>
      </c>
      <c r="K149" s="202"/>
      <c r="L149" s="207"/>
      <c r="M149" s="208"/>
      <c r="N149" s="209"/>
      <c r="O149" s="209"/>
      <c r="P149" s="210">
        <f>SUM(P150:P153)</f>
        <v>0</v>
      </c>
      <c r="Q149" s="209"/>
      <c r="R149" s="210">
        <f>SUM(R150:R153)</f>
        <v>0.02444</v>
      </c>
      <c r="S149" s="209"/>
      <c r="T149" s="211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88</v>
      </c>
      <c r="AT149" s="213" t="s">
        <v>79</v>
      </c>
      <c r="AU149" s="213" t="s">
        <v>88</v>
      </c>
      <c r="AY149" s="212" t="s">
        <v>139</v>
      </c>
      <c r="BK149" s="214">
        <f>SUM(BK150:BK153)</f>
        <v>0</v>
      </c>
    </row>
    <row r="150" spans="1:65" s="2" customFormat="1" ht="22.2" customHeight="1">
      <c r="A150" s="37"/>
      <c r="B150" s="38"/>
      <c r="C150" s="217" t="s">
        <v>202</v>
      </c>
      <c r="D150" s="217" t="s">
        <v>142</v>
      </c>
      <c r="E150" s="218" t="s">
        <v>479</v>
      </c>
      <c r="F150" s="219" t="s">
        <v>480</v>
      </c>
      <c r="G150" s="220" t="s">
        <v>290</v>
      </c>
      <c r="H150" s="221">
        <v>52</v>
      </c>
      <c r="I150" s="222"/>
      <c r="J150" s="223">
        <f>ROUND(I150*H150,2)</f>
        <v>0</v>
      </c>
      <c r="K150" s="219" t="s">
        <v>146</v>
      </c>
      <c r="L150" s="43"/>
      <c r="M150" s="224" t="s">
        <v>1</v>
      </c>
      <c r="N150" s="225" t="s">
        <v>45</v>
      </c>
      <c r="O150" s="90"/>
      <c r="P150" s="226">
        <f>O150*H150</f>
        <v>0</v>
      </c>
      <c r="Q150" s="226">
        <v>0.00047</v>
      </c>
      <c r="R150" s="226">
        <f>Q150*H150</f>
        <v>0.02444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160</v>
      </c>
      <c r="AT150" s="228" t="s">
        <v>142</v>
      </c>
      <c r="AU150" s="228" t="s">
        <v>90</v>
      </c>
      <c r="AY150" s="16" t="s">
        <v>139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88</v>
      </c>
      <c r="BK150" s="229">
        <f>ROUND(I150*H150,2)</f>
        <v>0</v>
      </c>
      <c r="BL150" s="16" t="s">
        <v>160</v>
      </c>
      <c r="BM150" s="228" t="s">
        <v>481</v>
      </c>
    </row>
    <row r="151" spans="1:47" s="2" customFormat="1" ht="12">
      <c r="A151" s="37"/>
      <c r="B151" s="38"/>
      <c r="C151" s="39"/>
      <c r="D151" s="230" t="s">
        <v>149</v>
      </c>
      <c r="E151" s="39"/>
      <c r="F151" s="231" t="s">
        <v>482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149</v>
      </c>
      <c r="AU151" s="16" t="s">
        <v>90</v>
      </c>
    </row>
    <row r="152" spans="1:65" s="2" customFormat="1" ht="14.4" customHeight="1">
      <c r="A152" s="37"/>
      <c r="B152" s="38"/>
      <c r="C152" s="217" t="s">
        <v>208</v>
      </c>
      <c r="D152" s="217" t="s">
        <v>142</v>
      </c>
      <c r="E152" s="218" t="s">
        <v>483</v>
      </c>
      <c r="F152" s="219" t="s">
        <v>484</v>
      </c>
      <c r="G152" s="220" t="s">
        <v>386</v>
      </c>
      <c r="H152" s="221">
        <v>1</v>
      </c>
      <c r="I152" s="222"/>
      <c r="J152" s="223">
        <f>ROUND(I152*H152,2)</f>
        <v>0</v>
      </c>
      <c r="K152" s="219" t="s">
        <v>222</v>
      </c>
      <c r="L152" s="43"/>
      <c r="M152" s="224" t="s">
        <v>1</v>
      </c>
      <c r="N152" s="225" t="s">
        <v>45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160</v>
      </c>
      <c r="AT152" s="228" t="s">
        <v>142</v>
      </c>
      <c r="AU152" s="228" t="s">
        <v>90</v>
      </c>
      <c r="AY152" s="16" t="s">
        <v>139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88</v>
      </c>
      <c r="BK152" s="229">
        <f>ROUND(I152*H152,2)</f>
        <v>0</v>
      </c>
      <c r="BL152" s="16" t="s">
        <v>160</v>
      </c>
      <c r="BM152" s="228" t="s">
        <v>485</v>
      </c>
    </row>
    <row r="153" spans="1:47" s="2" customFormat="1" ht="12">
      <c r="A153" s="37"/>
      <c r="B153" s="38"/>
      <c r="C153" s="39"/>
      <c r="D153" s="230" t="s">
        <v>149</v>
      </c>
      <c r="E153" s="39"/>
      <c r="F153" s="231" t="s">
        <v>486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149</v>
      </c>
      <c r="AU153" s="16" t="s">
        <v>90</v>
      </c>
    </row>
    <row r="154" spans="1:63" s="12" customFormat="1" ht="22.8" customHeight="1">
      <c r="A154" s="12"/>
      <c r="B154" s="201"/>
      <c r="C154" s="202"/>
      <c r="D154" s="203" t="s">
        <v>79</v>
      </c>
      <c r="E154" s="215" t="s">
        <v>397</v>
      </c>
      <c r="F154" s="215" t="s">
        <v>398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SUM(P155:P163)</f>
        <v>0</v>
      </c>
      <c r="Q154" s="209"/>
      <c r="R154" s="210">
        <f>SUM(R155:R163)</f>
        <v>0</v>
      </c>
      <c r="S154" s="209"/>
      <c r="T154" s="211">
        <f>SUM(T155:T163)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88</v>
      </c>
      <c r="AT154" s="213" t="s">
        <v>79</v>
      </c>
      <c r="AU154" s="213" t="s">
        <v>88</v>
      </c>
      <c r="AY154" s="212" t="s">
        <v>139</v>
      </c>
      <c r="BK154" s="214">
        <f>SUM(BK155:BK163)</f>
        <v>0</v>
      </c>
    </row>
    <row r="155" spans="1:65" s="2" customFormat="1" ht="22.2" customHeight="1">
      <c r="A155" s="37"/>
      <c r="B155" s="38"/>
      <c r="C155" s="217" t="s">
        <v>213</v>
      </c>
      <c r="D155" s="217" t="s">
        <v>142</v>
      </c>
      <c r="E155" s="218" t="s">
        <v>400</v>
      </c>
      <c r="F155" s="219" t="s">
        <v>401</v>
      </c>
      <c r="G155" s="220" t="s">
        <v>330</v>
      </c>
      <c r="H155" s="221">
        <v>6.49</v>
      </c>
      <c r="I155" s="222"/>
      <c r="J155" s="223">
        <f>ROUND(I155*H155,2)</f>
        <v>0</v>
      </c>
      <c r="K155" s="219" t="s">
        <v>146</v>
      </c>
      <c r="L155" s="43"/>
      <c r="M155" s="224" t="s">
        <v>1</v>
      </c>
      <c r="N155" s="225" t="s">
        <v>45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160</v>
      </c>
      <c r="AT155" s="228" t="s">
        <v>142</v>
      </c>
      <c r="AU155" s="228" t="s">
        <v>90</v>
      </c>
      <c r="AY155" s="16" t="s">
        <v>139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88</v>
      </c>
      <c r="BK155" s="229">
        <f>ROUND(I155*H155,2)</f>
        <v>0</v>
      </c>
      <c r="BL155" s="16" t="s">
        <v>160</v>
      </c>
      <c r="BM155" s="228" t="s">
        <v>487</v>
      </c>
    </row>
    <row r="156" spans="1:47" s="2" customFormat="1" ht="12">
      <c r="A156" s="37"/>
      <c r="B156" s="38"/>
      <c r="C156" s="39"/>
      <c r="D156" s="230" t="s">
        <v>149</v>
      </c>
      <c r="E156" s="39"/>
      <c r="F156" s="231" t="s">
        <v>488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149</v>
      </c>
      <c r="AU156" s="16" t="s">
        <v>90</v>
      </c>
    </row>
    <row r="157" spans="1:65" s="2" customFormat="1" ht="22.2" customHeight="1">
      <c r="A157" s="37"/>
      <c r="B157" s="38"/>
      <c r="C157" s="217" t="s">
        <v>8</v>
      </c>
      <c r="D157" s="217" t="s">
        <v>142</v>
      </c>
      <c r="E157" s="218" t="s">
        <v>405</v>
      </c>
      <c r="F157" s="219" t="s">
        <v>406</v>
      </c>
      <c r="G157" s="220" t="s">
        <v>330</v>
      </c>
      <c r="H157" s="221">
        <v>58.41</v>
      </c>
      <c r="I157" s="222"/>
      <c r="J157" s="223">
        <f>ROUND(I157*H157,2)</f>
        <v>0</v>
      </c>
      <c r="K157" s="219" t="s">
        <v>146</v>
      </c>
      <c r="L157" s="43"/>
      <c r="M157" s="224" t="s">
        <v>1</v>
      </c>
      <c r="N157" s="225" t="s">
        <v>45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160</v>
      </c>
      <c r="AT157" s="228" t="s">
        <v>142</v>
      </c>
      <c r="AU157" s="228" t="s">
        <v>90</v>
      </c>
      <c r="AY157" s="16" t="s">
        <v>139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88</v>
      </c>
      <c r="BK157" s="229">
        <f>ROUND(I157*H157,2)</f>
        <v>0</v>
      </c>
      <c r="BL157" s="16" t="s">
        <v>160</v>
      </c>
      <c r="BM157" s="228" t="s">
        <v>489</v>
      </c>
    </row>
    <row r="158" spans="1:47" s="2" customFormat="1" ht="12">
      <c r="A158" s="37"/>
      <c r="B158" s="38"/>
      <c r="C158" s="39"/>
      <c r="D158" s="230" t="s">
        <v>149</v>
      </c>
      <c r="E158" s="39"/>
      <c r="F158" s="231" t="s">
        <v>408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149</v>
      </c>
      <c r="AU158" s="16" t="s">
        <v>90</v>
      </c>
    </row>
    <row r="159" spans="1:51" s="13" customFormat="1" ht="12">
      <c r="A159" s="13"/>
      <c r="B159" s="249"/>
      <c r="C159" s="250"/>
      <c r="D159" s="230" t="s">
        <v>364</v>
      </c>
      <c r="E159" s="250"/>
      <c r="F159" s="251" t="s">
        <v>490</v>
      </c>
      <c r="G159" s="250"/>
      <c r="H159" s="252">
        <v>58.41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364</v>
      </c>
      <c r="AU159" s="258" t="s">
        <v>90</v>
      </c>
      <c r="AV159" s="13" t="s">
        <v>90</v>
      </c>
      <c r="AW159" s="13" t="s">
        <v>4</v>
      </c>
      <c r="AX159" s="13" t="s">
        <v>88</v>
      </c>
      <c r="AY159" s="258" t="s">
        <v>139</v>
      </c>
    </row>
    <row r="160" spans="1:65" s="2" customFormat="1" ht="30" customHeight="1">
      <c r="A160" s="37"/>
      <c r="B160" s="38"/>
      <c r="C160" s="217" t="s">
        <v>225</v>
      </c>
      <c r="D160" s="217" t="s">
        <v>142</v>
      </c>
      <c r="E160" s="218" t="s">
        <v>491</v>
      </c>
      <c r="F160" s="219" t="s">
        <v>492</v>
      </c>
      <c r="G160" s="220" t="s">
        <v>330</v>
      </c>
      <c r="H160" s="221">
        <v>0.3</v>
      </c>
      <c r="I160" s="222"/>
      <c r="J160" s="223">
        <f>ROUND(I160*H160,2)</f>
        <v>0</v>
      </c>
      <c r="K160" s="219" t="s">
        <v>146</v>
      </c>
      <c r="L160" s="43"/>
      <c r="M160" s="224" t="s">
        <v>1</v>
      </c>
      <c r="N160" s="225" t="s">
        <v>45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160</v>
      </c>
      <c r="AT160" s="228" t="s">
        <v>142</v>
      </c>
      <c r="AU160" s="228" t="s">
        <v>90</v>
      </c>
      <c r="AY160" s="16" t="s">
        <v>139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88</v>
      </c>
      <c r="BK160" s="229">
        <f>ROUND(I160*H160,2)</f>
        <v>0</v>
      </c>
      <c r="BL160" s="16" t="s">
        <v>160</v>
      </c>
      <c r="BM160" s="228" t="s">
        <v>493</v>
      </c>
    </row>
    <row r="161" spans="1:47" s="2" customFormat="1" ht="12">
      <c r="A161" s="37"/>
      <c r="B161" s="38"/>
      <c r="C161" s="39"/>
      <c r="D161" s="230" t="s">
        <v>149</v>
      </c>
      <c r="E161" s="39"/>
      <c r="F161" s="231" t="s">
        <v>494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90</v>
      </c>
    </row>
    <row r="162" spans="1:65" s="2" customFormat="1" ht="22.2" customHeight="1">
      <c r="A162" s="37"/>
      <c r="B162" s="38"/>
      <c r="C162" s="217" t="s">
        <v>230</v>
      </c>
      <c r="D162" s="217" t="s">
        <v>142</v>
      </c>
      <c r="E162" s="218" t="s">
        <v>421</v>
      </c>
      <c r="F162" s="219" t="s">
        <v>422</v>
      </c>
      <c r="G162" s="220" t="s">
        <v>330</v>
      </c>
      <c r="H162" s="221">
        <v>5.42</v>
      </c>
      <c r="I162" s="222"/>
      <c r="J162" s="223">
        <f>ROUND(I162*H162,2)</f>
        <v>0</v>
      </c>
      <c r="K162" s="219" t="s">
        <v>146</v>
      </c>
      <c r="L162" s="43"/>
      <c r="M162" s="224" t="s">
        <v>1</v>
      </c>
      <c r="N162" s="225" t="s">
        <v>45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160</v>
      </c>
      <c r="AT162" s="228" t="s">
        <v>142</v>
      </c>
      <c r="AU162" s="228" t="s">
        <v>90</v>
      </c>
      <c r="AY162" s="16" t="s">
        <v>139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88</v>
      </c>
      <c r="BK162" s="229">
        <f>ROUND(I162*H162,2)</f>
        <v>0</v>
      </c>
      <c r="BL162" s="16" t="s">
        <v>160</v>
      </c>
      <c r="BM162" s="228" t="s">
        <v>495</v>
      </c>
    </row>
    <row r="163" spans="1:47" s="2" customFormat="1" ht="12">
      <c r="A163" s="37"/>
      <c r="B163" s="38"/>
      <c r="C163" s="39"/>
      <c r="D163" s="230" t="s">
        <v>149</v>
      </c>
      <c r="E163" s="39"/>
      <c r="F163" s="231" t="s">
        <v>496</v>
      </c>
      <c r="G163" s="39"/>
      <c r="H163" s="39"/>
      <c r="I163" s="232"/>
      <c r="J163" s="39"/>
      <c r="K163" s="39"/>
      <c r="L163" s="43"/>
      <c r="M163" s="235"/>
      <c r="N163" s="236"/>
      <c r="O163" s="237"/>
      <c r="P163" s="237"/>
      <c r="Q163" s="237"/>
      <c r="R163" s="237"/>
      <c r="S163" s="237"/>
      <c r="T163" s="23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90</v>
      </c>
    </row>
    <row r="164" spans="1:31" s="2" customFormat="1" ht="6.95" customHeight="1">
      <c r="A164" s="37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43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password="CC35" sheet="1" objects="1" scenarios="1" formatColumns="0" formatRows="0" autoFilter="0"/>
  <autoFilter ref="C121:K1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Zkapacitnění propustku ul. Třinecká ev.č. 10b-P3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497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6. 7. 2018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38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ROUND((SUM(BE126:BE287)),2)</f>
        <v>0</v>
      </c>
      <c r="G33" s="37"/>
      <c r="H33" s="37"/>
      <c r="I33" s="154">
        <v>0.21</v>
      </c>
      <c r="J33" s="153">
        <f>ROUND(((SUM(BE126:BE287))*I33),2)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ROUND((SUM(BF126:BF287)),2)</f>
        <v>0</v>
      </c>
      <c r="G34" s="37"/>
      <c r="H34" s="37"/>
      <c r="I34" s="154">
        <v>0.15</v>
      </c>
      <c r="J34" s="153">
        <f>ROUND(((SUM(BF126:BF287))*I34),2)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ROUND((SUM(BG126:BG287)),2)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ROUND((SUM(BH126:BH287)),2)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ROUND((SUM(BI126:BI287)),2)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 hidden="1">
      <c r="A85" s="37"/>
      <c r="B85" s="38"/>
      <c r="C85" s="39"/>
      <c r="D85" s="39"/>
      <c r="E85" s="173" t="str">
        <f>E7</f>
        <v>Zkapacitnění propustku ul. Třinecká ev.č. 10b-P3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 hidden="1">
      <c r="A87" s="37"/>
      <c r="B87" s="38"/>
      <c r="C87" s="39"/>
      <c r="D87" s="39"/>
      <c r="E87" s="75" t="str">
        <f>E9</f>
        <v>SO 201 - SO 201 - Most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6. 7. 2018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 hidden="1">
      <c r="A91" s="37"/>
      <c r="B91" s="38"/>
      <c r="C91" s="31" t="s">
        <v>24</v>
      </c>
      <c r="D91" s="39"/>
      <c r="E91" s="39"/>
      <c r="F91" s="26" t="str">
        <f>E15</f>
        <v>Město Český Těšín</v>
      </c>
      <c r="G91" s="39"/>
      <c r="H91" s="39"/>
      <c r="I91" s="31" t="s">
        <v>32</v>
      </c>
      <c r="J91" s="35" t="str">
        <f>E21</f>
        <v>Ing. Pavel Kurečka MOSTY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 hidden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Kurečková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111</v>
      </c>
      <c r="D94" s="175"/>
      <c r="E94" s="175"/>
      <c r="F94" s="175"/>
      <c r="G94" s="175"/>
      <c r="H94" s="175"/>
      <c r="I94" s="175"/>
      <c r="J94" s="176" t="s">
        <v>112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113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114</v>
      </c>
    </row>
    <row r="97" spans="1:31" s="9" customFormat="1" ht="24.95" customHeight="1" hidden="1">
      <c r="A97" s="9"/>
      <c r="B97" s="178"/>
      <c r="C97" s="179"/>
      <c r="D97" s="180" t="s">
        <v>280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281</v>
      </c>
      <c r="E98" s="187"/>
      <c r="F98" s="187"/>
      <c r="G98" s="187"/>
      <c r="H98" s="187"/>
      <c r="I98" s="187"/>
      <c r="J98" s="188">
        <f>J128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282</v>
      </c>
      <c r="E99" s="187"/>
      <c r="F99" s="187"/>
      <c r="G99" s="187"/>
      <c r="H99" s="187"/>
      <c r="I99" s="187"/>
      <c r="J99" s="188">
        <f>J134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498</v>
      </c>
      <c r="E100" s="187"/>
      <c r="F100" s="187"/>
      <c r="G100" s="187"/>
      <c r="H100" s="187"/>
      <c r="I100" s="187"/>
      <c r="J100" s="188">
        <f>J152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431</v>
      </c>
      <c r="E101" s="187"/>
      <c r="F101" s="187"/>
      <c r="G101" s="187"/>
      <c r="H101" s="187"/>
      <c r="I101" s="187"/>
      <c r="J101" s="188">
        <f>J172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432</v>
      </c>
      <c r="E102" s="187"/>
      <c r="F102" s="187"/>
      <c r="G102" s="187"/>
      <c r="H102" s="187"/>
      <c r="I102" s="187"/>
      <c r="J102" s="188">
        <f>J194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499</v>
      </c>
      <c r="E103" s="187"/>
      <c r="F103" s="187"/>
      <c r="G103" s="187"/>
      <c r="H103" s="187"/>
      <c r="I103" s="187"/>
      <c r="J103" s="188">
        <f>J216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4"/>
      <c r="C104" s="185"/>
      <c r="D104" s="186" t="s">
        <v>283</v>
      </c>
      <c r="E104" s="187"/>
      <c r="F104" s="187"/>
      <c r="G104" s="187"/>
      <c r="H104" s="187"/>
      <c r="I104" s="187"/>
      <c r="J104" s="188">
        <f>J227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78"/>
      <c r="C105" s="179"/>
      <c r="D105" s="180" t="s">
        <v>500</v>
      </c>
      <c r="E105" s="181"/>
      <c r="F105" s="181"/>
      <c r="G105" s="181"/>
      <c r="H105" s="181"/>
      <c r="I105" s="181"/>
      <c r="J105" s="182">
        <f>J275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4"/>
      <c r="C106" s="185"/>
      <c r="D106" s="186" t="s">
        <v>501</v>
      </c>
      <c r="E106" s="187"/>
      <c r="F106" s="187"/>
      <c r="G106" s="187"/>
      <c r="H106" s="187"/>
      <c r="I106" s="187"/>
      <c r="J106" s="188">
        <f>J276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 hidden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ht="12" hidden="1"/>
    <row r="110" ht="12" hidden="1"/>
    <row r="111" ht="12" hidden="1"/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123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4.4" customHeight="1">
      <c r="A116" s="37"/>
      <c r="B116" s="38"/>
      <c r="C116" s="39"/>
      <c r="D116" s="39"/>
      <c r="E116" s="173" t="str">
        <f>E7</f>
        <v>Zkapacitnění propustku ul. Třinecká ev.č. 10b-P3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9"/>
      <c r="D118" s="39"/>
      <c r="E118" s="75" t="str">
        <f>E9</f>
        <v>SO 201 - SO 201 - Most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 xml:space="preserve"> </v>
      </c>
      <c r="G120" s="39"/>
      <c r="H120" s="39"/>
      <c r="I120" s="31" t="s">
        <v>22</v>
      </c>
      <c r="J120" s="78" t="str">
        <f>IF(J12="","",J12)</f>
        <v>6. 7. 2018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6.4" customHeight="1">
      <c r="A122" s="37"/>
      <c r="B122" s="38"/>
      <c r="C122" s="31" t="s">
        <v>24</v>
      </c>
      <c r="D122" s="39"/>
      <c r="E122" s="39"/>
      <c r="F122" s="26" t="str">
        <f>E15</f>
        <v>Město Český Těšín</v>
      </c>
      <c r="G122" s="39"/>
      <c r="H122" s="39"/>
      <c r="I122" s="31" t="s">
        <v>32</v>
      </c>
      <c r="J122" s="35" t="str">
        <f>E21</f>
        <v>Ing. Pavel Kurečka MOSTY s.r.o.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6" customHeight="1">
      <c r="A123" s="37"/>
      <c r="B123" s="38"/>
      <c r="C123" s="31" t="s">
        <v>30</v>
      </c>
      <c r="D123" s="39"/>
      <c r="E123" s="39"/>
      <c r="F123" s="26" t="str">
        <f>IF(E18="","",E18)</f>
        <v>Vyplň údaj</v>
      </c>
      <c r="G123" s="39"/>
      <c r="H123" s="39"/>
      <c r="I123" s="31" t="s">
        <v>37</v>
      </c>
      <c r="J123" s="35" t="str">
        <f>E24</f>
        <v>Kurečková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124</v>
      </c>
      <c r="D125" s="193" t="s">
        <v>65</v>
      </c>
      <c r="E125" s="193" t="s">
        <v>61</v>
      </c>
      <c r="F125" s="193" t="s">
        <v>62</v>
      </c>
      <c r="G125" s="193" t="s">
        <v>125</v>
      </c>
      <c r="H125" s="193" t="s">
        <v>126</v>
      </c>
      <c r="I125" s="193" t="s">
        <v>127</v>
      </c>
      <c r="J125" s="193" t="s">
        <v>112</v>
      </c>
      <c r="K125" s="194" t="s">
        <v>128</v>
      </c>
      <c r="L125" s="195"/>
      <c r="M125" s="99" t="s">
        <v>1</v>
      </c>
      <c r="N125" s="100" t="s">
        <v>44</v>
      </c>
      <c r="O125" s="100" t="s">
        <v>129</v>
      </c>
      <c r="P125" s="100" t="s">
        <v>130</v>
      </c>
      <c r="Q125" s="100" t="s">
        <v>131</v>
      </c>
      <c r="R125" s="100" t="s">
        <v>132</v>
      </c>
      <c r="S125" s="100" t="s">
        <v>133</v>
      </c>
      <c r="T125" s="101" t="s">
        <v>134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135</v>
      </c>
      <c r="D126" s="39"/>
      <c r="E126" s="39"/>
      <c r="F126" s="39"/>
      <c r="G126" s="39"/>
      <c r="H126" s="39"/>
      <c r="I126" s="39"/>
      <c r="J126" s="196">
        <f>BK126</f>
        <v>0</v>
      </c>
      <c r="K126" s="39"/>
      <c r="L126" s="43"/>
      <c r="M126" s="102"/>
      <c r="N126" s="197"/>
      <c r="O126" s="103"/>
      <c r="P126" s="198">
        <f>P127+P275</f>
        <v>0</v>
      </c>
      <c r="Q126" s="103"/>
      <c r="R126" s="198">
        <f>R127+R275</f>
        <v>337.46121519999997</v>
      </c>
      <c r="S126" s="103"/>
      <c r="T126" s="199">
        <f>T127+T275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79</v>
      </c>
      <c r="AU126" s="16" t="s">
        <v>114</v>
      </c>
      <c r="BK126" s="200">
        <f>BK127+BK275</f>
        <v>0</v>
      </c>
    </row>
    <row r="127" spans="1:63" s="12" customFormat="1" ht="25.9" customHeight="1">
      <c r="A127" s="12"/>
      <c r="B127" s="201"/>
      <c r="C127" s="202"/>
      <c r="D127" s="203" t="s">
        <v>79</v>
      </c>
      <c r="E127" s="204" t="s">
        <v>285</v>
      </c>
      <c r="F127" s="204" t="s">
        <v>286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P128+P134+P152+P172+P194+P216+P227</f>
        <v>0</v>
      </c>
      <c r="Q127" s="209"/>
      <c r="R127" s="210">
        <f>R128+R134+R152+R172+R194+R216+R227</f>
        <v>337.387413</v>
      </c>
      <c r="S127" s="209"/>
      <c r="T127" s="211">
        <f>T128+T134+T152+T172+T194+T216+T227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88</v>
      </c>
      <c r="AT127" s="213" t="s">
        <v>79</v>
      </c>
      <c r="AU127" s="213" t="s">
        <v>80</v>
      </c>
      <c r="AY127" s="212" t="s">
        <v>139</v>
      </c>
      <c r="BK127" s="214">
        <f>BK128+BK134+BK152+BK172+BK194+BK216+BK227</f>
        <v>0</v>
      </c>
    </row>
    <row r="128" spans="1:63" s="12" customFormat="1" ht="22.8" customHeight="1">
      <c r="A128" s="12"/>
      <c r="B128" s="201"/>
      <c r="C128" s="202"/>
      <c r="D128" s="203" t="s">
        <v>79</v>
      </c>
      <c r="E128" s="215" t="s">
        <v>88</v>
      </c>
      <c r="F128" s="215" t="s">
        <v>287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SUM(P129:P133)</f>
        <v>0</v>
      </c>
      <c r="Q128" s="209"/>
      <c r="R128" s="210">
        <f>SUM(R129:R133)</f>
        <v>111.8</v>
      </c>
      <c r="S128" s="209"/>
      <c r="T128" s="211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88</v>
      </c>
      <c r="AT128" s="213" t="s">
        <v>79</v>
      </c>
      <c r="AU128" s="213" t="s">
        <v>88</v>
      </c>
      <c r="AY128" s="212" t="s">
        <v>139</v>
      </c>
      <c r="BK128" s="214">
        <f>SUM(BK129:BK133)</f>
        <v>0</v>
      </c>
    </row>
    <row r="129" spans="1:65" s="2" customFormat="1" ht="22.2" customHeight="1">
      <c r="A129" s="37"/>
      <c r="B129" s="38"/>
      <c r="C129" s="217" t="s">
        <v>88</v>
      </c>
      <c r="D129" s="217" t="s">
        <v>142</v>
      </c>
      <c r="E129" s="218" t="s">
        <v>310</v>
      </c>
      <c r="F129" s="219" t="s">
        <v>311</v>
      </c>
      <c r="G129" s="220" t="s">
        <v>312</v>
      </c>
      <c r="H129" s="221">
        <v>672</v>
      </c>
      <c r="I129" s="222"/>
      <c r="J129" s="223">
        <f>ROUND(I129*H129,2)</f>
        <v>0</v>
      </c>
      <c r="K129" s="219" t="s">
        <v>146</v>
      </c>
      <c r="L129" s="43"/>
      <c r="M129" s="224" t="s">
        <v>1</v>
      </c>
      <c r="N129" s="225" t="s">
        <v>45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160</v>
      </c>
      <c r="AT129" s="228" t="s">
        <v>142</v>
      </c>
      <c r="AU129" s="228" t="s">
        <v>90</v>
      </c>
      <c r="AY129" s="16" t="s">
        <v>139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88</v>
      </c>
      <c r="BK129" s="229">
        <f>ROUND(I129*H129,2)</f>
        <v>0</v>
      </c>
      <c r="BL129" s="16" t="s">
        <v>160</v>
      </c>
      <c r="BM129" s="228" t="s">
        <v>502</v>
      </c>
    </row>
    <row r="130" spans="1:47" s="2" customFormat="1" ht="12">
      <c r="A130" s="37"/>
      <c r="B130" s="38"/>
      <c r="C130" s="39"/>
      <c r="D130" s="230" t="s">
        <v>149</v>
      </c>
      <c r="E130" s="39"/>
      <c r="F130" s="231" t="s">
        <v>503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90</v>
      </c>
    </row>
    <row r="131" spans="1:65" s="2" customFormat="1" ht="22.2" customHeight="1">
      <c r="A131" s="37"/>
      <c r="B131" s="38"/>
      <c r="C131" s="217" t="s">
        <v>90</v>
      </c>
      <c r="D131" s="217" t="s">
        <v>142</v>
      </c>
      <c r="E131" s="218" t="s">
        <v>449</v>
      </c>
      <c r="F131" s="219" t="s">
        <v>450</v>
      </c>
      <c r="G131" s="220" t="s">
        <v>303</v>
      </c>
      <c r="H131" s="221">
        <v>55.9</v>
      </c>
      <c r="I131" s="222"/>
      <c r="J131" s="223">
        <f>ROUND(I131*H131,2)</f>
        <v>0</v>
      </c>
      <c r="K131" s="219" t="s">
        <v>146</v>
      </c>
      <c r="L131" s="43"/>
      <c r="M131" s="224" t="s">
        <v>1</v>
      </c>
      <c r="N131" s="225" t="s">
        <v>45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160</v>
      </c>
      <c r="AT131" s="228" t="s">
        <v>142</v>
      </c>
      <c r="AU131" s="228" t="s">
        <v>90</v>
      </c>
      <c r="AY131" s="16" t="s">
        <v>139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88</v>
      </c>
      <c r="BK131" s="229">
        <f>ROUND(I131*H131,2)</f>
        <v>0</v>
      </c>
      <c r="BL131" s="16" t="s">
        <v>160</v>
      </c>
      <c r="BM131" s="228" t="s">
        <v>504</v>
      </c>
    </row>
    <row r="132" spans="1:47" s="2" customFormat="1" ht="12">
      <c r="A132" s="37"/>
      <c r="B132" s="38"/>
      <c r="C132" s="39"/>
      <c r="D132" s="230" t="s">
        <v>149</v>
      </c>
      <c r="E132" s="39"/>
      <c r="F132" s="231" t="s">
        <v>505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90</v>
      </c>
    </row>
    <row r="133" spans="1:65" s="2" customFormat="1" ht="19.8" customHeight="1">
      <c r="A133" s="37"/>
      <c r="B133" s="38"/>
      <c r="C133" s="239" t="s">
        <v>155</v>
      </c>
      <c r="D133" s="239" t="s">
        <v>327</v>
      </c>
      <c r="E133" s="240" t="s">
        <v>506</v>
      </c>
      <c r="F133" s="241" t="s">
        <v>507</v>
      </c>
      <c r="G133" s="242" t="s">
        <v>303</v>
      </c>
      <c r="H133" s="243">
        <v>55.9</v>
      </c>
      <c r="I133" s="244"/>
      <c r="J133" s="245">
        <f>ROUND(I133*H133,2)</f>
        <v>0</v>
      </c>
      <c r="K133" s="241" t="s">
        <v>222</v>
      </c>
      <c r="L133" s="246"/>
      <c r="M133" s="247" t="s">
        <v>1</v>
      </c>
      <c r="N133" s="248" t="s">
        <v>45</v>
      </c>
      <c r="O133" s="90"/>
      <c r="P133" s="226">
        <f>O133*H133</f>
        <v>0</v>
      </c>
      <c r="Q133" s="226">
        <v>2</v>
      </c>
      <c r="R133" s="226">
        <f>Q133*H133</f>
        <v>111.8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179</v>
      </c>
      <c r="AT133" s="228" t="s">
        <v>327</v>
      </c>
      <c r="AU133" s="228" t="s">
        <v>90</v>
      </c>
      <c r="AY133" s="16" t="s">
        <v>139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88</v>
      </c>
      <c r="BK133" s="229">
        <f>ROUND(I133*H133,2)</f>
        <v>0</v>
      </c>
      <c r="BL133" s="16" t="s">
        <v>160</v>
      </c>
      <c r="BM133" s="228" t="s">
        <v>508</v>
      </c>
    </row>
    <row r="134" spans="1:63" s="12" customFormat="1" ht="22.8" customHeight="1">
      <c r="A134" s="12"/>
      <c r="B134" s="201"/>
      <c r="C134" s="202"/>
      <c r="D134" s="203" t="s">
        <v>79</v>
      </c>
      <c r="E134" s="215" t="s">
        <v>90</v>
      </c>
      <c r="F134" s="215" t="s">
        <v>366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SUM(P135:P151)</f>
        <v>0</v>
      </c>
      <c r="Q134" s="209"/>
      <c r="R134" s="210">
        <f>SUM(R135:R151)</f>
        <v>45.44398360000001</v>
      </c>
      <c r="S134" s="209"/>
      <c r="T134" s="211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88</v>
      </c>
      <c r="AT134" s="213" t="s">
        <v>79</v>
      </c>
      <c r="AU134" s="213" t="s">
        <v>88</v>
      </c>
      <c r="AY134" s="212" t="s">
        <v>139</v>
      </c>
      <c r="BK134" s="214">
        <f>SUM(BK135:BK151)</f>
        <v>0</v>
      </c>
    </row>
    <row r="135" spans="1:65" s="2" customFormat="1" ht="14.4" customHeight="1">
      <c r="A135" s="37"/>
      <c r="B135" s="38"/>
      <c r="C135" s="217" t="s">
        <v>160</v>
      </c>
      <c r="D135" s="217" t="s">
        <v>142</v>
      </c>
      <c r="E135" s="218" t="s">
        <v>509</v>
      </c>
      <c r="F135" s="219" t="s">
        <v>510</v>
      </c>
      <c r="G135" s="220" t="s">
        <v>303</v>
      </c>
      <c r="H135" s="221">
        <v>1.71</v>
      </c>
      <c r="I135" s="222"/>
      <c r="J135" s="223">
        <f>ROUND(I135*H135,2)</f>
        <v>0</v>
      </c>
      <c r="K135" s="219" t="s">
        <v>146</v>
      </c>
      <c r="L135" s="43"/>
      <c r="M135" s="224" t="s">
        <v>1</v>
      </c>
      <c r="N135" s="225" t="s">
        <v>45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160</v>
      </c>
      <c r="AT135" s="228" t="s">
        <v>142</v>
      </c>
      <c r="AU135" s="228" t="s">
        <v>90</v>
      </c>
      <c r="AY135" s="16" t="s">
        <v>139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88</v>
      </c>
      <c r="BK135" s="229">
        <f>ROUND(I135*H135,2)</f>
        <v>0</v>
      </c>
      <c r="BL135" s="16" t="s">
        <v>160</v>
      </c>
      <c r="BM135" s="228" t="s">
        <v>511</v>
      </c>
    </row>
    <row r="136" spans="1:47" s="2" customFormat="1" ht="12">
      <c r="A136" s="37"/>
      <c r="B136" s="38"/>
      <c r="C136" s="39"/>
      <c r="D136" s="230" t="s">
        <v>149</v>
      </c>
      <c r="E136" s="39"/>
      <c r="F136" s="231" t="s">
        <v>512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90</v>
      </c>
    </row>
    <row r="137" spans="1:65" s="2" customFormat="1" ht="22.2" customHeight="1">
      <c r="A137" s="37"/>
      <c r="B137" s="38"/>
      <c r="C137" s="217" t="s">
        <v>138</v>
      </c>
      <c r="D137" s="217" t="s">
        <v>142</v>
      </c>
      <c r="E137" s="218" t="s">
        <v>513</v>
      </c>
      <c r="F137" s="219" t="s">
        <v>514</v>
      </c>
      <c r="G137" s="220" t="s">
        <v>205</v>
      </c>
      <c r="H137" s="221">
        <v>30.4</v>
      </c>
      <c r="I137" s="222"/>
      <c r="J137" s="223">
        <f>ROUND(I137*H137,2)</f>
        <v>0</v>
      </c>
      <c r="K137" s="219" t="s">
        <v>146</v>
      </c>
      <c r="L137" s="43"/>
      <c r="M137" s="224" t="s">
        <v>1</v>
      </c>
      <c r="N137" s="225" t="s">
        <v>45</v>
      </c>
      <c r="O137" s="90"/>
      <c r="P137" s="226">
        <f>O137*H137</f>
        <v>0</v>
      </c>
      <c r="Q137" s="226">
        <v>0.00114</v>
      </c>
      <c r="R137" s="226">
        <f>Q137*H137</f>
        <v>0.034656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160</v>
      </c>
      <c r="AT137" s="228" t="s">
        <v>142</v>
      </c>
      <c r="AU137" s="228" t="s">
        <v>90</v>
      </c>
      <c r="AY137" s="16" t="s">
        <v>139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88</v>
      </c>
      <c r="BK137" s="229">
        <f>ROUND(I137*H137,2)</f>
        <v>0</v>
      </c>
      <c r="BL137" s="16" t="s">
        <v>160</v>
      </c>
      <c r="BM137" s="228" t="s">
        <v>515</v>
      </c>
    </row>
    <row r="138" spans="1:47" s="2" customFormat="1" ht="12">
      <c r="A138" s="37"/>
      <c r="B138" s="38"/>
      <c r="C138" s="39"/>
      <c r="D138" s="230" t="s">
        <v>149</v>
      </c>
      <c r="E138" s="39"/>
      <c r="F138" s="231" t="s">
        <v>516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149</v>
      </c>
      <c r="AU138" s="16" t="s">
        <v>90</v>
      </c>
    </row>
    <row r="139" spans="1:65" s="2" customFormat="1" ht="19.8" customHeight="1">
      <c r="A139" s="37"/>
      <c r="B139" s="38"/>
      <c r="C139" s="217" t="s">
        <v>169</v>
      </c>
      <c r="D139" s="217" t="s">
        <v>142</v>
      </c>
      <c r="E139" s="218" t="s">
        <v>517</v>
      </c>
      <c r="F139" s="219" t="s">
        <v>518</v>
      </c>
      <c r="G139" s="220" t="s">
        <v>205</v>
      </c>
      <c r="H139" s="221">
        <v>1.4</v>
      </c>
      <c r="I139" s="222"/>
      <c r="J139" s="223">
        <f>ROUND(I139*H139,2)</f>
        <v>0</v>
      </c>
      <c r="K139" s="219" t="s">
        <v>146</v>
      </c>
      <c r="L139" s="43"/>
      <c r="M139" s="224" t="s">
        <v>1</v>
      </c>
      <c r="N139" s="225" t="s">
        <v>45</v>
      </c>
      <c r="O139" s="90"/>
      <c r="P139" s="226">
        <f>O139*H139</f>
        <v>0</v>
      </c>
      <c r="Q139" s="226">
        <v>0.00128</v>
      </c>
      <c r="R139" s="226">
        <f>Q139*H139</f>
        <v>0.001792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160</v>
      </c>
      <c r="AT139" s="228" t="s">
        <v>142</v>
      </c>
      <c r="AU139" s="228" t="s">
        <v>90</v>
      </c>
      <c r="AY139" s="16" t="s">
        <v>139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88</v>
      </c>
      <c r="BK139" s="229">
        <f>ROUND(I139*H139,2)</f>
        <v>0</v>
      </c>
      <c r="BL139" s="16" t="s">
        <v>160</v>
      </c>
      <c r="BM139" s="228" t="s">
        <v>519</v>
      </c>
    </row>
    <row r="140" spans="1:47" s="2" customFormat="1" ht="12">
      <c r="A140" s="37"/>
      <c r="B140" s="38"/>
      <c r="C140" s="39"/>
      <c r="D140" s="230" t="s">
        <v>149</v>
      </c>
      <c r="E140" s="39"/>
      <c r="F140" s="231" t="s">
        <v>520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149</v>
      </c>
      <c r="AU140" s="16" t="s">
        <v>90</v>
      </c>
    </row>
    <row r="141" spans="1:65" s="2" customFormat="1" ht="22.2" customHeight="1">
      <c r="A141" s="37"/>
      <c r="B141" s="38"/>
      <c r="C141" s="217" t="s">
        <v>174</v>
      </c>
      <c r="D141" s="217" t="s">
        <v>142</v>
      </c>
      <c r="E141" s="218" t="s">
        <v>521</v>
      </c>
      <c r="F141" s="219" t="s">
        <v>522</v>
      </c>
      <c r="G141" s="220" t="s">
        <v>303</v>
      </c>
      <c r="H141" s="221">
        <v>19.8</v>
      </c>
      <c r="I141" s="222"/>
      <c r="J141" s="223">
        <f>ROUND(I141*H141,2)</f>
        <v>0</v>
      </c>
      <c r="K141" s="219" t="s">
        <v>146</v>
      </c>
      <c r="L141" s="43"/>
      <c r="M141" s="224" t="s">
        <v>1</v>
      </c>
      <c r="N141" s="225" t="s">
        <v>45</v>
      </c>
      <c r="O141" s="90"/>
      <c r="P141" s="226">
        <f>O141*H141</f>
        <v>0</v>
      </c>
      <c r="Q141" s="226">
        <v>2.16</v>
      </c>
      <c r="R141" s="226">
        <f>Q141*H141</f>
        <v>42.76800000000001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160</v>
      </c>
      <c r="AT141" s="228" t="s">
        <v>142</v>
      </c>
      <c r="AU141" s="228" t="s">
        <v>90</v>
      </c>
      <c r="AY141" s="16" t="s">
        <v>139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88</v>
      </c>
      <c r="BK141" s="229">
        <f>ROUND(I141*H141,2)</f>
        <v>0</v>
      </c>
      <c r="BL141" s="16" t="s">
        <v>160</v>
      </c>
      <c r="BM141" s="228" t="s">
        <v>523</v>
      </c>
    </row>
    <row r="142" spans="1:47" s="2" customFormat="1" ht="12">
      <c r="A142" s="37"/>
      <c r="B142" s="38"/>
      <c r="C142" s="39"/>
      <c r="D142" s="230" t="s">
        <v>149</v>
      </c>
      <c r="E142" s="39"/>
      <c r="F142" s="231" t="s">
        <v>524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149</v>
      </c>
      <c r="AU142" s="16" t="s">
        <v>90</v>
      </c>
    </row>
    <row r="143" spans="1:65" s="2" customFormat="1" ht="22.2" customHeight="1">
      <c r="A143" s="37"/>
      <c r="B143" s="38"/>
      <c r="C143" s="217" t="s">
        <v>179</v>
      </c>
      <c r="D143" s="217" t="s">
        <v>142</v>
      </c>
      <c r="E143" s="218" t="s">
        <v>525</v>
      </c>
      <c r="F143" s="219" t="s">
        <v>526</v>
      </c>
      <c r="G143" s="220" t="s">
        <v>303</v>
      </c>
      <c r="H143" s="221">
        <v>2.16</v>
      </c>
      <c r="I143" s="222"/>
      <c r="J143" s="223">
        <f>ROUND(I143*H143,2)</f>
        <v>0</v>
      </c>
      <c r="K143" s="219" t="s">
        <v>146</v>
      </c>
      <c r="L143" s="43"/>
      <c r="M143" s="224" t="s">
        <v>1</v>
      </c>
      <c r="N143" s="225" t="s">
        <v>45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160</v>
      </c>
      <c r="AT143" s="228" t="s">
        <v>142</v>
      </c>
      <c r="AU143" s="228" t="s">
        <v>90</v>
      </c>
      <c r="AY143" s="16" t="s">
        <v>139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88</v>
      </c>
      <c r="BK143" s="229">
        <f>ROUND(I143*H143,2)</f>
        <v>0</v>
      </c>
      <c r="BL143" s="16" t="s">
        <v>160</v>
      </c>
      <c r="BM143" s="228" t="s">
        <v>527</v>
      </c>
    </row>
    <row r="144" spans="1:47" s="2" customFormat="1" ht="12">
      <c r="A144" s="37"/>
      <c r="B144" s="38"/>
      <c r="C144" s="39"/>
      <c r="D144" s="230" t="s">
        <v>149</v>
      </c>
      <c r="E144" s="39"/>
      <c r="F144" s="231" t="s">
        <v>528</v>
      </c>
      <c r="G144" s="39"/>
      <c r="H144" s="39"/>
      <c r="I144" s="232"/>
      <c r="J144" s="39"/>
      <c r="K144" s="39"/>
      <c r="L144" s="43"/>
      <c r="M144" s="233"/>
      <c r="N144" s="234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149</v>
      </c>
      <c r="AU144" s="16" t="s">
        <v>90</v>
      </c>
    </row>
    <row r="145" spans="1:65" s="2" customFormat="1" ht="19.8" customHeight="1">
      <c r="A145" s="37"/>
      <c r="B145" s="38"/>
      <c r="C145" s="217" t="s">
        <v>186</v>
      </c>
      <c r="D145" s="217" t="s">
        <v>142</v>
      </c>
      <c r="E145" s="218" t="s">
        <v>529</v>
      </c>
      <c r="F145" s="219" t="s">
        <v>530</v>
      </c>
      <c r="G145" s="220" t="s">
        <v>303</v>
      </c>
      <c r="H145" s="221">
        <v>17.11</v>
      </c>
      <c r="I145" s="222"/>
      <c r="J145" s="223">
        <f>ROUND(I145*H145,2)</f>
        <v>0</v>
      </c>
      <c r="K145" s="219" t="s">
        <v>146</v>
      </c>
      <c r="L145" s="43"/>
      <c r="M145" s="224" t="s">
        <v>1</v>
      </c>
      <c r="N145" s="225" t="s">
        <v>45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160</v>
      </c>
      <c r="AT145" s="228" t="s">
        <v>142</v>
      </c>
      <c r="AU145" s="228" t="s">
        <v>90</v>
      </c>
      <c r="AY145" s="16" t="s">
        <v>139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88</v>
      </c>
      <c r="BK145" s="229">
        <f>ROUND(I145*H145,2)</f>
        <v>0</v>
      </c>
      <c r="BL145" s="16" t="s">
        <v>160</v>
      </c>
      <c r="BM145" s="228" t="s">
        <v>531</v>
      </c>
    </row>
    <row r="146" spans="1:47" s="2" customFormat="1" ht="12">
      <c r="A146" s="37"/>
      <c r="B146" s="38"/>
      <c r="C146" s="39"/>
      <c r="D146" s="230" t="s">
        <v>149</v>
      </c>
      <c r="E146" s="39"/>
      <c r="F146" s="231" t="s">
        <v>532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149</v>
      </c>
      <c r="AU146" s="16" t="s">
        <v>90</v>
      </c>
    </row>
    <row r="147" spans="1:65" s="2" customFormat="1" ht="14.4" customHeight="1">
      <c r="A147" s="37"/>
      <c r="B147" s="38"/>
      <c r="C147" s="217" t="s">
        <v>191</v>
      </c>
      <c r="D147" s="217" t="s">
        <v>142</v>
      </c>
      <c r="E147" s="218" t="s">
        <v>533</v>
      </c>
      <c r="F147" s="219" t="s">
        <v>534</v>
      </c>
      <c r="G147" s="220" t="s">
        <v>290</v>
      </c>
      <c r="H147" s="221">
        <v>29.72</v>
      </c>
      <c r="I147" s="222"/>
      <c r="J147" s="223">
        <f>ROUND(I147*H147,2)</f>
        <v>0</v>
      </c>
      <c r="K147" s="219" t="s">
        <v>146</v>
      </c>
      <c r="L147" s="43"/>
      <c r="M147" s="224" t="s">
        <v>1</v>
      </c>
      <c r="N147" s="225" t="s">
        <v>45</v>
      </c>
      <c r="O147" s="90"/>
      <c r="P147" s="226">
        <f>O147*H147</f>
        <v>0</v>
      </c>
      <c r="Q147" s="226">
        <v>0.00144</v>
      </c>
      <c r="R147" s="226">
        <f>Q147*H147</f>
        <v>0.0427968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160</v>
      </c>
      <c r="AT147" s="228" t="s">
        <v>142</v>
      </c>
      <c r="AU147" s="228" t="s">
        <v>90</v>
      </c>
      <c r="AY147" s="16" t="s">
        <v>139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88</v>
      </c>
      <c r="BK147" s="229">
        <f>ROUND(I147*H147,2)</f>
        <v>0</v>
      </c>
      <c r="BL147" s="16" t="s">
        <v>160</v>
      </c>
      <c r="BM147" s="228" t="s">
        <v>535</v>
      </c>
    </row>
    <row r="148" spans="1:47" s="2" customFormat="1" ht="12">
      <c r="A148" s="37"/>
      <c r="B148" s="38"/>
      <c r="C148" s="39"/>
      <c r="D148" s="230" t="s">
        <v>149</v>
      </c>
      <c r="E148" s="39"/>
      <c r="F148" s="231" t="s">
        <v>536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90</v>
      </c>
    </row>
    <row r="149" spans="1:65" s="2" customFormat="1" ht="14.4" customHeight="1">
      <c r="A149" s="37"/>
      <c r="B149" s="38"/>
      <c r="C149" s="217" t="s">
        <v>198</v>
      </c>
      <c r="D149" s="217" t="s">
        <v>142</v>
      </c>
      <c r="E149" s="218" t="s">
        <v>537</v>
      </c>
      <c r="F149" s="219" t="s">
        <v>538</v>
      </c>
      <c r="G149" s="220" t="s">
        <v>290</v>
      </c>
      <c r="H149" s="221">
        <v>29.72</v>
      </c>
      <c r="I149" s="222"/>
      <c r="J149" s="223">
        <f>ROUND(I149*H149,2)</f>
        <v>0</v>
      </c>
      <c r="K149" s="219" t="s">
        <v>146</v>
      </c>
      <c r="L149" s="43"/>
      <c r="M149" s="224" t="s">
        <v>1</v>
      </c>
      <c r="N149" s="225" t="s">
        <v>45</v>
      </c>
      <c r="O149" s="90"/>
      <c r="P149" s="226">
        <f>O149*H149</f>
        <v>0</v>
      </c>
      <c r="Q149" s="226">
        <v>4E-05</v>
      </c>
      <c r="R149" s="226">
        <f>Q149*H149</f>
        <v>0.0011888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160</v>
      </c>
      <c r="AT149" s="228" t="s">
        <v>142</v>
      </c>
      <c r="AU149" s="228" t="s">
        <v>90</v>
      </c>
      <c r="AY149" s="16" t="s">
        <v>139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88</v>
      </c>
      <c r="BK149" s="229">
        <f>ROUND(I149*H149,2)</f>
        <v>0</v>
      </c>
      <c r="BL149" s="16" t="s">
        <v>160</v>
      </c>
      <c r="BM149" s="228" t="s">
        <v>539</v>
      </c>
    </row>
    <row r="150" spans="1:65" s="2" customFormat="1" ht="22.2" customHeight="1">
      <c r="A150" s="37"/>
      <c r="B150" s="38"/>
      <c r="C150" s="217" t="s">
        <v>202</v>
      </c>
      <c r="D150" s="217" t="s">
        <v>142</v>
      </c>
      <c r="E150" s="218" t="s">
        <v>540</v>
      </c>
      <c r="F150" s="219" t="s">
        <v>541</v>
      </c>
      <c r="G150" s="220" t="s">
        <v>330</v>
      </c>
      <c r="H150" s="221">
        <v>2.5</v>
      </c>
      <c r="I150" s="222"/>
      <c r="J150" s="223">
        <f>ROUND(I150*H150,2)</f>
        <v>0</v>
      </c>
      <c r="K150" s="219" t="s">
        <v>146</v>
      </c>
      <c r="L150" s="43"/>
      <c r="M150" s="224" t="s">
        <v>1</v>
      </c>
      <c r="N150" s="225" t="s">
        <v>45</v>
      </c>
      <c r="O150" s="90"/>
      <c r="P150" s="226">
        <f>O150*H150</f>
        <v>0</v>
      </c>
      <c r="Q150" s="226">
        <v>1.03822</v>
      </c>
      <c r="R150" s="226">
        <f>Q150*H150</f>
        <v>2.59555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160</v>
      </c>
      <c r="AT150" s="228" t="s">
        <v>142</v>
      </c>
      <c r="AU150" s="228" t="s">
        <v>90</v>
      </c>
      <c r="AY150" s="16" t="s">
        <v>139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88</v>
      </c>
      <c r="BK150" s="229">
        <f>ROUND(I150*H150,2)</f>
        <v>0</v>
      </c>
      <c r="BL150" s="16" t="s">
        <v>160</v>
      </c>
      <c r="BM150" s="228" t="s">
        <v>542</v>
      </c>
    </row>
    <row r="151" spans="1:47" s="2" customFormat="1" ht="12">
      <c r="A151" s="37"/>
      <c r="B151" s="38"/>
      <c r="C151" s="39"/>
      <c r="D151" s="230" t="s">
        <v>149</v>
      </c>
      <c r="E151" s="39"/>
      <c r="F151" s="231" t="s">
        <v>543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149</v>
      </c>
      <c r="AU151" s="16" t="s">
        <v>90</v>
      </c>
    </row>
    <row r="152" spans="1:63" s="12" customFormat="1" ht="22.8" customHeight="1">
      <c r="A152" s="12"/>
      <c r="B152" s="201"/>
      <c r="C152" s="202"/>
      <c r="D152" s="203" t="s">
        <v>79</v>
      </c>
      <c r="E152" s="215" t="s">
        <v>155</v>
      </c>
      <c r="F152" s="215" t="s">
        <v>544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SUM(P153:P171)</f>
        <v>0</v>
      </c>
      <c r="Q152" s="209"/>
      <c r="R152" s="210">
        <f>SUM(R153:R171)</f>
        <v>7.590792</v>
      </c>
      <c r="S152" s="209"/>
      <c r="T152" s="211">
        <f>SUM(T153:T171)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88</v>
      </c>
      <c r="AT152" s="213" t="s">
        <v>79</v>
      </c>
      <c r="AU152" s="213" t="s">
        <v>88</v>
      </c>
      <c r="AY152" s="212" t="s">
        <v>139</v>
      </c>
      <c r="BK152" s="214">
        <f>SUM(BK153:BK171)</f>
        <v>0</v>
      </c>
    </row>
    <row r="153" spans="1:65" s="2" customFormat="1" ht="14.4" customHeight="1">
      <c r="A153" s="37"/>
      <c r="B153" s="38"/>
      <c r="C153" s="217" t="s">
        <v>208</v>
      </c>
      <c r="D153" s="217" t="s">
        <v>142</v>
      </c>
      <c r="E153" s="218" t="s">
        <v>545</v>
      </c>
      <c r="F153" s="219" t="s">
        <v>546</v>
      </c>
      <c r="G153" s="220" t="s">
        <v>303</v>
      </c>
      <c r="H153" s="221">
        <v>3.85</v>
      </c>
      <c r="I153" s="222"/>
      <c r="J153" s="223">
        <f>ROUND(I153*H153,2)</f>
        <v>0</v>
      </c>
      <c r="K153" s="219" t="s">
        <v>146</v>
      </c>
      <c r="L153" s="43"/>
      <c r="M153" s="224" t="s">
        <v>1</v>
      </c>
      <c r="N153" s="225" t="s">
        <v>45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160</v>
      </c>
      <c r="AT153" s="228" t="s">
        <v>142</v>
      </c>
      <c r="AU153" s="228" t="s">
        <v>90</v>
      </c>
      <c r="AY153" s="16" t="s">
        <v>139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88</v>
      </c>
      <c r="BK153" s="229">
        <f>ROUND(I153*H153,2)</f>
        <v>0</v>
      </c>
      <c r="BL153" s="16" t="s">
        <v>160</v>
      </c>
      <c r="BM153" s="228" t="s">
        <v>547</v>
      </c>
    </row>
    <row r="154" spans="1:47" s="2" customFormat="1" ht="12">
      <c r="A154" s="37"/>
      <c r="B154" s="38"/>
      <c r="C154" s="39"/>
      <c r="D154" s="230" t="s">
        <v>149</v>
      </c>
      <c r="E154" s="39"/>
      <c r="F154" s="231" t="s">
        <v>548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149</v>
      </c>
      <c r="AU154" s="16" t="s">
        <v>90</v>
      </c>
    </row>
    <row r="155" spans="1:65" s="2" customFormat="1" ht="14.4" customHeight="1">
      <c r="A155" s="37"/>
      <c r="B155" s="38"/>
      <c r="C155" s="217" t="s">
        <v>213</v>
      </c>
      <c r="D155" s="217" t="s">
        <v>142</v>
      </c>
      <c r="E155" s="218" t="s">
        <v>549</v>
      </c>
      <c r="F155" s="219" t="s">
        <v>550</v>
      </c>
      <c r="G155" s="220" t="s">
        <v>290</v>
      </c>
      <c r="H155" s="221">
        <v>16.44</v>
      </c>
      <c r="I155" s="222"/>
      <c r="J155" s="223">
        <f>ROUND(I155*H155,2)</f>
        <v>0</v>
      </c>
      <c r="K155" s="219" t="s">
        <v>146</v>
      </c>
      <c r="L155" s="43"/>
      <c r="M155" s="224" t="s">
        <v>1</v>
      </c>
      <c r="N155" s="225" t="s">
        <v>45</v>
      </c>
      <c r="O155" s="90"/>
      <c r="P155" s="226">
        <f>O155*H155</f>
        <v>0</v>
      </c>
      <c r="Q155" s="226">
        <v>0.04174</v>
      </c>
      <c r="R155" s="226">
        <f>Q155*H155</f>
        <v>0.6862056000000001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160</v>
      </c>
      <c r="AT155" s="228" t="s">
        <v>142</v>
      </c>
      <c r="AU155" s="228" t="s">
        <v>90</v>
      </c>
      <c r="AY155" s="16" t="s">
        <v>139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88</v>
      </c>
      <c r="BK155" s="229">
        <f>ROUND(I155*H155,2)</f>
        <v>0</v>
      </c>
      <c r="BL155" s="16" t="s">
        <v>160</v>
      </c>
      <c r="BM155" s="228" t="s">
        <v>551</v>
      </c>
    </row>
    <row r="156" spans="1:47" s="2" customFormat="1" ht="12">
      <c r="A156" s="37"/>
      <c r="B156" s="38"/>
      <c r="C156" s="39"/>
      <c r="D156" s="230" t="s">
        <v>149</v>
      </c>
      <c r="E156" s="39"/>
      <c r="F156" s="231" t="s">
        <v>552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149</v>
      </c>
      <c r="AU156" s="16" t="s">
        <v>90</v>
      </c>
    </row>
    <row r="157" spans="1:65" s="2" customFormat="1" ht="14.4" customHeight="1">
      <c r="A157" s="37"/>
      <c r="B157" s="38"/>
      <c r="C157" s="217" t="s">
        <v>8</v>
      </c>
      <c r="D157" s="217" t="s">
        <v>142</v>
      </c>
      <c r="E157" s="218" t="s">
        <v>553</v>
      </c>
      <c r="F157" s="219" t="s">
        <v>554</v>
      </c>
      <c r="G157" s="220" t="s">
        <v>290</v>
      </c>
      <c r="H157" s="221">
        <v>16.44</v>
      </c>
      <c r="I157" s="222"/>
      <c r="J157" s="223">
        <f>ROUND(I157*H157,2)</f>
        <v>0</v>
      </c>
      <c r="K157" s="219" t="s">
        <v>146</v>
      </c>
      <c r="L157" s="43"/>
      <c r="M157" s="224" t="s">
        <v>1</v>
      </c>
      <c r="N157" s="225" t="s">
        <v>45</v>
      </c>
      <c r="O157" s="90"/>
      <c r="P157" s="226">
        <f>O157*H157</f>
        <v>0</v>
      </c>
      <c r="Q157" s="226">
        <v>2E-05</v>
      </c>
      <c r="R157" s="226">
        <f>Q157*H157</f>
        <v>0.0003288000000000001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160</v>
      </c>
      <c r="AT157" s="228" t="s">
        <v>142</v>
      </c>
      <c r="AU157" s="228" t="s">
        <v>90</v>
      </c>
      <c r="AY157" s="16" t="s">
        <v>139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88</v>
      </c>
      <c r="BK157" s="229">
        <f>ROUND(I157*H157,2)</f>
        <v>0</v>
      </c>
      <c r="BL157" s="16" t="s">
        <v>160</v>
      </c>
      <c r="BM157" s="228" t="s">
        <v>555</v>
      </c>
    </row>
    <row r="158" spans="1:65" s="2" customFormat="1" ht="14.4" customHeight="1">
      <c r="A158" s="37"/>
      <c r="B158" s="38"/>
      <c r="C158" s="217" t="s">
        <v>225</v>
      </c>
      <c r="D158" s="217" t="s">
        <v>142</v>
      </c>
      <c r="E158" s="218" t="s">
        <v>556</v>
      </c>
      <c r="F158" s="219" t="s">
        <v>557</v>
      </c>
      <c r="G158" s="220" t="s">
        <v>330</v>
      </c>
      <c r="H158" s="221">
        <v>0.8</v>
      </c>
      <c r="I158" s="222"/>
      <c r="J158" s="223">
        <f>ROUND(I158*H158,2)</f>
        <v>0</v>
      </c>
      <c r="K158" s="219" t="s">
        <v>146</v>
      </c>
      <c r="L158" s="43"/>
      <c r="M158" s="224" t="s">
        <v>1</v>
      </c>
      <c r="N158" s="225" t="s">
        <v>45</v>
      </c>
      <c r="O158" s="90"/>
      <c r="P158" s="226">
        <f>O158*H158</f>
        <v>0</v>
      </c>
      <c r="Q158" s="226">
        <v>1.04877</v>
      </c>
      <c r="R158" s="226">
        <f>Q158*H158</f>
        <v>0.839016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160</v>
      </c>
      <c r="AT158" s="228" t="s">
        <v>142</v>
      </c>
      <c r="AU158" s="228" t="s">
        <v>90</v>
      </c>
      <c r="AY158" s="16" t="s">
        <v>139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88</v>
      </c>
      <c r="BK158" s="229">
        <f>ROUND(I158*H158,2)</f>
        <v>0</v>
      </c>
      <c r="BL158" s="16" t="s">
        <v>160</v>
      </c>
      <c r="BM158" s="228" t="s">
        <v>558</v>
      </c>
    </row>
    <row r="159" spans="1:47" s="2" customFormat="1" ht="12">
      <c r="A159" s="37"/>
      <c r="B159" s="38"/>
      <c r="C159" s="39"/>
      <c r="D159" s="230" t="s">
        <v>149</v>
      </c>
      <c r="E159" s="39"/>
      <c r="F159" s="231" t="s">
        <v>543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149</v>
      </c>
      <c r="AU159" s="16" t="s">
        <v>90</v>
      </c>
    </row>
    <row r="160" spans="1:65" s="2" customFormat="1" ht="14.4" customHeight="1">
      <c r="A160" s="37"/>
      <c r="B160" s="38"/>
      <c r="C160" s="217" t="s">
        <v>230</v>
      </c>
      <c r="D160" s="217" t="s">
        <v>142</v>
      </c>
      <c r="E160" s="218" t="s">
        <v>559</v>
      </c>
      <c r="F160" s="219" t="s">
        <v>560</v>
      </c>
      <c r="G160" s="220" t="s">
        <v>303</v>
      </c>
      <c r="H160" s="221">
        <v>20.72</v>
      </c>
      <c r="I160" s="222"/>
      <c r="J160" s="223">
        <f>ROUND(I160*H160,2)</f>
        <v>0</v>
      </c>
      <c r="K160" s="219" t="s">
        <v>146</v>
      </c>
      <c r="L160" s="43"/>
      <c r="M160" s="224" t="s">
        <v>1</v>
      </c>
      <c r="N160" s="225" t="s">
        <v>45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160</v>
      </c>
      <c r="AT160" s="228" t="s">
        <v>142</v>
      </c>
      <c r="AU160" s="228" t="s">
        <v>90</v>
      </c>
      <c r="AY160" s="16" t="s">
        <v>139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88</v>
      </c>
      <c r="BK160" s="229">
        <f>ROUND(I160*H160,2)</f>
        <v>0</v>
      </c>
      <c r="BL160" s="16" t="s">
        <v>160</v>
      </c>
      <c r="BM160" s="228" t="s">
        <v>561</v>
      </c>
    </row>
    <row r="161" spans="1:47" s="2" customFormat="1" ht="12">
      <c r="A161" s="37"/>
      <c r="B161" s="38"/>
      <c r="C161" s="39"/>
      <c r="D161" s="230" t="s">
        <v>149</v>
      </c>
      <c r="E161" s="39"/>
      <c r="F161" s="231" t="s">
        <v>562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90</v>
      </c>
    </row>
    <row r="162" spans="1:65" s="2" customFormat="1" ht="22.2" customHeight="1">
      <c r="A162" s="37"/>
      <c r="B162" s="38"/>
      <c r="C162" s="217" t="s">
        <v>235</v>
      </c>
      <c r="D162" s="217" t="s">
        <v>142</v>
      </c>
      <c r="E162" s="218" t="s">
        <v>563</v>
      </c>
      <c r="F162" s="219" t="s">
        <v>564</v>
      </c>
      <c r="G162" s="220" t="s">
        <v>290</v>
      </c>
      <c r="H162" s="221">
        <v>99.56</v>
      </c>
      <c r="I162" s="222"/>
      <c r="J162" s="223">
        <f>ROUND(I162*H162,2)</f>
        <v>0</v>
      </c>
      <c r="K162" s="219" t="s">
        <v>146</v>
      </c>
      <c r="L162" s="43"/>
      <c r="M162" s="224" t="s">
        <v>1</v>
      </c>
      <c r="N162" s="225" t="s">
        <v>45</v>
      </c>
      <c r="O162" s="90"/>
      <c r="P162" s="226">
        <f>O162*H162</f>
        <v>0</v>
      </c>
      <c r="Q162" s="226">
        <v>0.00182</v>
      </c>
      <c r="R162" s="226">
        <f>Q162*H162</f>
        <v>0.1811992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160</v>
      </c>
      <c r="AT162" s="228" t="s">
        <v>142</v>
      </c>
      <c r="AU162" s="228" t="s">
        <v>90</v>
      </c>
      <c r="AY162" s="16" t="s">
        <v>139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88</v>
      </c>
      <c r="BK162" s="229">
        <f>ROUND(I162*H162,2)</f>
        <v>0</v>
      </c>
      <c r="BL162" s="16" t="s">
        <v>160</v>
      </c>
      <c r="BM162" s="228" t="s">
        <v>565</v>
      </c>
    </row>
    <row r="163" spans="1:47" s="2" customFormat="1" ht="12">
      <c r="A163" s="37"/>
      <c r="B163" s="38"/>
      <c r="C163" s="39"/>
      <c r="D163" s="230" t="s">
        <v>149</v>
      </c>
      <c r="E163" s="39"/>
      <c r="F163" s="231" t="s">
        <v>566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90</v>
      </c>
    </row>
    <row r="164" spans="1:65" s="2" customFormat="1" ht="22.2" customHeight="1">
      <c r="A164" s="37"/>
      <c r="B164" s="38"/>
      <c r="C164" s="217" t="s">
        <v>239</v>
      </c>
      <c r="D164" s="217" t="s">
        <v>142</v>
      </c>
      <c r="E164" s="218" t="s">
        <v>567</v>
      </c>
      <c r="F164" s="219" t="s">
        <v>568</v>
      </c>
      <c r="G164" s="220" t="s">
        <v>290</v>
      </c>
      <c r="H164" s="221">
        <v>99.56</v>
      </c>
      <c r="I164" s="222"/>
      <c r="J164" s="223">
        <f>ROUND(I164*H164,2)</f>
        <v>0</v>
      </c>
      <c r="K164" s="219" t="s">
        <v>146</v>
      </c>
      <c r="L164" s="43"/>
      <c r="M164" s="224" t="s">
        <v>1</v>
      </c>
      <c r="N164" s="225" t="s">
        <v>45</v>
      </c>
      <c r="O164" s="90"/>
      <c r="P164" s="226">
        <f>O164*H164</f>
        <v>0</v>
      </c>
      <c r="Q164" s="226">
        <v>4E-05</v>
      </c>
      <c r="R164" s="226">
        <f>Q164*H164</f>
        <v>0.0039824000000000005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160</v>
      </c>
      <c r="AT164" s="228" t="s">
        <v>142</v>
      </c>
      <c r="AU164" s="228" t="s">
        <v>90</v>
      </c>
      <c r="AY164" s="16" t="s">
        <v>139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88</v>
      </c>
      <c r="BK164" s="229">
        <f>ROUND(I164*H164,2)</f>
        <v>0</v>
      </c>
      <c r="BL164" s="16" t="s">
        <v>160</v>
      </c>
      <c r="BM164" s="228" t="s">
        <v>569</v>
      </c>
    </row>
    <row r="165" spans="1:65" s="2" customFormat="1" ht="14.4" customHeight="1">
      <c r="A165" s="37"/>
      <c r="B165" s="38"/>
      <c r="C165" s="217" t="s">
        <v>244</v>
      </c>
      <c r="D165" s="217" t="s">
        <v>142</v>
      </c>
      <c r="E165" s="218" t="s">
        <v>570</v>
      </c>
      <c r="F165" s="219" t="s">
        <v>571</v>
      </c>
      <c r="G165" s="220" t="s">
        <v>330</v>
      </c>
      <c r="H165" s="221">
        <v>2</v>
      </c>
      <c r="I165" s="222"/>
      <c r="J165" s="223">
        <f>ROUND(I165*H165,2)</f>
        <v>0</v>
      </c>
      <c r="K165" s="219" t="s">
        <v>146</v>
      </c>
      <c r="L165" s="43"/>
      <c r="M165" s="224" t="s">
        <v>1</v>
      </c>
      <c r="N165" s="225" t="s">
        <v>45</v>
      </c>
      <c r="O165" s="90"/>
      <c r="P165" s="226">
        <f>O165*H165</f>
        <v>0</v>
      </c>
      <c r="Q165" s="226">
        <v>1.0383</v>
      </c>
      <c r="R165" s="226">
        <f>Q165*H165</f>
        <v>2.0766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160</v>
      </c>
      <c r="AT165" s="228" t="s">
        <v>142</v>
      </c>
      <c r="AU165" s="228" t="s">
        <v>90</v>
      </c>
      <c r="AY165" s="16" t="s">
        <v>139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88</v>
      </c>
      <c r="BK165" s="229">
        <f>ROUND(I165*H165,2)</f>
        <v>0</v>
      </c>
      <c r="BL165" s="16" t="s">
        <v>160</v>
      </c>
      <c r="BM165" s="228" t="s">
        <v>572</v>
      </c>
    </row>
    <row r="166" spans="1:47" s="2" customFormat="1" ht="12">
      <c r="A166" s="37"/>
      <c r="B166" s="38"/>
      <c r="C166" s="39"/>
      <c r="D166" s="230" t="s">
        <v>149</v>
      </c>
      <c r="E166" s="39"/>
      <c r="F166" s="231" t="s">
        <v>543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149</v>
      </c>
      <c r="AU166" s="16" t="s">
        <v>90</v>
      </c>
    </row>
    <row r="167" spans="1:65" s="2" customFormat="1" ht="22.2" customHeight="1">
      <c r="A167" s="37"/>
      <c r="B167" s="38"/>
      <c r="C167" s="217" t="s">
        <v>7</v>
      </c>
      <c r="D167" s="217" t="s">
        <v>142</v>
      </c>
      <c r="E167" s="218" t="s">
        <v>573</v>
      </c>
      <c r="F167" s="219" t="s">
        <v>574</v>
      </c>
      <c r="G167" s="220" t="s">
        <v>386</v>
      </c>
      <c r="H167" s="221">
        <v>15</v>
      </c>
      <c r="I167" s="222"/>
      <c r="J167" s="223">
        <f>ROUND(I167*H167,2)</f>
        <v>0</v>
      </c>
      <c r="K167" s="219" t="s">
        <v>146</v>
      </c>
      <c r="L167" s="43"/>
      <c r="M167" s="224" t="s">
        <v>1</v>
      </c>
      <c r="N167" s="225" t="s">
        <v>45</v>
      </c>
      <c r="O167" s="90"/>
      <c r="P167" s="226">
        <f>O167*H167</f>
        <v>0</v>
      </c>
      <c r="Q167" s="226">
        <v>0.06702</v>
      </c>
      <c r="R167" s="226">
        <f>Q167*H167</f>
        <v>1.0052999999999999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160</v>
      </c>
      <c r="AT167" s="228" t="s">
        <v>142</v>
      </c>
      <c r="AU167" s="228" t="s">
        <v>90</v>
      </c>
      <c r="AY167" s="16" t="s">
        <v>139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88</v>
      </c>
      <c r="BK167" s="229">
        <f>ROUND(I167*H167,2)</f>
        <v>0</v>
      </c>
      <c r="BL167" s="16" t="s">
        <v>160</v>
      </c>
      <c r="BM167" s="228" t="s">
        <v>575</v>
      </c>
    </row>
    <row r="168" spans="1:47" s="2" customFormat="1" ht="12">
      <c r="A168" s="37"/>
      <c r="B168" s="38"/>
      <c r="C168" s="39"/>
      <c r="D168" s="230" t="s">
        <v>149</v>
      </c>
      <c r="E168" s="39"/>
      <c r="F168" s="231" t="s">
        <v>576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149</v>
      </c>
      <c r="AU168" s="16" t="s">
        <v>90</v>
      </c>
    </row>
    <row r="169" spans="1:65" s="2" customFormat="1" ht="22.2" customHeight="1">
      <c r="A169" s="37"/>
      <c r="B169" s="38"/>
      <c r="C169" s="239" t="s">
        <v>257</v>
      </c>
      <c r="D169" s="239" t="s">
        <v>327</v>
      </c>
      <c r="E169" s="240" t="s">
        <v>577</v>
      </c>
      <c r="F169" s="241" t="s">
        <v>578</v>
      </c>
      <c r="G169" s="242" t="s">
        <v>386</v>
      </c>
      <c r="H169" s="243">
        <v>15</v>
      </c>
      <c r="I169" s="244"/>
      <c r="J169" s="245">
        <f>ROUND(I169*H169,2)</f>
        <v>0</v>
      </c>
      <c r="K169" s="241" t="s">
        <v>146</v>
      </c>
      <c r="L169" s="246"/>
      <c r="M169" s="247" t="s">
        <v>1</v>
      </c>
      <c r="N169" s="248" t="s">
        <v>45</v>
      </c>
      <c r="O169" s="90"/>
      <c r="P169" s="226">
        <f>O169*H169</f>
        <v>0</v>
      </c>
      <c r="Q169" s="226">
        <v>0.0505</v>
      </c>
      <c r="R169" s="226">
        <f>Q169*H169</f>
        <v>0.7575000000000001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179</v>
      </c>
      <c r="AT169" s="228" t="s">
        <v>327</v>
      </c>
      <c r="AU169" s="228" t="s">
        <v>90</v>
      </c>
      <c r="AY169" s="16" t="s">
        <v>139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88</v>
      </c>
      <c r="BK169" s="229">
        <f>ROUND(I169*H169,2)</f>
        <v>0</v>
      </c>
      <c r="BL169" s="16" t="s">
        <v>160</v>
      </c>
      <c r="BM169" s="228" t="s">
        <v>579</v>
      </c>
    </row>
    <row r="170" spans="1:65" s="2" customFormat="1" ht="14.4" customHeight="1">
      <c r="A170" s="37"/>
      <c r="B170" s="38"/>
      <c r="C170" s="217" t="s">
        <v>262</v>
      </c>
      <c r="D170" s="217" t="s">
        <v>142</v>
      </c>
      <c r="E170" s="218" t="s">
        <v>580</v>
      </c>
      <c r="F170" s="219" t="s">
        <v>581</v>
      </c>
      <c r="G170" s="220" t="s">
        <v>386</v>
      </c>
      <c r="H170" s="221">
        <v>2</v>
      </c>
      <c r="I170" s="222"/>
      <c r="J170" s="223">
        <f>ROUND(I170*H170,2)</f>
        <v>0</v>
      </c>
      <c r="K170" s="219" t="s">
        <v>146</v>
      </c>
      <c r="L170" s="43"/>
      <c r="M170" s="224" t="s">
        <v>1</v>
      </c>
      <c r="N170" s="225" t="s">
        <v>45</v>
      </c>
      <c r="O170" s="90"/>
      <c r="P170" s="226">
        <f>O170*H170</f>
        <v>0</v>
      </c>
      <c r="Q170" s="226">
        <v>1.02033</v>
      </c>
      <c r="R170" s="226">
        <f>Q170*H170</f>
        <v>2.04066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160</v>
      </c>
      <c r="AT170" s="228" t="s">
        <v>142</v>
      </c>
      <c r="AU170" s="228" t="s">
        <v>90</v>
      </c>
      <c r="AY170" s="16" t="s">
        <v>139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88</v>
      </c>
      <c r="BK170" s="229">
        <f>ROUND(I170*H170,2)</f>
        <v>0</v>
      </c>
      <c r="BL170" s="16" t="s">
        <v>160</v>
      </c>
      <c r="BM170" s="228" t="s">
        <v>582</v>
      </c>
    </row>
    <row r="171" spans="1:47" s="2" customFormat="1" ht="12">
      <c r="A171" s="37"/>
      <c r="B171" s="38"/>
      <c r="C171" s="39"/>
      <c r="D171" s="230" t="s">
        <v>149</v>
      </c>
      <c r="E171" s="39"/>
      <c r="F171" s="231" t="s">
        <v>583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149</v>
      </c>
      <c r="AU171" s="16" t="s">
        <v>90</v>
      </c>
    </row>
    <row r="172" spans="1:63" s="12" customFormat="1" ht="22.8" customHeight="1">
      <c r="A172" s="12"/>
      <c r="B172" s="201"/>
      <c r="C172" s="202"/>
      <c r="D172" s="203" t="s">
        <v>79</v>
      </c>
      <c r="E172" s="215" t="s">
        <v>160</v>
      </c>
      <c r="F172" s="215" t="s">
        <v>453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SUM(P173:P193)</f>
        <v>0</v>
      </c>
      <c r="Q172" s="209"/>
      <c r="R172" s="210">
        <f>SUM(R173:R193)</f>
        <v>156.3558285</v>
      </c>
      <c r="S172" s="209"/>
      <c r="T172" s="211">
        <f>SUM(T173:T193)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88</v>
      </c>
      <c r="AT172" s="213" t="s">
        <v>79</v>
      </c>
      <c r="AU172" s="213" t="s">
        <v>88</v>
      </c>
      <c r="AY172" s="212" t="s">
        <v>139</v>
      </c>
      <c r="BK172" s="214">
        <f>SUM(BK173:BK193)</f>
        <v>0</v>
      </c>
    </row>
    <row r="173" spans="1:65" s="2" customFormat="1" ht="14.4" customHeight="1">
      <c r="A173" s="37"/>
      <c r="B173" s="38"/>
      <c r="C173" s="217" t="s">
        <v>267</v>
      </c>
      <c r="D173" s="217" t="s">
        <v>142</v>
      </c>
      <c r="E173" s="218" t="s">
        <v>584</v>
      </c>
      <c r="F173" s="219" t="s">
        <v>585</v>
      </c>
      <c r="G173" s="220" t="s">
        <v>303</v>
      </c>
      <c r="H173" s="221">
        <v>10.12</v>
      </c>
      <c r="I173" s="222"/>
      <c r="J173" s="223">
        <f>ROUND(I173*H173,2)</f>
        <v>0</v>
      </c>
      <c r="K173" s="219" t="s">
        <v>146</v>
      </c>
      <c r="L173" s="43"/>
      <c r="M173" s="224" t="s">
        <v>1</v>
      </c>
      <c r="N173" s="225" t="s">
        <v>45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160</v>
      </c>
      <c r="AT173" s="228" t="s">
        <v>142</v>
      </c>
      <c r="AU173" s="228" t="s">
        <v>90</v>
      </c>
      <c r="AY173" s="16" t="s">
        <v>139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88</v>
      </c>
      <c r="BK173" s="229">
        <f>ROUND(I173*H173,2)</f>
        <v>0</v>
      </c>
      <c r="BL173" s="16" t="s">
        <v>160</v>
      </c>
      <c r="BM173" s="228" t="s">
        <v>586</v>
      </c>
    </row>
    <row r="174" spans="1:47" s="2" customFormat="1" ht="12">
      <c r="A174" s="37"/>
      <c r="B174" s="38"/>
      <c r="C174" s="39"/>
      <c r="D174" s="230" t="s">
        <v>149</v>
      </c>
      <c r="E174" s="39"/>
      <c r="F174" s="231" t="s">
        <v>587</v>
      </c>
      <c r="G174" s="39"/>
      <c r="H174" s="39"/>
      <c r="I174" s="232"/>
      <c r="J174" s="39"/>
      <c r="K174" s="39"/>
      <c r="L174" s="43"/>
      <c r="M174" s="233"/>
      <c r="N174" s="234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149</v>
      </c>
      <c r="AU174" s="16" t="s">
        <v>90</v>
      </c>
    </row>
    <row r="175" spans="1:65" s="2" customFormat="1" ht="19.8" customHeight="1">
      <c r="A175" s="37"/>
      <c r="B175" s="38"/>
      <c r="C175" s="217" t="s">
        <v>274</v>
      </c>
      <c r="D175" s="217" t="s">
        <v>142</v>
      </c>
      <c r="E175" s="218" t="s">
        <v>588</v>
      </c>
      <c r="F175" s="219" t="s">
        <v>589</v>
      </c>
      <c r="G175" s="220" t="s">
        <v>330</v>
      </c>
      <c r="H175" s="221">
        <v>2.2</v>
      </c>
      <c r="I175" s="222"/>
      <c r="J175" s="223">
        <f>ROUND(I175*H175,2)</f>
        <v>0</v>
      </c>
      <c r="K175" s="219" t="s">
        <v>146</v>
      </c>
      <c r="L175" s="43"/>
      <c r="M175" s="224" t="s">
        <v>1</v>
      </c>
      <c r="N175" s="225" t="s">
        <v>45</v>
      </c>
      <c r="O175" s="90"/>
      <c r="P175" s="226">
        <f>O175*H175</f>
        <v>0</v>
      </c>
      <c r="Q175" s="226">
        <v>1.04909</v>
      </c>
      <c r="R175" s="226">
        <f>Q175*H175</f>
        <v>2.3079980000000004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160</v>
      </c>
      <c r="AT175" s="228" t="s">
        <v>142</v>
      </c>
      <c r="AU175" s="228" t="s">
        <v>90</v>
      </c>
      <c r="AY175" s="16" t="s">
        <v>139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88</v>
      </c>
      <c r="BK175" s="229">
        <f>ROUND(I175*H175,2)</f>
        <v>0</v>
      </c>
      <c r="BL175" s="16" t="s">
        <v>160</v>
      </c>
      <c r="BM175" s="228" t="s">
        <v>590</v>
      </c>
    </row>
    <row r="176" spans="1:47" s="2" customFormat="1" ht="12">
      <c r="A176" s="37"/>
      <c r="B176" s="38"/>
      <c r="C176" s="39"/>
      <c r="D176" s="230" t="s">
        <v>149</v>
      </c>
      <c r="E176" s="39"/>
      <c r="F176" s="231" t="s">
        <v>543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149</v>
      </c>
      <c r="AU176" s="16" t="s">
        <v>90</v>
      </c>
    </row>
    <row r="177" spans="1:65" s="2" customFormat="1" ht="14.4" customHeight="1">
      <c r="A177" s="37"/>
      <c r="B177" s="38"/>
      <c r="C177" s="217" t="s">
        <v>399</v>
      </c>
      <c r="D177" s="217" t="s">
        <v>142</v>
      </c>
      <c r="E177" s="218" t="s">
        <v>591</v>
      </c>
      <c r="F177" s="219" t="s">
        <v>592</v>
      </c>
      <c r="G177" s="220" t="s">
        <v>290</v>
      </c>
      <c r="H177" s="221">
        <v>30.7</v>
      </c>
      <c r="I177" s="222"/>
      <c r="J177" s="223">
        <f>ROUND(I177*H177,2)</f>
        <v>0</v>
      </c>
      <c r="K177" s="219" t="s">
        <v>146</v>
      </c>
      <c r="L177" s="43"/>
      <c r="M177" s="224" t="s">
        <v>1</v>
      </c>
      <c r="N177" s="225" t="s">
        <v>45</v>
      </c>
      <c r="O177" s="90"/>
      <c r="P177" s="226">
        <f>O177*H177</f>
        <v>0</v>
      </c>
      <c r="Q177" s="226">
        <v>0.01087</v>
      </c>
      <c r="R177" s="226">
        <f>Q177*H177</f>
        <v>0.333709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160</v>
      </c>
      <c r="AT177" s="228" t="s">
        <v>142</v>
      </c>
      <c r="AU177" s="228" t="s">
        <v>90</v>
      </c>
      <c r="AY177" s="16" t="s">
        <v>139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88</v>
      </c>
      <c r="BK177" s="229">
        <f>ROUND(I177*H177,2)</f>
        <v>0</v>
      </c>
      <c r="BL177" s="16" t="s">
        <v>160</v>
      </c>
      <c r="BM177" s="228" t="s">
        <v>593</v>
      </c>
    </row>
    <row r="178" spans="1:47" s="2" customFormat="1" ht="12">
      <c r="A178" s="37"/>
      <c r="B178" s="38"/>
      <c r="C178" s="39"/>
      <c r="D178" s="230" t="s">
        <v>149</v>
      </c>
      <c r="E178" s="39"/>
      <c r="F178" s="231" t="s">
        <v>594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149</v>
      </c>
      <c r="AU178" s="16" t="s">
        <v>90</v>
      </c>
    </row>
    <row r="179" spans="1:65" s="2" customFormat="1" ht="14.4" customHeight="1">
      <c r="A179" s="37"/>
      <c r="B179" s="38"/>
      <c r="C179" s="217" t="s">
        <v>404</v>
      </c>
      <c r="D179" s="217" t="s">
        <v>142</v>
      </c>
      <c r="E179" s="218" t="s">
        <v>595</v>
      </c>
      <c r="F179" s="219" t="s">
        <v>596</v>
      </c>
      <c r="G179" s="220" t="s">
        <v>290</v>
      </c>
      <c r="H179" s="221">
        <v>30.7</v>
      </c>
      <c r="I179" s="222"/>
      <c r="J179" s="223">
        <f>ROUND(I179*H179,2)</f>
        <v>0</v>
      </c>
      <c r="K179" s="219" t="s">
        <v>146</v>
      </c>
      <c r="L179" s="43"/>
      <c r="M179" s="224" t="s">
        <v>1</v>
      </c>
      <c r="N179" s="225" t="s">
        <v>45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160</v>
      </c>
      <c r="AT179" s="228" t="s">
        <v>142</v>
      </c>
      <c r="AU179" s="228" t="s">
        <v>90</v>
      </c>
      <c r="AY179" s="16" t="s">
        <v>139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88</v>
      </c>
      <c r="BK179" s="229">
        <f>ROUND(I179*H179,2)</f>
        <v>0</v>
      </c>
      <c r="BL179" s="16" t="s">
        <v>160</v>
      </c>
      <c r="BM179" s="228" t="s">
        <v>597</v>
      </c>
    </row>
    <row r="180" spans="1:65" s="2" customFormat="1" ht="22.2" customHeight="1">
      <c r="A180" s="37"/>
      <c r="B180" s="38"/>
      <c r="C180" s="217" t="s">
        <v>410</v>
      </c>
      <c r="D180" s="217" t="s">
        <v>142</v>
      </c>
      <c r="E180" s="218" t="s">
        <v>598</v>
      </c>
      <c r="F180" s="219" t="s">
        <v>599</v>
      </c>
      <c r="G180" s="220" t="s">
        <v>290</v>
      </c>
      <c r="H180" s="221">
        <v>1.39</v>
      </c>
      <c r="I180" s="222"/>
      <c r="J180" s="223">
        <f>ROUND(I180*H180,2)</f>
        <v>0</v>
      </c>
      <c r="K180" s="219" t="s">
        <v>146</v>
      </c>
      <c r="L180" s="43"/>
      <c r="M180" s="224" t="s">
        <v>1</v>
      </c>
      <c r="N180" s="225" t="s">
        <v>45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160</v>
      </c>
      <c r="AT180" s="228" t="s">
        <v>142</v>
      </c>
      <c r="AU180" s="228" t="s">
        <v>90</v>
      </c>
      <c r="AY180" s="16" t="s">
        <v>139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88</v>
      </c>
      <c r="BK180" s="229">
        <f>ROUND(I180*H180,2)</f>
        <v>0</v>
      </c>
      <c r="BL180" s="16" t="s">
        <v>160</v>
      </c>
      <c r="BM180" s="228" t="s">
        <v>600</v>
      </c>
    </row>
    <row r="181" spans="1:47" s="2" customFormat="1" ht="12">
      <c r="A181" s="37"/>
      <c r="B181" s="38"/>
      <c r="C181" s="39"/>
      <c r="D181" s="230" t="s">
        <v>149</v>
      </c>
      <c r="E181" s="39"/>
      <c r="F181" s="231" t="s">
        <v>601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149</v>
      </c>
      <c r="AU181" s="16" t="s">
        <v>90</v>
      </c>
    </row>
    <row r="182" spans="1:65" s="2" customFormat="1" ht="22.2" customHeight="1">
      <c r="A182" s="37"/>
      <c r="B182" s="38"/>
      <c r="C182" s="217" t="s">
        <v>415</v>
      </c>
      <c r="D182" s="217" t="s">
        <v>142</v>
      </c>
      <c r="E182" s="218" t="s">
        <v>602</v>
      </c>
      <c r="F182" s="219" t="s">
        <v>603</v>
      </c>
      <c r="G182" s="220" t="s">
        <v>290</v>
      </c>
      <c r="H182" s="221">
        <v>35.3</v>
      </c>
      <c r="I182" s="222"/>
      <c r="J182" s="223">
        <f>ROUND(I182*H182,2)</f>
        <v>0</v>
      </c>
      <c r="K182" s="219" t="s">
        <v>146</v>
      </c>
      <c r="L182" s="43"/>
      <c r="M182" s="224" t="s">
        <v>1</v>
      </c>
      <c r="N182" s="225" t="s">
        <v>45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160</v>
      </c>
      <c r="AT182" s="228" t="s">
        <v>142</v>
      </c>
      <c r="AU182" s="228" t="s">
        <v>90</v>
      </c>
      <c r="AY182" s="16" t="s">
        <v>139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88</v>
      </c>
      <c r="BK182" s="229">
        <f>ROUND(I182*H182,2)</f>
        <v>0</v>
      </c>
      <c r="BL182" s="16" t="s">
        <v>160</v>
      </c>
      <c r="BM182" s="228" t="s">
        <v>604</v>
      </c>
    </row>
    <row r="183" spans="1:47" s="2" customFormat="1" ht="12">
      <c r="A183" s="37"/>
      <c r="B183" s="38"/>
      <c r="C183" s="39"/>
      <c r="D183" s="230" t="s">
        <v>149</v>
      </c>
      <c r="E183" s="39"/>
      <c r="F183" s="231" t="s">
        <v>605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149</v>
      </c>
      <c r="AU183" s="16" t="s">
        <v>90</v>
      </c>
    </row>
    <row r="184" spans="1:65" s="2" customFormat="1" ht="22.2" customHeight="1">
      <c r="A184" s="37"/>
      <c r="B184" s="38"/>
      <c r="C184" s="217" t="s">
        <v>420</v>
      </c>
      <c r="D184" s="217" t="s">
        <v>142</v>
      </c>
      <c r="E184" s="218" t="s">
        <v>606</v>
      </c>
      <c r="F184" s="219" t="s">
        <v>607</v>
      </c>
      <c r="G184" s="220" t="s">
        <v>290</v>
      </c>
      <c r="H184" s="221">
        <v>0.4</v>
      </c>
      <c r="I184" s="222"/>
      <c r="J184" s="223">
        <f>ROUND(I184*H184,2)</f>
        <v>0</v>
      </c>
      <c r="K184" s="219" t="s">
        <v>146</v>
      </c>
      <c r="L184" s="43"/>
      <c r="M184" s="224" t="s">
        <v>1</v>
      </c>
      <c r="N184" s="225" t="s">
        <v>45</v>
      </c>
      <c r="O184" s="90"/>
      <c r="P184" s="226">
        <f>O184*H184</f>
        <v>0</v>
      </c>
      <c r="Q184" s="226">
        <v>0.0248</v>
      </c>
      <c r="R184" s="226">
        <f>Q184*H184</f>
        <v>0.00992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160</v>
      </c>
      <c r="AT184" s="228" t="s">
        <v>142</v>
      </c>
      <c r="AU184" s="228" t="s">
        <v>90</v>
      </c>
      <c r="AY184" s="16" t="s">
        <v>139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88</v>
      </c>
      <c r="BK184" s="229">
        <f>ROUND(I184*H184,2)</f>
        <v>0</v>
      </c>
      <c r="BL184" s="16" t="s">
        <v>160</v>
      </c>
      <c r="BM184" s="228" t="s">
        <v>608</v>
      </c>
    </row>
    <row r="185" spans="1:47" s="2" customFormat="1" ht="12">
      <c r="A185" s="37"/>
      <c r="B185" s="38"/>
      <c r="C185" s="39"/>
      <c r="D185" s="230" t="s">
        <v>149</v>
      </c>
      <c r="E185" s="39"/>
      <c r="F185" s="231" t="s">
        <v>609</v>
      </c>
      <c r="G185" s="39"/>
      <c r="H185" s="39"/>
      <c r="I185" s="232"/>
      <c r="J185" s="39"/>
      <c r="K185" s="39"/>
      <c r="L185" s="43"/>
      <c r="M185" s="233"/>
      <c r="N185" s="234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149</v>
      </c>
      <c r="AU185" s="16" t="s">
        <v>90</v>
      </c>
    </row>
    <row r="186" spans="1:65" s="2" customFormat="1" ht="22.2" customHeight="1">
      <c r="A186" s="37"/>
      <c r="B186" s="38"/>
      <c r="C186" s="217" t="s">
        <v>425</v>
      </c>
      <c r="D186" s="217" t="s">
        <v>142</v>
      </c>
      <c r="E186" s="218" t="s">
        <v>610</v>
      </c>
      <c r="F186" s="219" t="s">
        <v>611</v>
      </c>
      <c r="G186" s="220" t="s">
        <v>303</v>
      </c>
      <c r="H186" s="221">
        <v>58.5</v>
      </c>
      <c r="I186" s="222"/>
      <c r="J186" s="223">
        <f>ROUND(I186*H186,2)</f>
        <v>0</v>
      </c>
      <c r="K186" s="219" t="s">
        <v>146</v>
      </c>
      <c r="L186" s="43"/>
      <c r="M186" s="224" t="s">
        <v>1</v>
      </c>
      <c r="N186" s="225" t="s">
        <v>45</v>
      </c>
      <c r="O186" s="90"/>
      <c r="P186" s="226">
        <f>O186*H186</f>
        <v>0</v>
      </c>
      <c r="Q186" s="226">
        <v>2.45</v>
      </c>
      <c r="R186" s="226">
        <f>Q186*H186</f>
        <v>143.32500000000002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160</v>
      </c>
      <c r="AT186" s="228" t="s">
        <v>142</v>
      </c>
      <c r="AU186" s="228" t="s">
        <v>90</v>
      </c>
      <c r="AY186" s="16" t="s">
        <v>139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88</v>
      </c>
      <c r="BK186" s="229">
        <f>ROUND(I186*H186,2)</f>
        <v>0</v>
      </c>
      <c r="BL186" s="16" t="s">
        <v>160</v>
      </c>
      <c r="BM186" s="228" t="s">
        <v>612</v>
      </c>
    </row>
    <row r="187" spans="1:47" s="2" customFormat="1" ht="12">
      <c r="A187" s="37"/>
      <c r="B187" s="38"/>
      <c r="C187" s="39"/>
      <c r="D187" s="230" t="s">
        <v>149</v>
      </c>
      <c r="E187" s="39"/>
      <c r="F187" s="231" t="s">
        <v>613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149</v>
      </c>
      <c r="AU187" s="16" t="s">
        <v>90</v>
      </c>
    </row>
    <row r="188" spans="1:65" s="2" customFormat="1" ht="14.4" customHeight="1">
      <c r="A188" s="37"/>
      <c r="B188" s="38"/>
      <c r="C188" s="217" t="s">
        <v>614</v>
      </c>
      <c r="D188" s="217" t="s">
        <v>142</v>
      </c>
      <c r="E188" s="218" t="s">
        <v>615</v>
      </c>
      <c r="F188" s="219" t="s">
        <v>616</v>
      </c>
      <c r="G188" s="220" t="s">
        <v>303</v>
      </c>
      <c r="H188" s="221">
        <v>4.69</v>
      </c>
      <c r="I188" s="222"/>
      <c r="J188" s="223">
        <f>ROUND(I188*H188,2)</f>
        <v>0</v>
      </c>
      <c r="K188" s="219" t="s">
        <v>146</v>
      </c>
      <c r="L188" s="43"/>
      <c r="M188" s="224" t="s">
        <v>1</v>
      </c>
      <c r="N188" s="225" t="s">
        <v>45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160</v>
      </c>
      <c r="AT188" s="228" t="s">
        <v>142</v>
      </c>
      <c r="AU188" s="228" t="s">
        <v>90</v>
      </c>
      <c r="AY188" s="16" t="s">
        <v>139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88</v>
      </c>
      <c r="BK188" s="229">
        <f>ROUND(I188*H188,2)</f>
        <v>0</v>
      </c>
      <c r="BL188" s="16" t="s">
        <v>160</v>
      </c>
      <c r="BM188" s="228" t="s">
        <v>617</v>
      </c>
    </row>
    <row r="189" spans="1:47" s="2" customFormat="1" ht="12">
      <c r="A189" s="37"/>
      <c r="B189" s="38"/>
      <c r="C189" s="39"/>
      <c r="D189" s="230" t="s">
        <v>149</v>
      </c>
      <c r="E189" s="39"/>
      <c r="F189" s="231" t="s">
        <v>618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149</v>
      </c>
      <c r="AU189" s="16" t="s">
        <v>90</v>
      </c>
    </row>
    <row r="190" spans="1:65" s="2" customFormat="1" ht="14.4" customHeight="1">
      <c r="A190" s="37"/>
      <c r="B190" s="38"/>
      <c r="C190" s="239" t="s">
        <v>619</v>
      </c>
      <c r="D190" s="239" t="s">
        <v>327</v>
      </c>
      <c r="E190" s="240" t="s">
        <v>620</v>
      </c>
      <c r="F190" s="241" t="s">
        <v>621</v>
      </c>
      <c r="G190" s="242" t="s">
        <v>330</v>
      </c>
      <c r="H190" s="243">
        <v>9.38</v>
      </c>
      <c r="I190" s="244"/>
      <c r="J190" s="245">
        <f>ROUND(I190*H190,2)</f>
        <v>0</v>
      </c>
      <c r="K190" s="241" t="s">
        <v>222</v>
      </c>
      <c r="L190" s="246"/>
      <c r="M190" s="247" t="s">
        <v>1</v>
      </c>
      <c r="N190" s="248" t="s">
        <v>45</v>
      </c>
      <c r="O190" s="90"/>
      <c r="P190" s="226">
        <f>O190*H190</f>
        <v>0</v>
      </c>
      <c r="Q190" s="226">
        <v>1</v>
      </c>
      <c r="R190" s="226">
        <f>Q190*H190</f>
        <v>9.38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179</v>
      </c>
      <c r="AT190" s="228" t="s">
        <v>327</v>
      </c>
      <c r="AU190" s="228" t="s">
        <v>90</v>
      </c>
      <c r="AY190" s="16" t="s">
        <v>139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88</v>
      </c>
      <c r="BK190" s="229">
        <f>ROUND(I190*H190,2)</f>
        <v>0</v>
      </c>
      <c r="BL190" s="16" t="s">
        <v>160</v>
      </c>
      <c r="BM190" s="228" t="s">
        <v>622</v>
      </c>
    </row>
    <row r="191" spans="1:51" s="13" customFormat="1" ht="12">
      <c r="A191" s="13"/>
      <c r="B191" s="249"/>
      <c r="C191" s="250"/>
      <c r="D191" s="230" t="s">
        <v>364</v>
      </c>
      <c r="E191" s="250"/>
      <c r="F191" s="251" t="s">
        <v>623</v>
      </c>
      <c r="G191" s="250"/>
      <c r="H191" s="252">
        <v>9.38</v>
      </c>
      <c r="I191" s="253"/>
      <c r="J191" s="250"/>
      <c r="K191" s="250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364</v>
      </c>
      <c r="AU191" s="258" t="s">
        <v>90</v>
      </c>
      <c r="AV191" s="13" t="s">
        <v>90</v>
      </c>
      <c r="AW191" s="13" t="s">
        <v>4</v>
      </c>
      <c r="AX191" s="13" t="s">
        <v>88</v>
      </c>
      <c r="AY191" s="258" t="s">
        <v>139</v>
      </c>
    </row>
    <row r="192" spans="1:65" s="2" customFormat="1" ht="30" customHeight="1">
      <c r="A192" s="37"/>
      <c r="B192" s="38"/>
      <c r="C192" s="217" t="s">
        <v>624</v>
      </c>
      <c r="D192" s="217" t="s">
        <v>142</v>
      </c>
      <c r="E192" s="218" t="s">
        <v>625</v>
      </c>
      <c r="F192" s="219" t="s">
        <v>626</v>
      </c>
      <c r="G192" s="220" t="s">
        <v>290</v>
      </c>
      <c r="H192" s="221">
        <v>1.39</v>
      </c>
      <c r="I192" s="222"/>
      <c r="J192" s="223">
        <f>ROUND(I192*H192,2)</f>
        <v>0</v>
      </c>
      <c r="K192" s="219" t="s">
        <v>146</v>
      </c>
      <c r="L192" s="43"/>
      <c r="M192" s="224" t="s">
        <v>1</v>
      </c>
      <c r="N192" s="225" t="s">
        <v>45</v>
      </c>
      <c r="O192" s="90"/>
      <c r="P192" s="226">
        <f>O192*H192</f>
        <v>0</v>
      </c>
      <c r="Q192" s="226">
        <v>0.71885</v>
      </c>
      <c r="R192" s="226">
        <f>Q192*H192</f>
        <v>0.9992015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160</v>
      </c>
      <c r="AT192" s="228" t="s">
        <v>142</v>
      </c>
      <c r="AU192" s="228" t="s">
        <v>90</v>
      </c>
      <c r="AY192" s="16" t="s">
        <v>139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88</v>
      </c>
      <c r="BK192" s="229">
        <f>ROUND(I192*H192,2)</f>
        <v>0</v>
      </c>
      <c r="BL192" s="16" t="s">
        <v>160</v>
      </c>
      <c r="BM192" s="228" t="s">
        <v>627</v>
      </c>
    </row>
    <row r="193" spans="1:47" s="2" customFormat="1" ht="12">
      <c r="A193" s="37"/>
      <c r="B193" s="38"/>
      <c r="C193" s="39"/>
      <c r="D193" s="230" t="s">
        <v>149</v>
      </c>
      <c r="E193" s="39"/>
      <c r="F193" s="231" t="s">
        <v>628</v>
      </c>
      <c r="G193" s="39"/>
      <c r="H193" s="39"/>
      <c r="I193" s="232"/>
      <c r="J193" s="39"/>
      <c r="K193" s="39"/>
      <c r="L193" s="43"/>
      <c r="M193" s="233"/>
      <c r="N193" s="234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149</v>
      </c>
      <c r="AU193" s="16" t="s">
        <v>90</v>
      </c>
    </row>
    <row r="194" spans="1:63" s="12" customFormat="1" ht="22.8" customHeight="1">
      <c r="A194" s="12"/>
      <c r="B194" s="201"/>
      <c r="C194" s="202"/>
      <c r="D194" s="203" t="s">
        <v>79</v>
      </c>
      <c r="E194" s="215" t="s">
        <v>138</v>
      </c>
      <c r="F194" s="215" t="s">
        <v>470</v>
      </c>
      <c r="G194" s="202"/>
      <c r="H194" s="202"/>
      <c r="I194" s="205"/>
      <c r="J194" s="216">
        <f>BK194</f>
        <v>0</v>
      </c>
      <c r="K194" s="202"/>
      <c r="L194" s="207"/>
      <c r="M194" s="208"/>
      <c r="N194" s="209"/>
      <c r="O194" s="209"/>
      <c r="P194" s="210">
        <f>SUM(P195:P215)</f>
        <v>0</v>
      </c>
      <c r="Q194" s="209"/>
      <c r="R194" s="210">
        <f>SUM(R195:R215)</f>
        <v>14.190800000000001</v>
      </c>
      <c r="S194" s="209"/>
      <c r="T194" s="211">
        <f>SUM(T195:T215)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88</v>
      </c>
      <c r="AT194" s="213" t="s">
        <v>79</v>
      </c>
      <c r="AU194" s="213" t="s">
        <v>88</v>
      </c>
      <c r="AY194" s="212" t="s">
        <v>139</v>
      </c>
      <c r="BK194" s="214">
        <f>SUM(BK195:BK215)</f>
        <v>0</v>
      </c>
    </row>
    <row r="195" spans="1:65" s="2" customFormat="1" ht="14.4" customHeight="1">
      <c r="A195" s="37"/>
      <c r="B195" s="38"/>
      <c r="C195" s="217" t="s">
        <v>629</v>
      </c>
      <c r="D195" s="217" t="s">
        <v>142</v>
      </c>
      <c r="E195" s="218" t="s">
        <v>630</v>
      </c>
      <c r="F195" s="219" t="s">
        <v>631</v>
      </c>
      <c r="G195" s="220" t="s">
        <v>290</v>
      </c>
      <c r="H195" s="221">
        <v>44.78</v>
      </c>
      <c r="I195" s="222"/>
      <c r="J195" s="223">
        <f>ROUND(I195*H195,2)</f>
        <v>0</v>
      </c>
      <c r="K195" s="219" t="s">
        <v>146</v>
      </c>
      <c r="L195" s="43"/>
      <c r="M195" s="224" t="s">
        <v>1</v>
      </c>
      <c r="N195" s="225" t="s">
        <v>45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160</v>
      </c>
      <c r="AT195" s="228" t="s">
        <v>142</v>
      </c>
      <c r="AU195" s="228" t="s">
        <v>90</v>
      </c>
      <c r="AY195" s="16" t="s">
        <v>139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88</v>
      </c>
      <c r="BK195" s="229">
        <f>ROUND(I195*H195,2)</f>
        <v>0</v>
      </c>
      <c r="BL195" s="16" t="s">
        <v>160</v>
      </c>
      <c r="BM195" s="228" t="s">
        <v>632</v>
      </c>
    </row>
    <row r="196" spans="1:47" s="2" customFormat="1" ht="12">
      <c r="A196" s="37"/>
      <c r="B196" s="38"/>
      <c r="C196" s="39"/>
      <c r="D196" s="230" t="s">
        <v>149</v>
      </c>
      <c r="E196" s="39"/>
      <c r="F196" s="231" t="s">
        <v>633</v>
      </c>
      <c r="G196" s="39"/>
      <c r="H196" s="39"/>
      <c r="I196" s="232"/>
      <c r="J196" s="39"/>
      <c r="K196" s="39"/>
      <c r="L196" s="43"/>
      <c r="M196" s="233"/>
      <c r="N196" s="234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149</v>
      </c>
      <c r="AU196" s="16" t="s">
        <v>90</v>
      </c>
    </row>
    <row r="197" spans="1:65" s="2" customFormat="1" ht="14.4" customHeight="1">
      <c r="A197" s="37"/>
      <c r="B197" s="38"/>
      <c r="C197" s="217" t="s">
        <v>634</v>
      </c>
      <c r="D197" s="217" t="s">
        <v>142</v>
      </c>
      <c r="E197" s="218" t="s">
        <v>635</v>
      </c>
      <c r="F197" s="219" t="s">
        <v>636</v>
      </c>
      <c r="G197" s="220" t="s">
        <v>290</v>
      </c>
      <c r="H197" s="221">
        <v>47.38</v>
      </c>
      <c r="I197" s="222"/>
      <c r="J197" s="223">
        <f>ROUND(I197*H197,2)</f>
        <v>0</v>
      </c>
      <c r="K197" s="219" t="s">
        <v>146</v>
      </c>
      <c r="L197" s="43"/>
      <c r="M197" s="224" t="s">
        <v>1</v>
      </c>
      <c r="N197" s="225" t="s">
        <v>45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160</v>
      </c>
      <c r="AT197" s="228" t="s">
        <v>142</v>
      </c>
      <c r="AU197" s="228" t="s">
        <v>90</v>
      </c>
      <c r="AY197" s="16" t="s">
        <v>139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88</v>
      </c>
      <c r="BK197" s="229">
        <f>ROUND(I197*H197,2)</f>
        <v>0</v>
      </c>
      <c r="BL197" s="16" t="s">
        <v>160</v>
      </c>
      <c r="BM197" s="228" t="s">
        <v>637</v>
      </c>
    </row>
    <row r="198" spans="1:47" s="2" customFormat="1" ht="12">
      <c r="A198" s="37"/>
      <c r="B198" s="38"/>
      <c r="C198" s="39"/>
      <c r="D198" s="230" t="s">
        <v>149</v>
      </c>
      <c r="E198" s="39"/>
      <c r="F198" s="231" t="s">
        <v>638</v>
      </c>
      <c r="G198" s="39"/>
      <c r="H198" s="39"/>
      <c r="I198" s="232"/>
      <c r="J198" s="39"/>
      <c r="K198" s="39"/>
      <c r="L198" s="43"/>
      <c r="M198" s="233"/>
      <c r="N198" s="234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149</v>
      </c>
      <c r="AU198" s="16" t="s">
        <v>90</v>
      </c>
    </row>
    <row r="199" spans="1:65" s="2" customFormat="1" ht="22.2" customHeight="1">
      <c r="A199" s="37"/>
      <c r="B199" s="38"/>
      <c r="C199" s="217" t="s">
        <v>639</v>
      </c>
      <c r="D199" s="217" t="s">
        <v>142</v>
      </c>
      <c r="E199" s="218" t="s">
        <v>640</v>
      </c>
      <c r="F199" s="219" t="s">
        <v>641</v>
      </c>
      <c r="G199" s="220" t="s">
        <v>290</v>
      </c>
      <c r="H199" s="221">
        <v>47.91</v>
      </c>
      <c r="I199" s="222"/>
      <c r="J199" s="223">
        <f>ROUND(I199*H199,2)</f>
        <v>0</v>
      </c>
      <c r="K199" s="219" t="s">
        <v>146</v>
      </c>
      <c r="L199" s="43"/>
      <c r="M199" s="224" t="s">
        <v>1</v>
      </c>
      <c r="N199" s="225" t="s">
        <v>45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160</v>
      </c>
      <c r="AT199" s="228" t="s">
        <v>142</v>
      </c>
      <c r="AU199" s="228" t="s">
        <v>90</v>
      </c>
      <c r="AY199" s="16" t="s">
        <v>139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88</v>
      </c>
      <c r="BK199" s="229">
        <f>ROUND(I199*H199,2)</f>
        <v>0</v>
      </c>
      <c r="BL199" s="16" t="s">
        <v>160</v>
      </c>
      <c r="BM199" s="228" t="s">
        <v>642</v>
      </c>
    </row>
    <row r="200" spans="1:47" s="2" customFormat="1" ht="12">
      <c r="A200" s="37"/>
      <c r="B200" s="38"/>
      <c r="C200" s="39"/>
      <c r="D200" s="230" t="s">
        <v>149</v>
      </c>
      <c r="E200" s="39"/>
      <c r="F200" s="231" t="s">
        <v>643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149</v>
      </c>
      <c r="AU200" s="16" t="s">
        <v>90</v>
      </c>
    </row>
    <row r="201" spans="1:65" s="2" customFormat="1" ht="14.4" customHeight="1">
      <c r="A201" s="37"/>
      <c r="B201" s="38"/>
      <c r="C201" s="217" t="s">
        <v>644</v>
      </c>
      <c r="D201" s="217" t="s">
        <v>142</v>
      </c>
      <c r="E201" s="218" t="s">
        <v>645</v>
      </c>
      <c r="F201" s="219" t="s">
        <v>646</v>
      </c>
      <c r="G201" s="220" t="s">
        <v>290</v>
      </c>
      <c r="H201" s="221">
        <v>13</v>
      </c>
      <c r="I201" s="222"/>
      <c r="J201" s="223">
        <f>ROUND(I201*H201,2)</f>
        <v>0</v>
      </c>
      <c r="K201" s="219" t="s">
        <v>146</v>
      </c>
      <c r="L201" s="43"/>
      <c r="M201" s="224" t="s">
        <v>1</v>
      </c>
      <c r="N201" s="225" t="s">
        <v>45</v>
      </c>
      <c r="O201" s="90"/>
      <c r="P201" s="226">
        <f>O201*H201</f>
        <v>0</v>
      </c>
      <c r="Q201" s="226">
        <v>0.2916</v>
      </c>
      <c r="R201" s="226">
        <f>Q201*H201</f>
        <v>3.7908000000000004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160</v>
      </c>
      <c r="AT201" s="228" t="s">
        <v>142</v>
      </c>
      <c r="AU201" s="228" t="s">
        <v>90</v>
      </c>
      <c r="AY201" s="16" t="s">
        <v>139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88</v>
      </c>
      <c r="BK201" s="229">
        <f>ROUND(I201*H201,2)</f>
        <v>0</v>
      </c>
      <c r="BL201" s="16" t="s">
        <v>160</v>
      </c>
      <c r="BM201" s="228" t="s">
        <v>647</v>
      </c>
    </row>
    <row r="202" spans="1:47" s="2" customFormat="1" ht="12">
      <c r="A202" s="37"/>
      <c r="B202" s="38"/>
      <c r="C202" s="39"/>
      <c r="D202" s="230" t="s">
        <v>149</v>
      </c>
      <c r="E202" s="39"/>
      <c r="F202" s="231" t="s">
        <v>648</v>
      </c>
      <c r="G202" s="39"/>
      <c r="H202" s="39"/>
      <c r="I202" s="232"/>
      <c r="J202" s="39"/>
      <c r="K202" s="39"/>
      <c r="L202" s="43"/>
      <c r="M202" s="233"/>
      <c r="N202" s="234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149</v>
      </c>
      <c r="AU202" s="16" t="s">
        <v>90</v>
      </c>
    </row>
    <row r="203" spans="1:65" s="2" customFormat="1" ht="14.4" customHeight="1">
      <c r="A203" s="37"/>
      <c r="B203" s="38"/>
      <c r="C203" s="217" t="s">
        <v>649</v>
      </c>
      <c r="D203" s="217" t="s">
        <v>142</v>
      </c>
      <c r="E203" s="218" t="s">
        <v>650</v>
      </c>
      <c r="F203" s="219" t="s">
        <v>651</v>
      </c>
      <c r="G203" s="220" t="s">
        <v>303</v>
      </c>
      <c r="H203" s="221">
        <v>5.2</v>
      </c>
      <c r="I203" s="222"/>
      <c r="J203" s="223">
        <f>ROUND(I203*H203,2)</f>
        <v>0</v>
      </c>
      <c r="K203" s="219" t="s">
        <v>146</v>
      </c>
      <c r="L203" s="43"/>
      <c r="M203" s="224" t="s">
        <v>1</v>
      </c>
      <c r="N203" s="225" t="s">
        <v>45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160</v>
      </c>
      <c r="AT203" s="228" t="s">
        <v>142</v>
      </c>
      <c r="AU203" s="228" t="s">
        <v>90</v>
      </c>
      <c r="AY203" s="16" t="s">
        <v>139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88</v>
      </c>
      <c r="BK203" s="229">
        <f>ROUND(I203*H203,2)</f>
        <v>0</v>
      </c>
      <c r="BL203" s="16" t="s">
        <v>160</v>
      </c>
      <c r="BM203" s="228" t="s">
        <v>652</v>
      </c>
    </row>
    <row r="204" spans="1:47" s="2" customFormat="1" ht="12">
      <c r="A204" s="37"/>
      <c r="B204" s="38"/>
      <c r="C204" s="39"/>
      <c r="D204" s="230" t="s">
        <v>149</v>
      </c>
      <c r="E204" s="39"/>
      <c r="F204" s="231" t="s">
        <v>653</v>
      </c>
      <c r="G204" s="39"/>
      <c r="H204" s="39"/>
      <c r="I204" s="232"/>
      <c r="J204" s="39"/>
      <c r="K204" s="39"/>
      <c r="L204" s="43"/>
      <c r="M204" s="233"/>
      <c r="N204" s="234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149</v>
      </c>
      <c r="AU204" s="16" t="s">
        <v>90</v>
      </c>
    </row>
    <row r="205" spans="1:65" s="2" customFormat="1" ht="19.8" customHeight="1">
      <c r="A205" s="37"/>
      <c r="B205" s="38"/>
      <c r="C205" s="239" t="s">
        <v>654</v>
      </c>
      <c r="D205" s="239" t="s">
        <v>327</v>
      </c>
      <c r="E205" s="240" t="s">
        <v>506</v>
      </c>
      <c r="F205" s="241" t="s">
        <v>507</v>
      </c>
      <c r="G205" s="242" t="s">
        <v>303</v>
      </c>
      <c r="H205" s="243">
        <v>5.2</v>
      </c>
      <c r="I205" s="244"/>
      <c r="J205" s="245">
        <f>ROUND(I205*H205,2)</f>
        <v>0</v>
      </c>
      <c r="K205" s="241" t="s">
        <v>222</v>
      </c>
      <c r="L205" s="246"/>
      <c r="M205" s="247" t="s">
        <v>1</v>
      </c>
      <c r="N205" s="248" t="s">
        <v>45</v>
      </c>
      <c r="O205" s="90"/>
      <c r="P205" s="226">
        <f>O205*H205</f>
        <v>0</v>
      </c>
      <c r="Q205" s="226">
        <v>2</v>
      </c>
      <c r="R205" s="226">
        <f>Q205*H205</f>
        <v>10.4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179</v>
      </c>
      <c r="AT205" s="228" t="s">
        <v>327</v>
      </c>
      <c r="AU205" s="228" t="s">
        <v>90</v>
      </c>
      <c r="AY205" s="16" t="s">
        <v>139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88</v>
      </c>
      <c r="BK205" s="229">
        <f>ROUND(I205*H205,2)</f>
        <v>0</v>
      </c>
      <c r="BL205" s="16" t="s">
        <v>160</v>
      </c>
      <c r="BM205" s="228" t="s">
        <v>655</v>
      </c>
    </row>
    <row r="206" spans="1:65" s="2" customFormat="1" ht="19.8" customHeight="1">
      <c r="A206" s="37"/>
      <c r="B206" s="38"/>
      <c r="C206" s="217" t="s">
        <v>656</v>
      </c>
      <c r="D206" s="217" t="s">
        <v>142</v>
      </c>
      <c r="E206" s="218" t="s">
        <v>657</v>
      </c>
      <c r="F206" s="219" t="s">
        <v>658</v>
      </c>
      <c r="G206" s="220" t="s">
        <v>290</v>
      </c>
      <c r="H206" s="221">
        <v>47.91</v>
      </c>
      <c r="I206" s="222"/>
      <c r="J206" s="223">
        <f>ROUND(I206*H206,2)</f>
        <v>0</v>
      </c>
      <c r="K206" s="219" t="s">
        <v>146</v>
      </c>
      <c r="L206" s="43"/>
      <c r="M206" s="224" t="s">
        <v>1</v>
      </c>
      <c r="N206" s="225" t="s">
        <v>45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160</v>
      </c>
      <c r="AT206" s="228" t="s">
        <v>142</v>
      </c>
      <c r="AU206" s="228" t="s">
        <v>90</v>
      </c>
      <c r="AY206" s="16" t="s">
        <v>139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88</v>
      </c>
      <c r="BK206" s="229">
        <f>ROUND(I206*H206,2)</f>
        <v>0</v>
      </c>
      <c r="BL206" s="16" t="s">
        <v>160</v>
      </c>
      <c r="BM206" s="228" t="s">
        <v>659</v>
      </c>
    </row>
    <row r="207" spans="1:47" s="2" customFormat="1" ht="12">
      <c r="A207" s="37"/>
      <c r="B207" s="38"/>
      <c r="C207" s="39"/>
      <c r="D207" s="230" t="s">
        <v>149</v>
      </c>
      <c r="E207" s="39"/>
      <c r="F207" s="231" t="s">
        <v>660</v>
      </c>
      <c r="G207" s="39"/>
      <c r="H207" s="39"/>
      <c r="I207" s="232"/>
      <c r="J207" s="39"/>
      <c r="K207" s="39"/>
      <c r="L207" s="43"/>
      <c r="M207" s="233"/>
      <c r="N207" s="234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149</v>
      </c>
      <c r="AU207" s="16" t="s">
        <v>90</v>
      </c>
    </row>
    <row r="208" spans="1:65" s="2" customFormat="1" ht="22.2" customHeight="1">
      <c r="A208" s="37"/>
      <c r="B208" s="38"/>
      <c r="C208" s="217" t="s">
        <v>661</v>
      </c>
      <c r="D208" s="217" t="s">
        <v>142</v>
      </c>
      <c r="E208" s="218" t="s">
        <v>662</v>
      </c>
      <c r="F208" s="219" t="s">
        <v>663</v>
      </c>
      <c r="G208" s="220" t="s">
        <v>290</v>
      </c>
      <c r="H208" s="221">
        <v>240.48</v>
      </c>
      <c r="I208" s="222"/>
      <c r="J208" s="223">
        <f>ROUND(I208*H208,2)</f>
        <v>0</v>
      </c>
      <c r="K208" s="219" t="s">
        <v>146</v>
      </c>
      <c r="L208" s="43"/>
      <c r="M208" s="224" t="s">
        <v>1</v>
      </c>
      <c r="N208" s="225" t="s">
        <v>45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160</v>
      </c>
      <c r="AT208" s="228" t="s">
        <v>142</v>
      </c>
      <c r="AU208" s="228" t="s">
        <v>90</v>
      </c>
      <c r="AY208" s="16" t="s">
        <v>139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88</v>
      </c>
      <c r="BK208" s="229">
        <f>ROUND(I208*H208,2)</f>
        <v>0</v>
      </c>
      <c r="BL208" s="16" t="s">
        <v>160</v>
      </c>
      <c r="BM208" s="228" t="s">
        <v>664</v>
      </c>
    </row>
    <row r="209" spans="1:47" s="2" customFormat="1" ht="12">
      <c r="A209" s="37"/>
      <c r="B209" s="38"/>
      <c r="C209" s="39"/>
      <c r="D209" s="230" t="s">
        <v>149</v>
      </c>
      <c r="E209" s="39"/>
      <c r="F209" s="231" t="s">
        <v>665</v>
      </c>
      <c r="G209" s="39"/>
      <c r="H209" s="39"/>
      <c r="I209" s="232"/>
      <c r="J209" s="39"/>
      <c r="K209" s="39"/>
      <c r="L209" s="43"/>
      <c r="M209" s="233"/>
      <c r="N209" s="234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149</v>
      </c>
      <c r="AU209" s="16" t="s">
        <v>90</v>
      </c>
    </row>
    <row r="210" spans="1:65" s="2" customFormat="1" ht="30" customHeight="1">
      <c r="A210" s="37"/>
      <c r="B210" s="38"/>
      <c r="C210" s="217" t="s">
        <v>666</v>
      </c>
      <c r="D210" s="217" t="s">
        <v>142</v>
      </c>
      <c r="E210" s="218" t="s">
        <v>667</v>
      </c>
      <c r="F210" s="219" t="s">
        <v>668</v>
      </c>
      <c r="G210" s="220" t="s">
        <v>290</v>
      </c>
      <c r="H210" s="221">
        <v>191.04</v>
      </c>
      <c r="I210" s="222"/>
      <c r="J210" s="223">
        <f>ROUND(I210*H210,2)</f>
        <v>0</v>
      </c>
      <c r="K210" s="219" t="s">
        <v>146</v>
      </c>
      <c r="L210" s="43"/>
      <c r="M210" s="224" t="s">
        <v>1</v>
      </c>
      <c r="N210" s="225" t="s">
        <v>45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160</v>
      </c>
      <c r="AT210" s="228" t="s">
        <v>142</v>
      </c>
      <c r="AU210" s="228" t="s">
        <v>90</v>
      </c>
      <c r="AY210" s="16" t="s">
        <v>139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88</v>
      </c>
      <c r="BK210" s="229">
        <f>ROUND(I210*H210,2)</f>
        <v>0</v>
      </c>
      <c r="BL210" s="16" t="s">
        <v>160</v>
      </c>
      <c r="BM210" s="228" t="s">
        <v>669</v>
      </c>
    </row>
    <row r="211" spans="1:47" s="2" customFormat="1" ht="12">
      <c r="A211" s="37"/>
      <c r="B211" s="38"/>
      <c r="C211" s="39"/>
      <c r="D211" s="230" t="s">
        <v>149</v>
      </c>
      <c r="E211" s="39"/>
      <c r="F211" s="231" t="s">
        <v>670</v>
      </c>
      <c r="G211" s="39"/>
      <c r="H211" s="39"/>
      <c r="I211" s="232"/>
      <c r="J211" s="39"/>
      <c r="K211" s="39"/>
      <c r="L211" s="43"/>
      <c r="M211" s="233"/>
      <c r="N211" s="234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149</v>
      </c>
      <c r="AU211" s="16" t="s">
        <v>90</v>
      </c>
    </row>
    <row r="212" spans="1:65" s="2" customFormat="1" ht="22.2" customHeight="1">
      <c r="A212" s="37"/>
      <c r="B212" s="38"/>
      <c r="C212" s="217" t="s">
        <v>671</v>
      </c>
      <c r="D212" s="217" t="s">
        <v>142</v>
      </c>
      <c r="E212" s="218" t="s">
        <v>672</v>
      </c>
      <c r="F212" s="219" t="s">
        <v>673</v>
      </c>
      <c r="G212" s="220" t="s">
        <v>290</v>
      </c>
      <c r="H212" s="221">
        <v>49.44</v>
      </c>
      <c r="I212" s="222"/>
      <c r="J212" s="223">
        <f>ROUND(I212*H212,2)</f>
        <v>0</v>
      </c>
      <c r="K212" s="219" t="s">
        <v>146</v>
      </c>
      <c r="L212" s="43"/>
      <c r="M212" s="224" t="s">
        <v>1</v>
      </c>
      <c r="N212" s="225" t="s">
        <v>45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160</v>
      </c>
      <c r="AT212" s="228" t="s">
        <v>142</v>
      </c>
      <c r="AU212" s="228" t="s">
        <v>90</v>
      </c>
      <c r="AY212" s="16" t="s">
        <v>139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88</v>
      </c>
      <c r="BK212" s="229">
        <f>ROUND(I212*H212,2)</f>
        <v>0</v>
      </c>
      <c r="BL212" s="16" t="s">
        <v>160</v>
      </c>
      <c r="BM212" s="228" t="s">
        <v>674</v>
      </c>
    </row>
    <row r="213" spans="1:47" s="2" customFormat="1" ht="12">
      <c r="A213" s="37"/>
      <c r="B213" s="38"/>
      <c r="C213" s="39"/>
      <c r="D213" s="230" t="s">
        <v>149</v>
      </c>
      <c r="E213" s="39"/>
      <c r="F213" s="231" t="s">
        <v>675</v>
      </c>
      <c r="G213" s="39"/>
      <c r="H213" s="39"/>
      <c r="I213" s="232"/>
      <c r="J213" s="39"/>
      <c r="K213" s="39"/>
      <c r="L213" s="43"/>
      <c r="M213" s="233"/>
      <c r="N213" s="234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149</v>
      </c>
      <c r="AU213" s="16" t="s">
        <v>90</v>
      </c>
    </row>
    <row r="214" spans="1:65" s="2" customFormat="1" ht="22.2" customHeight="1">
      <c r="A214" s="37"/>
      <c r="B214" s="38"/>
      <c r="C214" s="217" t="s">
        <v>676</v>
      </c>
      <c r="D214" s="217" t="s">
        <v>142</v>
      </c>
      <c r="E214" s="218" t="s">
        <v>677</v>
      </c>
      <c r="F214" s="219" t="s">
        <v>678</v>
      </c>
      <c r="G214" s="220" t="s">
        <v>290</v>
      </c>
      <c r="H214" s="221">
        <v>23.4</v>
      </c>
      <c r="I214" s="222"/>
      <c r="J214" s="223">
        <f>ROUND(I214*H214,2)</f>
        <v>0</v>
      </c>
      <c r="K214" s="219" t="s">
        <v>146</v>
      </c>
      <c r="L214" s="43"/>
      <c r="M214" s="224" t="s">
        <v>1</v>
      </c>
      <c r="N214" s="225" t="s">
        <v>45</v>
      </c>
      <c r="O214" s="9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160</v>
      </c>
      <c r="AT214" s="228" t="s">
        <v>142</v>
      </c>
      <c r="AU214" s="228" t="s">
        <v>90</v>
      </c>
      <c r="AY214" s="16" t="s">
        <v>139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88</v>
      </c>
      <c r="BK214" s="229">
        <f>ROUND(I214*H214,2)</f>
        <v>0</v>
      </c>
      <c r="BL214" s="16" t="s">
        <v>160</v>
      </c>
      <c r="BM214" s="228" t="s">
        <v>679</v>
      </c>
    </row>
    <row r="215" spans="1:47" s="2" customFormat="1" ht="12">
      <c r="A215" s="37"/>
      <c r="B215" s="38"/>
      <c r="C215" s="39"/>
      <c r="D215" s="230" t="s">
        <v>149</v>
      </c>
      <c r="E215" s="39"/>
      <c r="F215" s="231" t="s">
        <v>680</v>
      </c>
      <c r="G215" s="39"/>
      <c r="H215" s="39"/>
      <c r="I215" s="232"/>
      <c r="J215" s="39"/>
      <c r="K215" s="39"/>
      <c r="L215" s="43"/>
      <c r="M215" s="233"/>
      <c r="N215" s="234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149</v>
      </c>
      <c r="AU215" s="16" t="s">
        <v>90</v>
      </c>
    </row>
    <row r="216" spans="1:63" s="12" customFormat="1" ht="22.8" customHeight="1">
      <c r="A216" s="12"/>
      <c r="B216" s="201"/>
      <c r="C216" s="202"/>
      <c r="D216" s="203" t="s">
        <v>79</v>
      </c>
      <c r="E216" s="215" t="s">
        <v>169</v>
      </c>
      <c r="F216" s="215" t="s">
        <v>681</v>
      </c>
      <c r="G216" s="202"/>
      <c r="H216" s="202"/>
      <c r="I216" s="205"/>
      <c r="J216" s="216">
        <f>BK216</f>
        <v>0</v>
      </c>
      <c r="K216" s="202"/>
      <c r="L216" s="207"/>
      <c r="M216" s="208"/>
      <c r="N216" s="209"/>
      <c r="O216" s="209"/>
      <c r="P216" s="210">
        <f>SUM(P217:P226)</f>
        <v>0</v>
      </c>
      <c r="Q216" s="209"/>
      <c r="R216" s="210">
        <f>SUM(R217:R226)</f>
        <v>0.0511768</v>
      </c>
      <c r="S216" s="209"/>
      <c r="T216" s="211">
        <f>SUM(T217:T226)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2" t="s">
        <v>88</v>
      </c>
      <c r="AT216" s="213" t="s">
        <v>79</v>
      </c>
      <c r="AU216" s="213" t="s">
        <v>88</v>
      </c>
      <c r="AY216" s="212" t="s">
        <v>139</v>
      </c>
      <c r="BK216" s="214">
        <f>SUM(BK217:BK226)</f>
        <v>0</v>
      </c>
    </row>
    <row r="217" spans="1:65" s="2" customFormat="1" ht="22.2" customHeight="1">
      <c r="A217" s="37"/>
      <c r="B217" s="38"/>
      <c r="C217" s="217" t="s">
        <v>682</v>
      </c>
      <c r="D217" s="217" t="s">
        <v>142</v>
      </c>
      <c r="E217" s="218" t="s">
        <v>683</v>
      </c>
      <c r="F217" s="219" t="s">
        <v>684</v>
      </c>
      <c r="G217" s="220" t="s">
        <v>290</v>
      </c>
      <c r="H217" s="221">
        <v>4.55</v>
      </c>
      <c r="I217" s="222"/>
      <c r="J217" s="223">
        <f>ROUND(I217*H217,2)</f>
        <v>0</v>
      </c>
      <c r="K217" s="219" t="s">
        <v>146</v>
      </c>
      <c r="L217" s="43"/>
      <c r="M217" s="224" t="s">
        <v>1</v>
      </c>
      <c r="N217" s="225" t="s">
        <v>45</v>
      </c>
      <c r="O217" s="90"/>
      <c r="P217" s="226">
        <f>O217*H217</f>
        <v>0</v>
      </c>
      <c r="Q217" s="226">
        <v>0.00082</v>
      </c>
      <c r="R217" s="226">
        <f>Q217*H217</f>
        <v>0.003731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160</v>
      </c>
      <c r="AT217" s="228" t="s">
        <v>142</v>
      </c>
      <c r="AU217" s="228" t="s">
        <v>90</v>
      </c>
      <c r="AY217" s="16" t="s">
        <v>139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88</v>
      </c>
      <c r="BK217" s="229">
        <f>ROUND(I217*H217,2)</f>
        <v>0</v>
      </c>
      <c r="BL217" s="16" t="s">
        <v>160</v>
      </c>
      <c r="BM217" s="228" t="s">
        <v>685</v>
      </c>
    </row>
    <row r="218" spans="1:47" s="2" customFormat="1" ht="12">
      <c r="A218" s="37"/>
      <c r="B218" s="38"/>
      <c r="C218" s="39"/>
      <c r="D218" s="230" t="s">
        <v>149</v>
      </c>
      <c r="E218" s="39"/>
      <c r="F218" s="231" t="s">
        <v>686</v>
      </c>
      <c r="G218" s="39"/>
      <c r="H218" s="39"/>
      <c r="I218" s="232"/>
      <c r="J218" s="39"/>
      <c r="K218" s="39"/>
      <c r="L218" s="43"/>
      <c r="M218" s="233"/>
      <c r="N218" s="234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149</v>
      </c>
      <c r="AU218" s="16" t="s">
        <v>90</v>
      </c>
    </row>
    <row r="219" spans="1:65" s="2" customFormat="1" ht="19.8" customHeight="1">
      <c r="A219" s="37"/>
      <c r="B219" s="38"/>
      <c r="C219" s="217" t="s">
        <v>687</v>
      </c>
      <c r="D219" s="217" t="s">
        <v>142</v>
      </c>
      <c r="E219" s="218" t="s">
        <v>688</v>
      </c>
      <c r="F219" s="219" t="s">
        <v>689</v>
      </c>
      <c r="G219" s="220" t="s">
        <v>290</v>
      </c>
      <c r="H219" s="221">
        <v>11.01</v>
      </c>
      <c r="I219" s="222"/>
      <c r="J219" s="223">
        <f>ROUND(I219*H219,2)</f>
        <v>0</v>
      </c>
      <c r="K219" s="219" t="s">
        <v>146</v>
      </c>
      <c r="L219" s="43"/>
      <c r="M219" s="224" t="s">
        <v>1</v>
      </c>
      <c r="N219" s="225" t="s">
        <v>45</v>
      </c>
      <c r="O219" s="90"/>
      <c r="P219" s="226">
        <f>O219*H219</f>
        <v>0</v>
      </c>
      <c r="Q219" s="226">
        <v>0.00046</v>
      </c>
      <c r="R219" s="226">
        <f>Q219*H219</f>
        <v>0.0050646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160</v>
      </c>
      <c r="AT219" s="228" t="s">
        <v>142</v>
      </c>
      <c r="AU219" s="228" t="s">
        <v>90</v>
      </c>
      <c r="AY219" s="16" t="s">
        <v>139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88</v>
      </c>
      <c r="BK219" s="229">
        <f>ROUND(I219*H219,2)</f>
        <v>0</v>
      </c>
      <c r="BL219" s="16" t="s">
        <v>160</v>
      </c>
      <c r="BM219" s="228" t="s">
        <v>690</v>
      </c>
    </row>
    <row r="220" spans="1:47" s="2" customFormat="1" ht="12">
      <c r="A220" s="37"/>
      <c r="B220" s="38"/>
      <c r="C220" s="39"/>
      <c r="D220" s="230" t="s">
        <v>149</v>
      </c>
      <c r="E220" s="39"/>
      <c r="F220" s="231" t="s">
        <v>691</v>
      </c>
      <c r="G220" s="39"/>
      <c r="H220" s="39"/>
      <c r="I220" s="232"/>
      <c r="J220" s="39"/>
      <c r="K220" s="39"/>
      <c r="L220" s="43"/>
      <c r="M220" s="233"/>
      <c r="N220" s="234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149</v>
      </c>
      <c r="AU220" s="16" t="s">
        <v>90</v>
      </c>
    </row>
    <row r="221" spans="1:65" s="2" customFormat="1" ht="19.8" customHeight="1">
      <c r="A221" s="37"/>
      <c r="B221" s="38"/>
      <c r="C221" s="217" t="s">
        <v>692</v>
      </c>
      <c r="D221" s="217" t="s">
        <v>142</v>
      </c>
      <c r="E221" s="218" t="s">
        <v>693</v>
      </c>
      <c r="F221" s="219" t="s">
        <v>694</v>
      </c>
      <c r="G221" s="220" t="s">
        <v>290</v>
      </c>
      <c r="H221" s="221">
        <v>71.61</v>
      </c>
      <c r="I221" s="222"/>
      <c r="J221" s="223">
        <f>ROUND(I221*H221,2)</f>
        <v>0</v>
      </c>
      <c r="K221" s="219" t="s">
        <v>146</v>
      </c>
      <c r="L221" s="43"/>
      <c r="M221" s="224" t="s">
        <v>1</v>
      </c>
      <c r="N221" s="225" t="s">
        <v>45</v>
      </c>
      <c r="O221" s="90"/>
      <c r="P221" s="226">
        <f>O221*H221</f>
        <v>0</v>
      </c>
      <c r="Q221" s="226">
        <v>0.00052</v>
      </c>
      <c r="R221" s="226">
        <f>Q221*H221</f>
        <v>0.0372372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160</v>
      </c>
      <c r="AT221" s="228" t="s">
        <v>142</v>
      </c>
      <c r="AU221" s="228" t="s">
        <v>90</v>
      </c>
      <c r="AY221" s="16" t="s">
        <v>139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88</v>
      </c>
      <c r="BK221" s="229">
        <f>ROUND(I221*H221,2)</f>
        <v>0</v>
      </c>
      <c r="BL221" s="16" t="s">
        <v>160</v>
      </c>
      <c r="BM221" s="228" t="s">
        <v>695</v>
      </c>
    </row>
    <row r="222" spans="1:47" s="2" customFormat="1" ht="12">
      <c r="A222" s="37"/>
      <c r="B222" s="38"/>
      <c r="C222" s="39"/>
      <c r="D222" s="230" t="s">
        <v>149</v>
      </c>
      <c r="E222" s="39"/>
      <c r="F222" s="231" t="s">
        <v>696</v>
      </c>
      <c r="G222" s="39"/>
      <c r="H222" s="39"/>
      <c r="I222" s="232"/>
      <c r="J222" s="39"/>
      <c r="K222" s="39"/>
      <c r="L222" s="43"/>
      <c r="M222" s="233"/>
      <c r="N222" s="234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149</v>
      </c>
      <c r="AU222" s="16" t="s">
        <v>90</v>
      </c>
    </row>
    <row r="223" spans="1:65" s="2" customFormat="1" ht="19.8" customHeight="1">
      <c r="A223" s="37"/>
      <c r="B223" s="38"/>
      <c r="C223" s="217" t="s">
        <v>697</v>
      </c>
      <c r="D223" s="217" t="s">
        <v>142</v>
      </c>
      <c r="E223" s="218" t="s">
        <v>698</v>
      </c>
      <c r="F223" s="219" t="s">
        <v>699</v>
      </c>
      <c r="G223" s="220" t="s">
        <v>290</v>
      </c>
      <c r="H223" s="221">
        <v>5.51</v>
      </c>
      <c r="I223" s="222"/>
      <c r="J223" s="223">
        <f>ROUND(I223*H223,2)</f>
        <v>0</v>
      </c>
      <c r="K223" s="219" t="s">
        <v>146</v>
      </c>
      <c r="L223" s="43"/>
      <c r="M223" s="224" t="s">
        <v>1</v>
      </c>
      <c r="N223" s="225" t="s">
        <v>45</v>
      </c>
      <c r="O223" s="90"/>
      <c r="P223" s="226">
        <f>O223*H223</f>
        <v>0</v>
      </c>
      <c r="Q223" s="226">
        <v>0.0008</v>
      </c>
      <c r="R223" s="226">
        <f>Q223*H223</f>
        <v>0.0044080000000000005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160</v>
      </c>
      <c r="AT223" s="228" t="s">
        <v>142</v>
      </c>
      <c r="AU223" s="228" t="s">
        <v>90</v>
      </c>
      <c r="AY223" s="16" t="s">
        <v>139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88</v>
      </c>
      <c r="BK223" s="229">
        <f>ROUND(I223*H223,2)</f>
        <v>0</v>
      </c>
      <c r="BL223" s="16" t="s">
        <v>160</v>
      </c>
      <c r="BM223" s="228" t="s">
        <v>700</v>
      </c>
    </row>
    <row r="224" spans="1:47" s="2" customFormat="1" ht="12">
      <c r="A224" s="37"/>
      <c r="B224" s="38"/>
      <c r="C224" s="39"/>
      <c r="D224" s="230" t="s">
        <v>149</v>
      </c>
      <c r="E224" s="39"/>
      <c r="F224" s="231" t="s">
        <v>701</v>
      </c>
      <c r="G224" s="39"/>
      <c r="H224" s="39"/>
      <c r="I224" s="232"/>
      <c r="J224" s="39"/>
      <c r="K224" s="39"/>
      <c r="L224" s="43"/>
      <c r="M224" s="233"/>
      <c r="N224" s="234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149</v>
      </c>
      <c r="AU224" s="16" t="s">
        <v>90</v>
      </c>
    </row>
    <row r="225" spans="1:65" s="2" customFormat="1" ht="19.8" customHeight="1">
      <c r="A225" s="37"/>
      <c r="B225" s="38"/>
      <c r="C225" s="217" t="s">
        <v>702</v>
      </c>
      <c r="D225" s="217" t="s">
        <v>142</v>
      </c>
      <c r="E225" s="218" t="s">
        <v>703</v>
      </c>
      <c r="F225" s="219" t="s">
        <v>704</v>
      </c>
      <c r="G225" s="220" t="s">
        <v>290</v>
      </c>
      <c r="H225" s="221">
        <v>1.84</v>
      </c>
      <c r="I225" s="222"/>
      <c r="J225" s="223">
        <f>ROUND(I225*H225,2)</f>
        <v>0</v>
      </c>
      <c r="K225" s="219" t="s">
        <v>146</v>
      </c>
      <c r="L225" s="43"/>
      <c r="M225" s="224" t="s">
        <v>1</v>
      </c>
      <c r="N225" s="225" t="s">
        <v>45</v>
      </c>
      <c r="O225" s="90"/>
      <c r="P225" s="226">
        <f>O225*H225</f>
        <v>0</v>
      </c>
      <c r="Q225" s="226">
        <v>0.0004</v>
      </c>
      <c r="R225" s="226">
        <f>Q225*H225</f>
        <v>0.0007360000000000001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160</v>
      </c>
      <c r="AT225" s="228" t="s">
        <v>142</v>
      </c>
      <c r="AU225" s="228" t="s">
        <v>90</v>
      </c>
      <c r="AY225" s="16" t="s">
        <v>139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88</v>
      </c>
      <c r="BK225" s="229">
        <f>ROUND(I225*H225,2)</f>
        <v>0</v>
      </c>
      <c r="BL225" s="16" t="s">
        <v>160</v>
      </c>
      <c r="BM225" s="228" t="s">
        <v>705</v>
      </c>
    </row>
    <row r="226" spans="1:47" s="2" customFormat="1" ht="12">
      <c r="A226" s="37"/>
      <c r="B226" s="38"/>
      <c r="C226" s="39"/>
      <c r="D226" s="230" t="s">
        <v>149</v>
      </c>
      <c r="E226" s="39"/>
      <c r="F226" s="231" t="s">
        <v>706</v>
      </c>
      <c r="G226" s="39"/>
      <c r="H226" s="39"/>
      <c r="I226" s="232"/>
      <c r="J226" s="39"/>
      <c r="K226" s="39"/>
      <c r="L226" s="43"/>
      <c r="M226" s="233"/>
      <c r="N226" s="234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149</v>
      </c>
      <c r="AU226" s="16" t="s">
        <v>90</v>
      </c>
    </row>
    <row r="227" spans="1:63" s="12" customFormat="1" ht="22.8" customHeight="1">
      <c r="A227" s="12"/>
      <c r="B227" s="201"/>
      <c r="C227" s="202"/>
      <c r="D227" s="203" t="s">
        <v>79</v>
      </c>
      <c r="E227" s="215" t="s">
        <v>186</v>
      </c>
      <c r="F227" s="215" t="s">
        <v>371</v>
      </c>
      <c r="G227" s="202"/>
      <c r="H227" s="202"/>
      <c r="I227" s="205"/>
      <c r="J227" s="216">
        <f>BK227</f>
        <v>0</v>
      </c>
      <c r="K227" s="202"/>
      <c r="L227" s="207"/>
      <c r="M227" s="208"/>
      <c r="N227" s="209"/>
      <c r="O227" s="209"/>
      <c r="P227" s="210">
        <f>SUM(P228:P274)</f>
        <v>0</v>
      </c>
      <c r="Q227" s="209"/>
      <c r="R227" s="210">
        <f>SUM(R228:R274)</f>
        <v>1.9548321000000002</v>
      </c>
      <c r="S227" s="209"/>
      <c r="T227" s="211">
        <f>SUM(T228:T274)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2" t="s">
        <v>88</v>
      </c>
      <c r="AT227" s="213" t="s">
        <v>79</v>
      </c>
      <c r="AU227" s="213" t="s">
        <v>88</v>
      </c>
      <c r="AY227" s="212" t="s">
        <v>139</v>
      </c>
      <c r="BK227" s="214">
        <f>SUM(BK228:BK274)</f>
        <v>0</v>
      </c>
    </row>
    <row r="228" spans="1:65" s="2" customFormat="1" ht="22.2" customHeight="1">
      <c r="A228" s="37"/>
      <c r="B228" s="38"/>
      <c r="C228" s="217" t="s">
        <v>707</v>
      </c>
      <c r="D228" s="217" t="s">
        <v>142</v>
      </c>
      <c r="E228" s="218" t="s">
        <v>708</v>
      </c>
      <c r="F228" s="219" t="s">
        <v>709</v>
      </c>
      <c r="G228" s="220" t="s">
        <v>205</v>
      </c>
      <c r="H228" s="221">
        <v>18.35</v>
      </c>
      <c r="I228" s="222"/>
      <c r="J228" s="223">
        <f>ROUND(I228*H228,2)</f>
        <v>0</v>
      </c>
      <c r="K228" s="219" t="s">
        <v>146</v>
      </c>
      <c r="L228" s="43"/>
      <c r="M228" s="224" t="s">
        <v>1</v>
      </c>
      <c r="N228" s="225" t="s">
        <v>45</v>
      </c>
      <c r="O228" s="90"/>
      <c r="P228" s="226">
        <f>O228*H228</f>
        <v>0</v>
      </c>
      <c r="Q228" s="226">
        <v>0.00084</v>
      </c>
      <c r="R228" s="226">
        <f>Q228*H228</f>
        <v>0.015414000000000002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160</v>
      </c>
      <c r="AT228" s="228" t="s">
        <v>142</v>
      </c>
      <c r="AU228" s="228" t="s">
        <v>90</v>
      </c>
      <c r="AY228" s="16" t="s">
        <v>139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88</v>
      </c>
      <c r="BK228" s="229">
        <f>ROUND(I228*H228,2)</f>
        <v>0</v>
      </c>
      <c r="BL228" s="16" t="s">
        <v>160</v>
      </c>
      <c r="BM228" s="228" t="s">
        <v>710</v>
      </c>
    </row>
    <row r="229" spans="1:47" s="2" customFormat="1" ht="12">
      <c r="A229" s="37"/>
      <c r="B229" s="38"/>
      <c r="C229" s="39"/>
      <c r="D229" s="230" t="s">
        <v>149</v>
      </c>
      <c r="E229" s="39"/>
      <c r="F229" s="231" t="s">
        <v>711</v>
      </c>
      <c r="G229" s="39"/>
      <c r="H229" s="39"/>
      <c r="I229" s="232"/>
      <c r="J229" s="39"/>
      <c r="K229" s="39"/>
      <c r="L229" s="43"/>
      <c r="M229" s="233"/>
      <c r="N229" s="234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149</v>
      </c>
      <c r="AU229" s="16" t="s">
        <v>90</v>
      </c>
    </row>
    <row r="230" spans="1:65" s="2" customFormat="1" ht="14.4" customHeight="1">
      <c r="A230" s="37"/>
      <c r="B230" s="38"/>
      <c r="C230" s="239" t="s">
        <v>712</v>
      </c>
      <c r="D230" s="239" t="s">
        <v>327</v>
      </c>
      <c r="E230" s="240" t="s">
        <v>713</v>
      </c>
      <c r="F230" s="241" t="s">
        <v>714</v>
      </c>
      <c r="G230" s="242" t="s">
        <v>205</v>
      </c>
      <c r="H230" s="243">
        <v>18.35</v>
      </c>
      <c r="I230" s="244"/>
      <c r="J230" s="245">
        <f>ROUND(I230*H230,2)</f>
        <v>0</v>
      </c>
      <c r="K230" s="241" t="s">
        <v>222</v>
      </c>
      <c r="L230" s="246"/>
      <c r="M230" s="247" t="s">
        <v>1</v>
      </c>
      <c r="N230" s="248" t="s">
        <v>45</v>
      </c>
      <c r="O230" s="9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179</v>
      </c>
      <c r="AT230" s="228" t="s">
        <v>327</v>
      </c>
      <c r="AU230" s="228" t="s">
        <v>90</v>
      </c>
      <c r="AY230" s="16" t="s">
        <v>139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88</v>
      </c>
      <c r="BK230" s="229">
        <f>ROUND(I230*H230,2)</f>
        <v>0</v>
      </c>
      <c r="BL230" s="16" t="s">
        <v>160</v>
      </c>
      <c r="BM230" s="228" t="s">
        <v>715</v>
      </c>
    </row>
    <row r="231" spans="1:47" s="2" customFormat="1" ht="12">
      <c r="A231" s="37"/>
      <c r="B231" s="38"/>
      <c r="C231" s="39"/>
      <c r="D231" s="230" t="s">
        <v>149</v>
      </c>
      <c r="E231" s="39"/>
      <c r="F231" s="231" t="s">
        <v>716</v>
      </c>
      <c r="G231" s="39"/>
      <c r="H231" s="39"/>
      <c r="I231" s="232"/>
      <c r="J231" s="39"/>
      <c r="K231" s="39"/>
      <c r="L231" s="43"/>
      <c r="M231" s="233"/>
      <c r="N231" s="234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149</v>
      </c>
      <c r="AU231" s="16" t="s">
        <v>90</v>
      </c>
    </row>
    <row r="232" spans="1:65" s="2" customFormat="1" ht="14.4" customHeight="1">
      <c r="A232" s="37"/>
      <c r="B232" s="38"/>
      <c r="C232" s="217" t="s">
        <v>717</v>
      </c>
      <c r="D232" s="217" t="s">
        <v>142</v>
      </c>
      <c r="E232" s="218" t="s">
        <v>718</v>
      </c>
      <c r="F232" s="219" t="s">
        <v>719</v>
      </c>
      <c r="G232" s="220" t="s">
        <v>145</v>
      </c>
      <c r="H232" s="221">
        <v>1</v>
      </c>
      <c r="I232" s="222"/>
      <c r="J232" s="223">
        <f>ROUND(I232*H232,2)</f>
        <v>0</v>
      </c>
      <c r="K232" s="219" t="s">
        <v>222</v>
      </c>
      <c r="L232" s="43"/>
      <c r="M232" s="224" t="s">
        <v>1</v>
      </c>
      <c r="N232" s="225" t="s">
        <v>45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160</v>
      </c>
      <c r="AT232" s="228" t="s">
        <v>142</v>
      </c>
      <c r="AU232" s="228" t="s">
        <v>90</v>
      </c>
      <c r="AY232" s="16" t="s">
        <v>139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88</v>
      </c>
      <c r="BK232" s="229">
        <f>ROUND(I232*H232,2)</f>
        <v>0</v>
      </c>
      <c r="BL232" s="16" t="s">
        <v>160</v>
      </c>
      <c r="BM232" s="228" t="s">
        <v>720</v>
      </c>
    </row>
    <row r="233" spans="1:47" s="2" customFormat="1" ht="12">
      <c r="A233" s="37"/>
      <c r="B233" s="38"/>
      <c r="C233" s="39"/>
      <c r="D233" s="230" t="s">
        <v>149</v>
      </c>
      <c r="E233" s="39"/>
      <c r="F233" s="231" t="s">
        <v>721</v>
      </c>
      <c r="G233" s="39"/>
      <c r="H233" s="39"/>
      <c r="I233" s="232"/>
      <c r="J233" s="39"/>
      <c r="K233" s="39"/>
      <c r="L233" s="43"/>
      <c r="M233" s="233"/>
      <c r="N233" s="234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149</v>
      </c>
      <c r="AU233" s="16" t="s">
        <v>90</v>
      </c>
    </row>
    <row r="234" spans="1:65" s="2" customFormat="1" ht="22.2" customHeight="1">
      <c r="A234" s="37"/>
      <c r="B234" s="38"/>
      <c r="C234" s="217" t="s">
        <v>722</v>
      </c>
      <c r="D234" s="217" t="s">
        <v>142</v>
      </c>
      <c r="E234" s="218" t="s">
        <v>723</v>
      </c>
      <c r="F234" s="219" t="s">
        <v>724</v>
      </c>
      <c r="G234" s="220" t="s">
        <v>386</v>
      </c>
      <c r="H234" s="221">
        <v>2</v>
      </c>
      <c r="I234" s="222"/>
      <c r="J234" s="223">
        <f>ROUND(I234*H234,2)</f>
        <v>0</v>
      </c>
      <c r="K234" s="219" t="s">
        <v>146</v>
      </c>
      <c r="L234" s="43"/>
      <c r="M234" s="224" t="s">
        <v>1</v>
      </c>
      <c r="N234" s="225" t="s">
        <v>45</v>
      </c>
      <c r="O234" s="90"/>
      <c r="P234" s="226">
        <f>O234*H234</f>
        <v>0</v>
      </c>
      <c r="Q234" s="226">
        <v>0.0007</v>
      </c>
      <c r="R234" s="226">
        <f>Q234*H234</f>
        <v>0.0014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160</v>
      </c>
      <c r="AT234" s="228" t="s">
        <v>142</v>
      </c>
      <c r="AU234" s="228" t="s">
        <v>90</v>
      </c>
      <c r="AY234" s="16" t="s">
        <v>139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88</v>
      </c>
      <c r="BK234" s="229">
        <f>ROUND(I234*H234,2)</f>
        <v>0</v>
      </c>
      <c r="BL234" s="16" t="s">
        <v>160</v>
      </c>
      <c r="BM234" s="228" t="s">
        <v>725</v>
      </c>
    </row>
    <row r="235" spans="1:47" s="2" customFormat="1" ht="12">
      <c r="A235" s="37"/>
      <c r="B235" s="38"/>
      <c r="C235" s="39"/>
      <c r="D235" s="230" t="s">
        <v>149</v>
      </c>
      <c r="E235" s="39"/>
      <c r="F235" s="231" t="s">
        <v>726</v>
      </c>
      <c r="G235" s="39"/>
      <c r="H235" s="39"/>
      <c r="I235" s="232"/>
      <c r="J235" s="39"/>
      <c r="K235" s="39"/>
      <c r="L235" s="43"/>
      <c r="M235" s="233"/>
      <c r="N235" s="234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149</v>
      </c>
      <c r="AU235" s="16" t="s">
        <v>90</v>
      </c>
    </row>
    <row r="236" spans="1:65" s="2" customFormat="1" ht="22.2" customHeight="1">
      <c r="A236" s="37"/>
      <c r="B236" s="38"/>
      <c r="C236" s="239" t="s">
        <v>727</v>
      </c>
      <c r="D236" s="239" t="s">
        <v>327</v>
      </c>
      <c r="E236" s="240" t="s">
        <v>728</v>
      </c>
      <c r="F236" s="241" t="s">
        <v>729</v>
      </c>
      <c r="G236" s="242" t="s">
        <v>386</v>
      </c>
      <c r="H236" s="243">
        <v>2</v>
      </c>
      <c r="I236" s="244"/>
      <c r="J236" s="245">
        <f>ROUND(I236*H236,2)</f>
        <v>0</v>
      </c>
      <c r="K236" s="241" t="s">
        <v>146</v>
      </c>
      <c r="L236" s="246"/>
      <c r="M236" s="247" t="s">
        <v>1</v>
      </c>
      <c r="N236" s="248" t="s">
        <v>45</v>
      </c>
      <c r="O236" s="90"/>
      <c r="P236" s="226">
        <f>O236*H236</f>
        <v>0</v>
      </c>
      <c r="Q236" s="226">
        <v>0.006</v>
      </c>
      <c r="R236" s="226">
        <f>Q236*H236</f>
        <v>0.012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179</v>
      </c>
      <c r="AT236" s="228" t="s">
        <v>327</v>
      </c>
      <c r="AU236" s="228" t="s">
        <v>90</v>
      </c>
      <c r="AY236" s="16" t="s">
        <v>139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88</v>
      </c>
      <c r="BK236" s="229">
        <f>ROUND(I236*H236,2)</f>
        <v>0</v>
      </c>
      <c r="BL236" s="16" t="s">
        <v>160</v>
      </c>
      <c r="BM236" s="228" t="s">
        <v>730</v>
      </c>
    </row>
    <row r="237" spans="1:47" s="2" customFormat="1" ht="12">
      <c r="A237" s="37"/>
      <c r="B237" s="38"/>
      <c r="C237" s="39"/>
      <c r="D237" s="230" t="s">
        <v>149</v>
      </c>
      <c r="E237" s="39"/>
      <c r="F237" s="231" t="s">
        <v>731</v>
      </c>
      <c r="G237" s="39"/>
      <c r="H237" s="39"/>
      <c r="I237" s="232"/>
      <c r="J237" s="39"/>
      <c r="K237" s="39"/>
      <c r="L237" s="43"/>
      <c r="M237" s="233"/>
      <c r="N237" s="234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149</v>
      </c>
      <c r="AU237" s="16" t="s">
        <v>90</v>
      </c>
    </row>
    <row r="238" spans="1:65" s="2" customFormat="1" ht="14.4" customHeight="1">
      <c r="A238" s="37"/>
      <c r="B238" s="38"/>
      <c r="C238" s="217" t="s">
        <v>732</v>
      </c>
      <c r="D238" s="217" t="s">
        <v>142</v>
      </c>
      <c r="E238" s="218" t="s">
        <v>733</v>
      </c>
      <c r="F238" s="219" t="s">
        <v>734</v>
      </c>
      <c r="G238" s="220" t="s">
        <v>386</v>
      </c>
      <c r="H238" s="221">
        <v>2</v>
      </c>
      <c r="I238" s="222"/>
      <c r="J238" s="223">
        <f>ROUND(I238*H238,2)</f>
        <v>0</v>
      </c>
      <c r="K238" s="219" t="s">
        <v>146</v>
      </c>
      <c r="L238" s="43"/>
      <c r="M238" s="224" t="s">
        <v>1</v>
      </c>
      <c r="N238" s="225" t="s">
        <v>45</v>
      </c>
      <c r="O238" s="90"/>
      <c r="P238" s="226">
        <f>O238*H238</f>
        <v>0</v>
      </c>
      <c r="Q238" s="226">
        <v>0.08542</v>
      </c>
      <c r="R238" s="226">
        <f>Q238*H238</f>
        <v>0.17084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160</v>
      </c>
      <c r="AT238" s="228" t="s">
        <v>142</v>
      </c>
      <c r="AU238" s="228" t="s">
        <v>90</v>
      </c>
      <c r="AY238" s="16" t="s">
        <v>139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88</v>
      </c>
      <c r="BK238" s="229">
        <f>ROUND(I238*H238,2)</f>
        <v>0</v>
      </c>
      <c r="BL238" s="16" t="s">
        <v>160</v>
      </c>
      <c r="BM238" s="228" t="s">
        <v>735</v>
      </c>
    </row>
    <row r="239" spans="1:47" s="2" customFormat="1" ht="12">
      <c r="A239" s="37"/>
      <c r="B239" s="38"/>
      <c r="C239" s="39"/>
      <c r="D239" s="230" t="s">
        <v>149</v>
      </c>
      <c r="E239" s="39"/>
      <c r="F239" s="231" t="s">
        <v>736</v>
      </c>
      <c r="G239" s="39"/>
      <c r="H239" s="39"/>
      <c r="I239" s="232"/>
      <c r="J239" s="39"/>
      <c r="K239" s="39"/>
      <c r="L239" s="43"/>
      <c r="M239" s="233"/>
      <c r="N239" s="234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149</v>
      </c>
      <c r="AU239" s="16" t="s">
        <v>90</v>
      </c>
    </row>
    <row r="240" spans="1:65" s="2" customFormat="1" ht="22.2" customHeight="1">
      <c r="A240" s="37"/>
      <c r="B240" s="38"/>
      <c r="C240" s="217" t="s">
        <v>737</v>
      </c>
      <c r="D240" s="217" t="s">
        <v>142</v>
      </c>
      <c r="E240" s="218" t="s">
        <v>738</v>
      </c>
      <c r="F240" s="219" t="s">
        <v>739</v>
      </c>
      <c r="G240" s="220" t="s">
        <v>205</v>
      </c>
      <c r="H240" s="221">
        <v>3.1</v>
      </c>
      <c r="I240" s="222"/>
      <c r="J240" s="223">
        <f>ROUND(I240*H240,2)</f>
        <v>0</v>
      </c>
      <c r="K240" s="219" t="s">
        <v>146</v>
      </c>
      <c r="L240" s="43"/>
      <c r="M240" s="224" t="s">
        <v>1</v>
      </c>
      <c r="N240" s="225" t="s">
        <v>45</v>
      </c>
      <c r="O240" s="90"/>
      <c r="P240" s="226">
        <f>O240*H240</f>
        <v>0</v>
      </c>
      <c r="Q240" s="226">
        <v>0.1554</v>
      </c>
      <c r="R240" s="226">
        <f>Q240*H240</f>
        <v>0.48174000000000006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160</v>
      </c>
      <c r="AT240" s="228" t="s">
        <v>142</v>
      </c>
      <c r="AU240" s="228" t="s">
        <v>90</v>
      </c>
      <c r="AY240" s="16" t="s">
        <v>139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88</v>
      </c>
      <c r="BK240" s="229">
        <f>ROUND(I240*H240,2)</f>
        <v>0</v>
      </c>
      <c r="BL240" s="16" t="s">
        <v>160</v>
      </c>
      <c r="BM240" s="228" t="s">
        <v>740</v>
      </c>
    </row>
    <row r="241" spans="1:47" s="2" customFormat="1" ht="12">
      <c r="A241" s="37"/>
      <c r="B241" s="38"/>
      <c r="C241" s="39"/>
      <c r="D241" s="230" t="s">
        <v>149</v>
      </c>
      <c r="E241" s="39"/>
      <c r="F241" s="231" t="s">
        <v>741</v>
      </c>
      <c r="G241" s="39"/>
      <c r="H241" s="39"/>
      <c r="I241" s="232"/>
      <c r="J241" s="39"/>
      <c r="K241" s="39"/>
      <c r="L241" s="43"/>
      <c r="M241" s="233"/>
      <c r="N241" s="234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149</v>
      </c>
      <c r="AU241" s="16" t="s">
        <v>90</v>
      </c>
    </row>
    <row r="242" spans="1:65" s="2" customFormat="1" ht="14.4" customHeight="1">
      <c r="A242" s="37"/>
      <c r="B242" s="38"/>
      <c r="C242" s="239" t="s">
        <v>742</v>
      </c>
      <c r="D242" s="239" t="s">
        <v>327</v>
      </c>
      <c r="E242" s="240" t="s">
        <v>743</v>
      </c>
      <c r="F242" s="241" t="s">
        <v>744</v>
      </c>
      <c r="G242" s="242" t="s">
        <v>205</v>
      </c>
      <c r="H242" s="243">
        <v>3.1</v>
      </c>
      <c r="I242" s="244"/>
      <c r="J242" s="245">
        <f>ROUND(I242*H242,2)</f>
        <v>0</v>
      </c>
      <c r="K242" s="241" t="s">
        <v>146</v>
      </c>
      <c r="L242" s="246"/>
      <c r="M242" s="247" t="s">
        <v>1</v>
      </c>
      <c r="N242" s="248" t="s">
        <v>45</v>
      </c>
      <c r="O242" s="90"/>
      <c r="P242" s="226">
        <f>O242*H242</f>
        <v>0</v>
      </c>
      <c r="Q242" s="226">
        <v>0.081</v>
      </c>
      <c r="R242" s="226">
        <f>Q242*H242</f>
        <v>0.2511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179</v>
      </c>
      <c r="AT242" s="228" t="s">
        <v>327</v>
      </c>
      <c r="AU242" s="228" t="s">
        <v>90</v>
      </c>
      <c r="AY242" s="16" t="s">
        <v>139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88</v>
      </c>
      <c r="BK242" s="229">
        <f>ROUND(I242*H242,2)</f>
        <v>0</v>
      </c>
      <c r="BL242" s="16" t="s">
        <v>160</v>
      </c>
      <c r="BM242" s="228" t="s">
        <v>745</v>
      </c>
    </row>
    <row r="243" spans="1:65" s="2" customFormat="1" ht="30" customHeight="1">
      <c r="A243" s="37"/>
      <c r="B243" s="38"/>
      <c r="C243" s="217" t="s">
        <v>746</v>
      </c>
      <c r="D243" s="217" t="s">
        <v>142</v>
      </c>
      <c r="E243" s="218" t="s">
        <v>747</v>
      </c>
      <c r="F243" s="219" t="s">
        <v>748</v>
      </c>
      <c r="G243" s="220" t="s">
        <v>205</v>
      </c>
      <c r="H243" s="221">
        <v>3.15</v>
      </c>
      <c r="I243" s="222"/>
      <c r="J243" s="223">
        <f>ROUND(I243*H243,2)</f>
        <v>0</v>
      </c>
      <c r="K243" s="219" t="s">
        <v>146</v>
      </c>
      <c r="L243" s="43"/>
      <c r="M243" s="224" t="s">
        <v>1</v>
      </c>
      <c r="N243" s="225" t="s">
        <v>45</v>
      </c>
      <c r="O243" s="90"/>
      <c r="P243" s="226">
        <f>O243*H243</f>
        <v>0</v>
      </c>
      <c r="Q243" s="226">
        <v>0.1295</v>
      </c>
      <c r="R243" s="226">
        <f>Q243*H243</f>
        <v>0.407925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160</v>
      </c>
      <c r="AT243" s="228" t="s">
        <v>142</v>
      </c>
      <c r="AU243" s="228" t="s">
        <v>90</v>
      </c>
      <c r="AY243" s="16" t="s">
        <v>139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88</v>
      </c>
      <c r="BK243" s="229">
        <f>ROUND(I243*H243,2)</f>
        <v>0</v>
      </c>
      <c r="BL243" s="16" t="s">
        <v>160</v>
      </c>
      <c r="BM243" s="228" t="s">
        <v>749</v>
      </c>
    </row>
    <row r="244" spans="1:47" s="2" customFormat="1" ht="12">
      <c r="A244" s="37"/>
      <c r="B244" s="38"/>
      <c r="C244" s="39"/>
      <c r="D244" s="230" t="s">
        <v>149</v>
      </c>
      <c r="E244" s="39"/>
      <c r="F244" s="231" t="s">
        <v>750</v>
      </c>
      <c r="G244" s="39"/>
      <c r="H244" s="39"/>
      <c r="I244" s="232"/>
      <c r="J244" s="39"/>
      <c r="K244" s="39"/>
      <c r="L244" s="43"/>
      <c r="M244" s="233"/>
      <c r="N244" s="234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149</v>
      </c>
      <c r="AU244" s="16" t="s">
        <v>90</v>
      </c>
    </row>
    <row r="245" spans="1:65" s="2" customFormat="1" ht="14.4" customHeight="1">
      <c r="A245" s="37"/>
      <c r="B245" s="38"/>
      <c r="C245" s="239" t="s">
        <v>751</v>
      </c>
      <c r="D245" s="239" t="s">
        <v>327</v>
      </c>
      <c r="E245" s="240" t="s">
        <v>752</v>
      </c>
      <c r="F245" s="241" t="s">
        <v>753</v>
      </c>
      <c r="G245" s="242" t="s">
        <v>205</v>
      </c>
      <c r="H245" s="243">
        <v>3.15</v>
      </c>
      <c r="I245" s="244"/>
      <c r="J245" s="245">
        <f>ROUND(I245*H245,2)</f>
        <v>0</v>
      </c>
      <c r="K245" s="241" t="s">
        <v>146</v>
      </c>
      <c r="L245" s="246"/>
      <c r="M245" s="247" t="s">
        <v>1</v>
      </c>
      <c r="N245" s="248" t="s">
        <v>45</v>
      </c>
      <c r="O245" s="90"/>
      <c r="P245" s="226">
        <f>O245*H245</f>
        <v>0</v>
      </c>
      <c r="Q245" s="226">
        <v>0.058</v>
      </c>
      <c r="R245" s="226">
        <f>Q245*H245</f>
        <v>0.1827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179</v>
      </c>
      <c r="AT245" s="228" t="s">
        <v>327</v>
      </c>
      <c r="AU245" s="228" t="s">
        <v>90</v>
      </c>
      <c r="AY245" s="16" t="s">
        <v>139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88</v>
      </c>
      <c r="BK245" s="229">
        <f>ROUND(I245*H245,2)</f>
        <v>0</v>
      </c>
      <c r="BL245" s="16" t="s">
        <v>160</v>
      </c>
      <c r="BM245" s="228" t="s">
        <v>754</v>
      </c>
    </row>
    <row r="246" spans="1:65" s="2" customFormat="1" ht="22.2" customHeight="1">
      <c r="A246" s="37"/>
      <c r="B246" s="38"/>
      <c r="C246" s="217" t="s">
        <v>755</v>
      </c>
      <c r="D246" s="217" t="s">
        <v>142</v>
      </c>
      <c r="E246" s="218" t="s">
        <v>756</v>
      </c>
      <c r="F246" s="219" t="s">
        <v>757</v>
      </c>
      <c r="G246" s="220" t="s">
        <v>205</v>
      </c>
      <c r="H246" s="221">
        <v>5.4</v>
      </c>
      <c r="I246" s="222"/>
      <c r="J246" s="223">
        <f>ROUND(I246*H246,2)</f>
        <v>0</v>
      </c>
      <c r="K246" s="219" t="s">
        <v>146</v>
      </c>
      <c r="L246" s="43"/>
      <c r="M246" s="224" t="s">
        <v>1</v>
      </c>
      <c r="N246" s="225" t="s">
        <v>45</v>
      </c>
      <c r="O246" s="90"/>
      <c r="P246" s="226">
        <f>O246*H246</f>
        <v>0</v>
      </c>
      <c r="Q246" s="226">
        <v>1E-05</v>
      </c>
      <c r="R246" s="226">
        <f>Q246*H246</f>
        <v>5.4000000000000005E-05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160</v>
      </c>
      <c r="AT246" s="228" t="s">
        <v>142</v>
      </c>
      <c r="AU246" s="228" t="s">
        <v>90</v>
      </c>
      <c r="AY246" s="16" t="s">
        <v>139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88</v>
      </c>
      <c r="BK246" s="229">
        <f>ROUND(I246*H246,2)</f>
        <v>0</v>
      </c>
      <c r="BL246" s="16" t="s">
        <v>160</v>
      </c>
      <c r="BM246" s="228" t="s">
        <v>758</v>
      </c>
    </row>
    <row r="247" spans="1:47" s="2" customFormat="1" ht="12">
      <c r="A247" s="37"/>
      <c r="B247" s="38"/>
      <c r="C247" s="39"/>
      <c r="D247" s="230" t="s">
        <v>149</v>
      </c>
      <c r="E247" s="39"/>
      <c r="F247" s="231" t="s">
        <v>759</v>
      </c>
      <c r="G247" s="39"/>
      <c r="H247" s="39"/>
      <c r="I247" s="232"/>
      <c r="J247" s="39"/>
      <c r="K247" s="39"/>
      <c r="L247" s="43"/>
      <c r="M247" s="233"/>
      <c r="N247" s="234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149</v>
      </c>
      <c r="AU247" s="16" t="s">
        <v>90</v>
      </c>
    </row>
    <row r="248" spans="1:65" s="2" customFormat="1" ht="22.2" customHeight="1">
      <c r="A248" s="37"/>
      <c r="B248" s="38"/>
      <c r="C248" s="217" t="s">
        <v>760</v>
      </c>
      <c r="D248" s="217" t="s">
        <v>142</v>
      </c>
      <c r="E248" s="218" t="s">
        <v>761</v>
      </c>
      <c r="F248" s="219" t="s">
        <v>762</v>
      </c>
      <c r="G248" s="220" t="s">
        <v>205</v>
      </c>
      <c r="H248" s="221">
        <v>42.3</v>
      </c>
      <c r="I248" s="222"/>
      <c r="J248" s="223">
        <f>ROUND(I248*H248,2)</f>
        <v>0</v>
      </c>
      <c r="K248" s="219" t="s">
        <v>146</v>
      </c>
      <c r="L248" s="43"/>
      <c r="M248" s="224" t="s">
        <v>1</v>
      </c>
      <c r="N248" s="225" t="s">
        <v>45</v>
      </c>
      <c r="O248" s="90"/>
      <c r="P248" s="226">
        <f>O248*H248</f>
        <v>0</v>
      </c>
      <c r="Q248" s="226">
        <v>1E-05</v>
      </c>
      <c r="R248" s="226">
        <f>Q248*H248</f>
        <v>0.000423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160</v>
      </c>
      <c r="AT248" s="228" t="s">
        <v>142</v>
      </c>
      <c r="AU248" s="228" t="s">
        <v>90</v>
      </c>
      <c r="AY248" s="16" t="s">
        <v>139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88</v>
      </c>
      <c r="BK248" s="229">
        <f>ROUND(I248*H248,2)</f>
        <v>0</v>
      </c>
      <c r="BL248" s="16" t="s">
        <v>160</v>
      </c>
      <c r="BM248" s="228" t="s">
        <v>763</v>
      </c>
    </row>
    <row r="249" spans="1:47" s="2" customFormat="1" ht="12">
      <c r="A249" s="37"/>
      <c r="B249" s="38"/>
      <c r="C249" s="39"/>
      <c r="D249" s="230" t="s">
        <v>149</v>
      </c>
      <c r="E249" s="39"/>
      <c r="F249" s="231" t="s">
        <v>764</v>
      </c>
      <c r="G249" s="39"/>
      <c r="H249" s="39"/>
      <c r="I249" s="232"/>
      <c r="J249" s="39"/>
      <c r="K249" s="39"/>
      <c r="L249" s="43"/>
      <c r="M249" s="233"/>
      <c r="N249" s="234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149</v>
      </c>
      <c r="AU249" s="16" t="s">
        <v>90</v>
      </c>
    </row>
    <row r="250" spans="1:65" s="2" customFormat="1" ht="22.2" customHeight="1">
      <c r="A250" s="37"/>
      <c r="B250" s="38"/>
      <c r="C250" s="217" t="s">
        <v>765</v>
      </c>
      <c r="D250" s="217" t="s">
        <v>142</v>
      </c>
      <c r="E250" s="218" t="s">
        <v>766</v>
      </c>
      <c r="F250" s="219" t="s">
        <v>767</v>
      </c>
      <c r="G250" s="220" t="s">
        <v>205</v>
      </c>
      <c r="H250" s="221">
        <v>42.3</v>
      </c>
      <c r="I250" s="222"/>
      <c r="J250" s="223">
        <f>ROUND(I250*H250,2)</f>
        <v>0</v>
      </c>
      <c r="K250" s="219" t="s">
        <v>146</v>
      </c>
      <c r="L250" s="43"/>
      <c r="M250" s="224" t="s">
        <v>1</v>
      </c>
      <c r="N250" s="225" t="s">
        <v>45</v>
      </c>
      <c r="O250" s="90"/>
      <c r="P250" s="226">
        <f>O250*H250</f>
        <v>0</v>
      </c>
      <c r="Q250" s="226">
        <v>0.00034</v>
      </c>
      <c r="R250" s="226">
        <f>Q250*H250</f>
        <v>0.014382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160</v>
      </c>
      <c r="AT250" s="228" t="s">
        <v>142</v>
      </c>
      <c r="AU250" s="228" t="s">
        <v>90</v>
      </c>
      <c r="AY250" s="16" t="s">
        <v>139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88</v>
      </c>
      <c r="BK250" s="229">
        <f>ROUND(I250*H250,2)</f>
        <v>0</v>
      </c>
      <c r="BL250" s="16" t="s">
        <v>160</v>
      </c>
      <c r="BM250" s="228" t="s">
        <v>768</v>
      </c>
    </row>
    <row r="251" spans="1:47" s="2" customFormat="1" ht="12">
      <c r="A251" s="37"/>
      <c r="B251" s="38"/>
      <c r="C251" s="39"/>
      <c r="D251" s="230" t="s">
        <v>149</v>
      </c>
      <c r="E251" s="39"/>
      <c r="F251" s="231" t="s">
        <v>764</v>
      </c>
      <c r="G251" s="39"/>
      <c r="H251" s="39"/>
      <c r="I251" s="232"/>
      <c r="J251" s="39"/>
      <c r="K251" s="39"/>
      <c r="L251" s="43"/>
      <c r="M251" s="233"/>
      <c r="N251" s="234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149</v>
      </c>
      <c r="AU251" s="16" t="s">
        <v>90</v>
      </c>
    </row>
    <row r="252" spans="1:65" s="2" customFormat="1" ht="22.2" customHeight="1">
      <c r="A252" s="37"/>
      <c r="B252" s="38"/>
      <c r="C252" s="217" t="s">
        <v>769</v>
      </c>
      <c r="D252" s="217" t="s">
        <v>142</v>
      </c>
      <c r="E252" s="218" t="s">
        <v>479</v>
      </c>
      <c r="F252" s="219" t="s">
        <v>480</v>
      </c>
      <c r="G252" s="220" t="s">
        <v>290</v>
      </c>
      <c r="H252" s="221">
        <v>85.29</v>
      </c>
      <c r="I252" s="222"/>
      <c r="J252" s="223">
        <f>ROUND(I252*H252,2)</f>
        <v>0</v>
      </c>
      <c r="K252" s="219" t="s">
        <v>146</v>
      </c>
      <c r="L252" s="43"/>
      <c r="M252" s="224" t="s">
        <v>1</v>
      </c>
      <c r="N252" s="225" t="s">
        <v>45</v>
      </c>
      <c r="O252" s="90"/>
      <c r="P252" s="226">
        <f>O252*H252</f>
        <v>0</v>
      </c>
      <c r="Q252" s="226">
        <v>0.00047</v>
      </c>
      <c r="R252" s="226">
        <f>Q252*H252</f>
        <v>0.0400863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160</v>
      </c>
      <c r="AT252" s="228" t="s">
        <v>142</v>
      </c>
      <c r="AU252" s="228" t="s">
        <v>90</v>
      </c>
      <c r="AY252" s="16" t="s">
        <v>139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88</v>
      </c>
      <c r="BK252" s="229">
        <f>ROUND(I252*H252,2)</f>
        <v>0</v>
      </c>
      <c r="BL252" s="16" t="s">
        <v>160</v>
      </c>
      <c r="BM252" s="228" t="s">
        <v>770</v>
      </c>
    </row>
    <row r="253" spans="1:47" s="2" customFormat="1" ht="12">
      <c r="A253" s="37"/>
      <c r="B253" s="38"/>
      <c r="C253" s="39"/>
      <c r="D253" s="230" t="s">
        <v>149</v>
      </c>
      <c r="E253" s="39"/>
      <c r="F253" s="231" t="s">
        <v>771</v>
      </c>
      <c r="G253" s="39"/>
      <c r="H253" s="39"/>
      <c r="I253" s="232"/>
      <c r="J253" s="39"/>
      <c r="K253" s="39"/>
      <c r="L253" s="43"/>
      <c r="M253" s="233"/>
      <c r="N253" s="234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149</v>
      </c>
      <c r="AU253" s="16" t="s">
        <v>90</v>
      </c>
    </row>
    <row r="254" spans="1:65" s="2" customFormat="1" ht="22.2" customHeight="1">
      <c r="A254" s="37"/>
      <c r="B254" s="38"/>
      <c r="C254" s="217" t="s">
        <v>772</v>
      </c>
      <c r="D254" s="217" t="s">
        <v>142</v>
      </c>
      <c r="E254" s="218" t="s">
        <v>773</v>
      </c>
      <c r="F254" s="219" t="s">
        <v>774</v>
      </c>
      <c r="G254" s="220" t="s">
        <v>290</v>
      </c>
      <c r="H254" s="221">
        <v>30.26</v>
      </c>
      <c r="I254" s="222"/>
      <c r="J254" s="223">
        <f>ROUND(I254*H254,2)</f>
        <v>0</v>
      </c>
      <c r="K254" s="219" t="s">
        <v>146</v>
      </c>
      <c r="L254" s="43"/>
      <c r="M254" s="224" t="s">
        <v>1</v>
      </c>
      <c r="N254" s="225" t="s">
        <v>45</v>
      </c>
      <c r="O254" s="90"/>
      <c r="P254" s="226">
        <f>O254*H254</f>
        <v>0</v>
      </c>
      <c r="Q254" s="226">
        <v>0.00102</v>
      </c>
      <c r="R254" s="226">
        <f>Q254*H254</f>
        <v>0.030865200000000002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160</v>
      </c>
      <c r="AT254" s="228" t="s">
        <v>142</v>
      </c>
      <c r="AU254" s="228" t="s">
        <v>90</v>
      </c>
      <c r="AY254" s="16" t="s">
        <v>139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88</v>
      </c>
      <c r="BK254" s="229">
        <f>ROUND(I254*H254,2)</f>
        <v>0</v>
      </c>
      <c r="BL254" s="16" t="s">
        <v>160</v>
      </c>
      <c r="BM254" s="228" t="s">
        <v>775</v>
      </c>
    </row>
    <row r="255" spans="1:47" s="2" customFormat="1" ht="12">
      <c r="A255" s="37"/>
      <c r="B255" s="38"/>
      <c r="C255" s="39"/>
      <c r="D255" s="230" t="s">
        <v>149</v>
      </c>
      <c r="E255" s="39"/>
      <c r="F255" s="231" t="s">
        <v>776</v>
      </c>
      <c r="G255" s="39"/>
      <c r="H255" s="39"/>
      <c r="I255" s="232"/>
      <c r="J255" s="39"/>
      <c r="K255" s="39"/>
      <c r="L255" s="43"/>
      <c r="M255" s="233"/>
      <c r="N255" s="234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149</v>
      </c>
      <c r="AU255" s="16" t="s">
        <v>90</v>
      </c>
    </row>
    <row r="256" spans="1:65" s="2" customFormat="1" ht="22.2" customHeight="1">
      <c r="A256" s="37"/>
      <c r="B256" s="38"/>
      <c r="C256" s="217" t="s">
        <v>777</v>
      </c>
      <c r="D256" s="217" t="s">
        <v>142</v>
      </c>
      <c r="E256" s="218" t="s">
        <v>778</v>
      </c>
      <c r="F256" s="219" t="s">
        <v>779</v>
      </c>
      <c r="G256" s="220" t="s">
        <v>205</v>
      </c>
      <c r="H256" s="221">
        <v>31.77</v>
      </c>
      <c r="I256" s="222"/>
      <c r="J256" s="223">
        <f>ROUND(I256*H256,2)</f>
        <v>0</v>
      </c>
      <c r="K256" s="219" t="s">
        <v>146</v>
      </c>
      <c r="L256" s="43"/>
      <c r="M256" s="224" t="s">
        <v>1</v>
      </c>
      <c r="N256" s="225" t="s">
        <v>45</v>
      </c>
      <c r="O256" s="90"/>
      <c r="P256" s="226">
        <f>O256*H256</f>
        <v>0</v>
      </c>
      <c r="Q256" s="226">
        <v>0.00017</v>
      </c>
      <c r="R256" s="226">
        <f>Q256*H256</f>
        <v>0.0054009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160</v>
      </c>
      <c r="AT256" s="228" t="s">
        <v>142</v>
      </c>
      <c r="AU256" s="228" t="s">
        <v>90</v>
      </c>
      <c r="AY256" s="16" t="s">
        <v>139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88</v>
      </c>
      <c r="BK256" s="229">
        <f>ROUND(I256*H256,2)</f>
        <v>0</v>
      </c>
      <c r="BL256" s="16" t="s">
        <v>160</v>
      </c>
      <c r="BM256" s="228" t="s">
        <v>780</v>
      </c>
    </row>
    <row r="257" spans="1:47" s="2" customFormat="1" ht="12">
      <c r="A257" s="37"/>
      <c r="B257" s="38"/>
      <c r="C257" s="39"/>
      <c r="D257" s="230" t="s">
        <v>149</v>
      </c>
      <c r="E257" s="39"/>
      <c r="F257" s="231" t="s">
        <v>781</v>
      </c>
      <c r="G257" s="39"/>
      <c r="H257" s="39"/>
      <c r="I257" s="232"/>
      <c r="J257" s="39"/>
      <c r="K257" s="39"/>
      <c r="L257" s="43"/>
      <c r="M257" s="233"/>
      <c r="N257" s="234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149</v>
      </c>
      <c r="AU257" s="16" t="s">
        <v>90</v>
      </c>
    </row>
    <row r="258" spans="1:65" s="2" customFormat="1" ht="22.2" customHeight="1">
      <c r="A258" s="37"/>
      <c r="B258" s="38"/>
      <c r="C258" s="217" t="s">
        <v>782</v>
      </c>
      <c r="D258" s="217" t="s">
        <v>142</v>
      </c>
      <c r="E258" s="218" t="s">
        <v>783</v>
      </c>
      <c r="F258" s="219" t="s">
        <v>784</v>
      </c>
      <c r="G258" s="220" t="s">
        <v>205</v>
      </c>
      <c r="H258" s="221">
        <v>57.91</v>
      </c>
      <c r="I258" s="222"/>
      <c r="J258" s="223">
        <f>ROUND(I258*H258,2)</f>
        <v>0</v>
      </c>
      <c r="K258" s="219" t="s">
        <v>146</v>
      </c>
      <c r="L258" s="43"/>
      <c r="M258" s="224" t="s">
        <v>1</v>
      </c>
      <c r="N258" s="225" t="s">
        <v>45</v>
      </c>
      <c r="O258" s="90"/>
      <c r="P258" s="226">
        <f>O258*H258</f>
        <v>0</v>
      </c>
      <c r="Q258" s="226">
        <v>0.00287</v>
      </c>
      <c r="R258" s="226">
        <f>Q258*H258</f>
        <v>0.1662017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160</v>
      </c>
      <c r="AT258" s="228" t="s">
        <v>142</v>
      </c>
      <c r="AU258" s="228" t="s">
        <v>90</v>
      </c>
      <c r="AY258" s="16" t="s">
        <v>139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88</v>
      </c>
      <c r="BK258" s="229">
        <f>ROUND(I258*H258,2)</f>
        <v>0</v>
      </c>
      <c r="BL258" s="16" t="s">
        <v>160</v>
      </c>
      <c r="BM258" s="228" t="s">
        <v>785</v>
      </c>
    </row>
    <row r="259" spans="1:47" s="2" customFormat="1" ht="12">
      <c r="A259" s="37"/>
      <c r="B259" s="38"/>
      <c r="C259" s="39"/>
      <c r="D259" s="230" t="s">
        <v>149</v>
      </c>
      <c r="E259" s="39"/>
      <c r="F259" s="231" t="s">
        <v>786</v>
      </c>
      <c r="G259" s="39"/>
      <c r="H259" s="39"/>
      <c r="I259" s="232"/>
      <c r="J259" s="39"/>
      <c r="K259" s="39"/>
      <c r="L259" s="43"/>
      <c r="M259" s="233"/>
      <c r="N259" s="234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149</v>
      </c>
      <c r="AU259" s="16" t="s">
        <v>90</v>
      </c>
    </row>
    <row r="260" spans="1:65" s="2" customFormat="1" ht="14.4" customHeight="1">
      <c r="A260" s="37"/>
      <c r="B260" s="38"/>
      <c r="C260" s="217" t="s">
        <v>787</v>
      </c>
      <c r="D260" s="217" t="s">
        <v>142</v>
      </c>
      <c r="E260" s="218" t="s">
        <v>788</v>
      </c>
      <c r="F260" s="219" t="s">
        <v>789</v>
      </c>
      <c r="G260" s="220" t="s">
        <v>145</v>
      </c>
      <c r="H260" s="221">
        <v>1</v>
      </c>
      <c r="I260" s="222"/>
      <c r="J260" s="223">
        <f>ROUND(I260*H260,2)</f>
        <v>0</v>
      </c>
      <c r="K260" s="219" t="s">
        <v>222</v>
      </c>
      <c r="L260" s="43"/>
      <c r="M260" s="224" t="s">
        <v>1</v>
      </c>
      <c r="N260" s="225" t="s">
        <v>45</v>
      </c>
      <c r="O260" s="90"/>
      <c r="P260" s="226">
        <f>O260*H260</f>
        <v>0</v>
      </c>
      <c r="Q260" s="226">
        <v>6E-05</v>
      </c>
      <c r="R260" s="226">
        <f>Q260*H260</f>
        <v>6E-05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160</v>
      </c>
      <c r="AT260" s="228" t="s">
        <v>142</v>
      </c>
      <c r="AU260" s="228" t="s">
        <v>90</v>
      </c>
      <c r="AY260" s="16" t="s">
        <v>139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88</v>
      </c>
      <c r="BK260" s="229">
        <f>ROUND(I260*H260,2)</f>
        <v>0</v>
      </c>
      <c r="BL260" s="16" t="s">
        <v>160</v>
      </c>
      <c r="BM260" s="228" t="s">
        <v>790</v>
      </c>
    </row>
    <row r="261" spans="1:47" s="2" customFormat="1" ht="12">
      <c r="A261" s="37"/>
      <c r="B261" s="38"/>
      <c r="C261" s="39"/>
      <c r="D261" s="230" t="s">
        <v>149</v>
      </c>
      <c r="E261" s="39"/>
      <c r="F261" s="231" t="s">
        <v>791</v>
      </c>
      <c r="G261" s="39"/>
      <c r="H261" s="39"/>
      <c r="I261" s="232"/>
      <c r="J261" s="39"/>
      <c r="K261" s="39"/>
      <c r="L261" s="43"/>
      <c r="M261" s="233"/>
      <c r="N261" s="234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149</v>
      </c>
      <c r="AU261" s="16" t="s">
        <v>90</v>
      </c>
    </row>
    <row r="262" spans="1:65" s="2" customFormat="1" ht="14.4" customHeight="1">
      <c r="A262" s="37"/>
      <c r="B262" s="38"/>
      <c r="C262" s="217" t="s">
        <v>792</v>
      </c>
      <c r="D262" s="217" t="s">
        <v>142</v>
      </c>
      <c r="E262" s="218" t="s">
        <v>793</v>
      </c>
      <c r="F262" s="219" t="s">
        <v>794</v>
      </c>
      <c r="G262" s="220" t="s">
        <v>303</v>
      </c>
      <c r="H262" s="221">
        <v>40.5</v>
      </c>
      <c r="I262" s="222"/>
      <c r="J262" s="223">
        <f>ROUND(I262*H262,2)</f>
        <v>0</v>
      </c>
      <c r="K262" s="219" t="s">
        <v>222</v>
      </c>
      <c r="L262" s="43"/>
      <c r="M262" s="224" t="s">
        <v>1</v>
      </c>
      <c r="N262" s="225" t="s">
        <v>45</v>
      </c>
      <c r="O262" s="90"/>
      <c r="P262" s="226">
        <f>O262*H262</f>
        <v>0</v>
      </c>
      <c r="Q262" s="226">
        <v>0.00088</v>
      </c>
      <c r="R262" s="226">
        <f>Q262*H262</f>
        <v>0.03564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160</v>
      </c>
      <c r="AT262" s="228" t="s">
        <v>142</v>
      </c>
      <c r="AU262" s="228" t="s">
        <v>90</v>
      </c>
      <c r="AY262" s="16" t="s">
        <v>139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88</v>
      </c>
      <c r="BK262" s="229">
        <f>ROUND(I262*H262,2)</f>
        <v>0</v>
      </c>
      <c r="BL262" s="16" t="s">
        <v>160</v>
      </c>
      <c r="BM262" s="228" t="s">
        <v>795</v>
      </c>
    </row>
    <row r="263" spans="1:47" s="2" customFormat="1" ht="12">
      <c r="A263" s="37"/>
      <c r="B263" s="38"/>
      <c r="C263" s="39"/>
      <c r="D263" s="230" t="s">
        <v>149</v>
      </c>
      <c r="E263" s="39"/>
      <c r="F263" s="231" t="s">
        <v>796</v>
      </c>
      <c r="G263" s="39"/>
      <c r="H263" s="39"/>
      <c r="I263" s="232"/>
      <c r="J263" s="39"/>
      <c r="K263" s="39"/>
      <c r="L263" s="43"/>
      <c r="M263" s="233"/>
      <c r="N263" s="234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149</v>
      </c>
      <c r="AU263" s="16" t="s">
        <v>90</v>
      </c>
    </row>
    <row r="264" spans="1:65" s="2" customFormat="1" ht="14.4" customHeight="1">
      <c r="A264" s="37"/>
      <c r="B264" s="38"/>
      <c r="C264" s="217" t="s">
        <v>797</v>
      </c>
      <c r="D264" s="217" t="s">
        <v>142</v>
      </c>
      <c r="E264" s="218" t="s">
        <v>798</v>
      </c>
      <c r="F264" s="219" t="s">
        <v>799</v>
      </c>
      <c r="G264" s="220" t="s">
        <v>303</v>
      </c>
      <c r="H264" s="221">
        <v>40.5</v>
      </c>
      <c r="I264" s="222"/>
      <c r="J264" s="223">
        <f>ROUND(I264*H264,2)</f>
        <v>0</v>
      </c>
      <c r="K264" s="219" t="s">
        <v>222</v>
      </c>
      <c r="L264" s="43"/>
      <c r="M264" s="224" t="s">
        <v>1</v>
      </c>
      <c r="N264" s="225" t="s">
        <v>45</v>
      </c>
      <c r="O264" s="9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160</v>
      </c>
      <c r="AT264" s="228" t="s">
        <v>142</v>
      </c>
      <c r="AU264" s="228" t="s">
        <v>90</v>
      </c>
      <c r="AY264" s="16" t="s">
        <v>139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88</v>
      </c>
      <c r="BK264" s="229">
        <f>ROUND(I264*H264,2)</f>
        <v>0</v>
      </c>
      <c r="BL264" s="16" t="s">
        <v>160</v>
      </c>
      <c r="BM264" s="228" t="s">
        <v>800</v>
      </c>
    </row>
    <row r="265" spans="1:47" s="2" customFormat="1" ht="12">
      <c r="A265" s="37"/>
      <c r="B265" s="38"/>
      <c r="C265" s="39"/>
      <c r="D265" s="230" t="s">
        <v>149</v>
      </c>
      <c r="E265" s="39"/>
      <c r="F265" s="231" t="s">
        <v>796</v>
      </c>
      <c r="G265" s="39"/>
      <c r="H265" s="39"/>
      <c r="I265" s="232"/>
      <c r="J265" s="39"/>
      <c r="K265" s="39"/>
      <c r="L265" s="43"/>
      <c r="M265" s="233"/>
      <c r="N265" s="234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149</v>
      </c>
      <c r="AU265" s="16" t="s">
        <v>90</v>
      </c>
    </row>
    <row r="266" spans="1:65" s="2" customFormat="1" ht="14.4" customHeight="1">
      <c r="A266" s="37"/>
      <c r="B266" s="38"/>
      <c r="C266" s="217" t="s">
        <v>801</v>
      </c>
      <c r="D266" s="217" t="s">
        <v>142</v>
      </c>
      <c r="E266" s="218" t="s">
        <v>802</v>
      </c>
      <c r="F266" s="219" t="s">
        <v>803</v>
      </c>
      <c r="G266" s="220" t="s">
        <v>303</v>
      </c>
      <c r="H266" s="221">
        <v>81</v>
      </c>
      <c r="I266" s="222"/>
      <c r="J266" s="223">
        <f>ROUND(I266*H266,2)</f>
        <v>0</v>
      </c>
      <c r="K266" s="219" t="s">
        <v>222</v>
      </c>
      <c r="L266" s="43"/>
      <c r="M266" s="224" t="s">
        <v>1</v>
      </c>
      <c r="N266" s="225" t="s">
        <v>45</v>
      </c>
      <c r="O266" s="90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160</v>
      </c>
      <c r="AT266" s="228" t="s">
        <v>142</v>
      </c>
      <c r="AU266" s="228" t="s">
        <v>90</v>
      </c>
      <c r="AY266" s="16" t="s">
        <v>139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88</v>
      </c>
      <c r="BK266" s="229">
        <f>ROUND(I266*H266,2)</f>
        <v>0</v>
      </c>
      <c r="BL266" s="16" t="s">
        <v>160</v>
      </c>
      <c r="BM266" s="228" t="s">
        <v>804</v>
      </c>
    </row>
    <row r="267" spans="1:47" s="2" customFormat="1" ht="12">
      <c r="A267" s="37"/>
      <c r="B267" s="38"/>
      <c r="C267" s="39"/>
      <c r="D267" s="230" t="s">
        <v>149</v>
      </c>
      <c r="E267" s="39"/>
      <c r="F267" s="231" t="s">
        <v>805</v>
      </c>
      <c r="G267" s="39"/>
      <c r="H267" s="39"/>
      <c r="I267" s="232"/>
      <c r="J267" s="39"/>
      <c r="K267" s="39"/>
      <c r="L267" s="43"/>
      <c r="M267" s="233"/>
      <c r="N267" s="234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149</v>
      </c>
      <c r="AU267" s="16" t="s">
        <v>90</v>
      </c>
    </row>
    <row r="268" spans="1:51" s="13" customFormat="1" ht="12">
      <c r="A268" s="13"/>
      <c r="B268" s="249"/>
      <c r="C268" s="250"/>
      <c r="D268" s="230" t="s">
        <v>364</v>
      </c>
      <c r="E268" s="250"/>
      <c r="F268" s="251" t="s">
        <v>806</v>
      </c>
      <c r="G268" s="250"/>
      <c r="H268" s="252">
        <v>81</v>
      </c>
      <c r="I268" s="253"/>
      <c r="J268" s="250"/>
      <c r="K268" s="250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364</v>
      </c>
      <c r="AU268" s="258" t="s">
        <v>90</v>
      </c>
      <c r="AV268" s="13" t="s">
        <v>90</v>
      </c>
      <c r="AW268" s="13" t="s">
        <v>4</v>
      </c>
      <c r="AX268" s="13" t="s">
        <v>88</v>
      </c>
      <c r="AY268" s="258" t="s">
        <v>139</v>
      </c>
    </row>
    <row r="269" spans="1:65" s="2" customFormat="1" ht="22.2" customHeight="1">
      <c r="A269" s="37"/>
      <c r="B269" s="38"/>
      <c r="C269" s="217" t="s">
        <v>807</v>
      </c>
      <c r="D269" s="217" t="s">
        <v>142</v>
      </c>
      <c r="E269" s="218" t="s">
        <v>808</v>
      </c>
      <c r="F269" s="219" t="s">
        <v>809</v>
      </c>
      <c r="G269" s="220" t="s">
        <v>386</v>
      </c>
      <c r="H269" s="221">
        <v>28</v>
      </c>
      <c r="I269" s="222"/>
      <c r="J269" s="223">
        <f>ROUND(I269*H269,2)</f>
        <v>0</v>
      </c>
      <c r="K269" s="219" t="s">
        <v>146</v>
      </c>
      <c r="L269" s="43"/>
      <c r="M269" s="224" t="s">
        <v>1</v>
      </c>
      <c r="N269" s="225" t="s">
        <v>45</v>
      </c>
      <c r="O269" s="90"/>
      <c r="P269" s="226">
        <f>O269*H269</f>
        <v>0</v>
      </c>
      <c r="Q269" s="226">
        <v>8E-05</v>
      </c>
      <c r="R269" s="226">
        <f>Q269*H269</f>
        <v>0.0022400000000000002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160</v>
      </c>
      <c r="AT269" s="228" t="s">
        <v>142</v>
      </c>
      <c r="AU269" s="228" t="s">
        <v>90</v>
      </c>
      <c r="AY269" s="16" t="s">
        <v>139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88</v>
      </c>
      <c r="BK269" s="229">
        <f>ROUND(I269*H269,2)</f>
        <v>0</v>
      </c>
      <c r="BL269" s="16" t="s">
        <v>160</v>
      </c>
      <c r="BM269" s="228" t="s">
        <v>810</v>
      </c>
    </row>
    <row r="270" spans="1:47" s="2" customFormat="1" ht="12">
      <c r="A270" s="37"/>
      <c r="B270" s="38"/>
      <c r="C270" s="39"/>
      <c r="D270" s="230" t="s">
        <v>149</v>
      </c>
      <c r="E270" s="39"/>
      <c r="F270" s="231" t="s">
        <v>811</v>
      </c>
      <c r="G270" s="39"/>
      <c r="H270" s="39"/>
      <c r="I270" s="232"/>
      <c r="J270" s="39"/>
      <c r="K270" s="39"/>
      <c r="L270" s="43"/>
      <c r="M270" s="233"/>
      <c r="N270" s="234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149</v>
      </c>
      <c r="AU270" s="16" t="s">
        <v>90</v>
      </c>
    </row>
    <row r="271" spans="1:65" s="2" customFormat="1" ht="14.4" customHeight="1">
      <c r="A271" s="37"/>
      <c r="B271" s="38"/>
      <c r="C271" s="239" t="s">
        <v>812</v>
      </c>
      <c r="D271" s="239" t="s">
        <v>327</v>
      </c>
      <c r="E271" s="240" t="s">
        <v>813</v>
      </c>
      <c r="F271" s="241" t="s">
        <v>814</v>
      </c>
      <c r="G271" s="242" t="s">
        <v>386</v>
      </c>
      <c r="H271" s="243">
        <v>28</v>
      </c>
      <c r="I271" s="244"/>
      <c r="J271" s="245">
        <f>ROUND(I271*H271,2)</f>
        <v>0</v>
      </c>
      <c r="K271" s="241" t="s">
        <v>146</v>
      </c>
      <c r="L271" s="246"/>
      <c r="M271" s="247" t="s">
        <v>1</v>
      </c>
      <c r="N271" s="248" t="s">
        <v>45</v>
      </c>
      <c r="O271" s="90"/>
      <c r="P271" s="226">
        <f>O271*H271</f>
        <v>0</v>
      </c>
      <c r="Q271" s="226">
        <v>0.00487</v>
      </c>
      <c r="R271" s="226">
        <f>Q271*H271</f>
        <v>0.13636</v>
      </c>
      <c r="S271" s="226">
        <v>0</v>
      </c>
      <c r="T271" s="22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8" t="s">
        <v>179</v>
      </c>
      <c r="AT271" s="228" t="s">
        <v>327</v>
      </c>
      <c r="AU271" s="228" t="s">
        <v>90</v>
      </c>
      <c r="AY271" s="16" t="s">
        <v>139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6" t="s">
        <v>88</v>
      </c>
      <c r="BK271" s="229">
        <f>ROUND(I271*H271,2)</f>
        <v>0</v>
      </c>
      <c r="BL271" s="16" t="s">
        <v>160</v>
      </c>
      <c r="BM271" s="228" t="s">
        <v>815</v>
      </c>
    </row>
    <row r="272" spans="1:47" s="2" customFormat="1" ht="12">
      <c r="A272" s="37"/>
      <c r="B272" s="38"/>
      <c r="C272" s="39"/>
      <c r="D272" s="230" t="s">
        <v>149</v>
      </c>
      <c r="E272" s="39"/>
      <c r="F272" s="231" t="s">
        <v>816</v>
      </c>
      <c r="G272" s="39"/>
      <c r="H272" s="39"/>
      <c r="I272" s="232"/>
      <c r="J272" s="39"/>
      <c r="K272" s="39"/>
      <c r="L272" s="43"/>
      <c r="M272" s="233"/>
      <c r="N272" s="234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149</v>
      </c>
      <c r="AU272" s="16" t="s">
        <v>90</v>
      </c>
    </row>
    <row r="273" spans="1:65" s="2" customFormat="1" ht="14.4" customHeight="1">
      <c r="A273" s="37"/>
      <c r="B273" s="38"/>
      <c r="C273" s="217" t="s">
        <v>817</v>
      </c>
      <c r="D273" s="217" t="s">
        <v>142</v>
      </c>
      <c r="E273" s="218" t="s">
        <v>818</v>
      </c>
      <c r="F273" s="219" t="s">
        <v>819</v>
      </c>
      <c r="G273" s="220" t="s">
        <v>362</v>
      </c>
      <c r="H273" s="221">
        <v>137</v>
      </c>
      <c r="I273" s="222"/>
      <c r="J273" s="223">
        <f>ROUND(I273*H273,2)</f>
        <v>0</v>
      </c>
      <c r="K273" s="219" t="s">
        <v>222</v>
      </c>
      <c r="L273" s="43"/>
      <c r="M273" s="224" t="s">
        <v>1</v>
      </c>
      <c r="N273" s="225" t="s">
        <v>45</v>
      </c>
      <c r="O273" s="90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160</v>
      </c>
      <c r="AT273" s="228" t="s">
        <v>142</v>
      </c>
      <c r="AU273" s="228" t="s">
        <v>90</v>
      </c>
      <c r="AY273" s="16" t="s">
        <v>139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88</v>
      </c>
      <c r="BK273" s="229">
        <f>ROUND(I273*H273,2)</f>
        <v>0</v>
      </c>
      <c r="BL273" s="16" t="s">
        <v>160</v>
      </c>
      <c r="BM273" s="228" t="s">
        <v>820</v>
      </c>
    </row>
    <row r="274" spans="1:47" s="2" customFormat="1" ht="12">
      <c r="A274" s="37"/>
      <c r="B274" s="38"/>
      <c r="C274" s="39"/>
      <c r="D274" s="230" t="s">
        <v>149</v>
      </c>
      <c r="E274" s="39"/>
      <c r="F274" s="231" t="s">
        <v>821</v>
      </c>
      <c r="G274" s="39"/>
      <c r="H274" s="39"/>
      <c r="I274" s="232"/>
      <c r="J274" s="39"/>
      <c r="K274" s="39"/>
      <c r="L274" s="43"/>
      <c r="M274" s="233"/>
      <c r="N274" s="234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149</v>
      </c>
      <c r="AU274" s="16" t="s">
        <v>90</v>
      </c>
    </row>
    <row r="275" spans="1:63" s="12" customFormat="1" ht="25.9" customHeight="1">
      <c r="A275" s="12"/>
      <c r="B275" s="201"/>
      <c r="C275" s="202"/>
      <c r="D275" s="203" t="s">
        <v>79</v>
      </c>
      <c r="E275" s="204" t="s">
        <v>822</v>
      </c>
      <c r="F275" s="204" t="s">
        <v>823</v>
      </c>
      <c r="G275" s="202"/>
      <c r="H275" s="202"/>
      <c r="I275" s="205"/>
      <c r="J275" s="206">
        <f>BK275</f>
        <v>0</v>
      </c>
      <c r="K275" s="202"/>
      <c r="L275" s="207"/>
      <c r="M275" s="208"/>
      <c r="N275" s="209"/>
      <c r="O275" s="209"/>
      <c r="P275" s="210">
        <f>P276</f>
        <v>0</v>
      </c>
      <c r="Q275" s="209"/>
      <c r="R275" s="210">
        <f>R276</f>
        <v>0.07380220000000001</v>
      </c>
      <c r="S275" s="209"/>
      <c r="T275" s="211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2" t="s">
        <v>90</v>
      </c>
      <c r="AT275" s="213" t="s">
        <v>79</v>
      </c>
      <c r="AU275" s="213" t="s">
        <v>80</v>
      </c>
      <c r="AY275" s="212" t="s">
        <v>139</v>
      </c>
      <c r="BK275" s="214">
        <f>BK276</f>
        <v>0</v>
      </c>
    </row>
    <row r="276" spans="1:63" s="12" customFormat="1" ht="22.8" customHeight="1">
      <c r="A276" s="12"/>
      <c r="B276" s="201"/>
      <c r="C276" s="202"/>
      <c r="D276" s="203" t="s">
        <v>79</v>
      </c>
      <c r="E276" s="215" t="s">
        <v>824</v>
      </c>
      <c r="F276" s="215" t="s">
        <v>825</v>
      </c>
      <c r="G276" s="202"/>
      <c r="H276" s="202"/>
      <c r="I276" s="205"/>
      <c r="J276" s="216">
        <f>BK276</f>
        <v>0</v>
      </c>
      <c r="K276" s="202"/>
      <c r="L276" s="207"/>
      <c r="M276" s="208"/>
      <c r="N276" s="209"/>
      <c r="O276" s="209"/>
      <c r="P276" s="210">
        <f>SUM(P277:P287)</f>
        <v>0</v>
      </c>
      <c r="Q276" s="209"/>
      <c r="R276" s="210">
        <f>SUM(R277:R287)</f>
        <v>0.07380220000000001</v>
      </c>
      <c r="S276" s="209"/>
      <c r="T276" s="211">
        <f>SUM(T277:T287)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2" t="s">
        <v>90</v>
      </c>
      <c r="AT276" s="213" t="s">
        <v>79</v>
      </c>
      <c r="AU276" s="213" t="s">
        <v>88</v>
      </c>
      <c r="AY276" s="212" t="s">
        <v>139</v>
      </c>
      <c r="BK276" s="214">
        <f>SUM(BK277:BK287)</f>
        <v>0</v>
      </c>
    </row>
    <row r="277" spans="1:65" s="2" customFormat="1" ht="22.2" customHeight="1">
      <c r="A277" s="37"/>
      <c r="B277" s="38"/>
      <c r="C277" s="217" t="s">
        <v>826</v>
      </c>
      <c r="D277" s="217" t="s">
        <v>142</v>
      </c>
      <c r="E277" s="218" t="s">
        <v>827</v>
      </c>
      <c r="F277" s="219" t="s">
        <v>828</v>
      </c>
      <c r="G277" s="220" t="s">
        <v>290</v>
      </c>
      <c r="H277" s="221">
        <v>255.87</v>
      </c>
      <c r="I277" s="222"/>
      <c r="J277" s="223">
        <f>ROUND(I277*H277,2)</f>
        <v>0</v>
      </c>
      <c r="K277" s="219" t="s">
        <v>146</v>
      </c>
      <c r="L277" s="43"/>
      <c r="M277" s="224" t="s">
        <v>1</v>
      </c>
      <c r="N277" s="225" t="s">
        <v>45</v>
      </c>
      <c r="O277" s="9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225</v>
      </c>
      <c r="AT277" s="228" t="s">
        <v>142</v>
      </c>
      <c r="AU277" s="228" t="s">
        <v>90</v>
      </c>
      <c r="AY277" s="16" t="s">
        <v>139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88</v>
      </c>
      <c r="BK277" s="229">
        <f>ROUND(I277*H277,2)</f>
        <v>0</v>
      </c>
      <c r="BL277" s="16" t="s">
        <v>225</v>
      </c>
      <c r="BM277" s="228" t="s">
        <v>829</v>
      </c>
    </row>
    <row r="278" spans="1:47" s="2" customFormat="1" ht="12">
      <c r="A278" s="37"/>
      <c r="B278" s="38"/>
      <c r="C278" s="39"/>
      <c r="D278" s="230" t="s">
        <v>149</v>
      </c>
      <c r="E278" s="39"/>
      <c r="F278" s="231" t="s">
        <v>830</v>
      </c>
      <c r="G278" s="39"/>
      <c r="H278" s="39"/>
      <c r="I278" s="232"/>
      <c r="J278" s="39"/>
      <c r="K278" s="39"/>
      <c r="L278" s="43"/>
      <c r="M278" s="233"/>
      <c r="N278" s="234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149</v>
      </c>
      <c r="AU278" s="16" t="s">
        <v>90</v>
      </c>
    </row>
    <row r="279" spans="1:65" s="2" customFormat="1" ht="14.4" customHeight="1">
      <c r="A279" s="37"/>
      <c r="B279" s="38"/>
      <c r="C279" s="239" t="s">
        <v>831</v>
      </c>
      <c r="D279" s="239" t="s">
        <v>327</v>
      </c>
      <c r="E279" s="240" t="s">
        <v>832</v>
      </c>
      <c r="F279" s="241" t="s">
        <v>833</v>
      </c>
      <c r="G279" s="242" t="s">
        <v>290</v>
      </c>
      <c r="H279" s="243">
        <v>85.29</v>
      </c>
      <c r="I279" s="244"/>
      <c r="J279" s="245">
        <f>ROUND(I279*H279,2)</f>
        <v>0</v>
      </c>
      <c r="K279" s="241" t="s">
        <v>222</v>
      </c>
      <c r="L279" s="246"/>
      <c r="M279" s="247" t="s">
        <v>1</v>
      </c>
      <c r="N279" s="248" t="s">
        <v>45</v>
      </c>
      <c r="O279" s="90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614</v>
      </c>
      <c r="AT279" s="228" t="s">
        <v>327</v>
      </c>
      <c r="AU279" s="228" t="s">
        <v>90</v>
      </c>
      <c r="AY279" s="16" t="s">
        <v>139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88</v>
      </c>
      <c r="BK279" s="229">
        <f>ROUND(I279*H279,2)</f>
        <v>0</v>
      </c>
      <c r="BL279" s="16" t="s">
        <v>225</v>
      </c>
      <c r="BM279" s="228" t="s">
        <v>834</v>
      </c>
    </row>
    <row r="280" spans="1:65" s="2" customFormat="1" ht="22.2" customHeight="1">
      <c r="A280" s="37"/>
      <c r="B280" s="38"/>
      <c r="C280" s="217" t="s">
        <v>835</v>
      </c>
      <c r="D280" s="217" t="s">
        <v>142</v>
      </c>
      <c r="E280" s="218" t="s">
        <v>836</v>
      </c>
      <c r="F280" s="219" t="s">
        <v>837</v>
      </c>
      <c r="G280" s="220" t="s">
        <v>290</v>
      </c>
      <c r="H280" s="221">
        <v>11.01</v>
      </c>
      <c r="I280" s="222"/>
      <c r="J280" s="223">
        <f>ROUND(I280*H280,2)</f>
        <v>0</v>
      </c>
      <c r="K280" s="219" t="s">
        <v>146</v>
      </c>
      <c r="L280" s="43"/>
      <c r="M280" s="224" t="s">
        <v>1</v>
      </c>
      <c r="N280" s="225" t="s">
        <v>45</v>
      </c>
      <c r="O280" s="90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225</v>
      </c>
      <c r="AT280" s="228" t="s">
        <v>142</v>
      </c>
      <c r="AU280" s="228" t="s">
        <v>90</v>
      </c>
      <c r="AY280" s="16" t="s">
        <v>139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88</v>
      </c>
      <c r="BK280" s="229">
        <f>ROUND(I280*H280,2)</f>
        <v>0</v>
      </c>
      <c r="BL280" s="16" t="s">
        <v>225</v>
      </c>
      <c r="BM280" s="228" t="s">
        <v>838</v>
      </c>
    </row>
    <row r="281" spans="1:47" s="2" customFormat="1" ht="12">
      <c r="A281" s="37"/>
      <c r="B281" s="38"/>
      <c r="C281" s="39"/>
      <c r="D281" s="230" t="s">
        <v>149</v>
      </c>
      <c r="E281" s="39"/>
      <c r="F281" s="231" t="s">
        <v>839</v>
      </c>
      <c r="G281" s="39"/>
      <c r="H281" s="39"/>
      <c r="I281" s="232"/>
      <c r="J281" s="39"/>
      <c r="K281" s="39"/>
      <c r="L281" s="43"/>
      <c r="M281" s="233"/>
      <c r="N281" s="234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149</v>
      </c>
      <c r="AU281" s="16" t="s">
        <v>90</v>
      </c>
    </row>
    <row r="282" spans="1:65" s="2" customFormat="1" ht="14.4" customHeight="1">
      <c r="A282" s="37"/>
      <c r="B282" s="38"/>
      <c r="C282" s="239" t="s">
        <v>840</v>
      </c>
      <c r="D282" s="239" t="s">
        <v>327</v>
      </c>
      <c r="E282" s="240" t="s">
        <v>841</v>
      </c>
      <c r="F282" s="241" t="s">
        <v>842</v>
      </c>
      <c r="G282" s="242" t="s">
        <v>290</v>
      </c>
      <c r="H282" s="243">
        <v>12.662</v>
      </c>
      <c r="I282" s="244"/>
      <c r="J282" s="245">
        <f>ROUND(I282*H282,2)</f>
        <v>0</v>
      </c>
      <c r="K282" s="241" t="s">
        <v>146</v>
      </c>
      <c r="L282" s="246"/>
      <c r="M282" s="247" t="s">
        <v>1</v>
      </c>
      <c r="N282" s="248" t="s">
        <v>45</v>
      </c>
      <c r="O282" s="90"/>
      <c r="P282" s="226">
        <f>O282*H282</f>
        <v>0</v>
      </c>
      <c r="Q282" s="226">
        <v>0.0041</v>
      </c>
      <c r="R282" s="226">
        <f>Q282*H282</f>
        <v>0.05191420000000001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614</v>
      </c>
      <c r="AT282" s="228" t="s">
        <v>327</v>
      </c>
      <c r="AU282" s="228" t="s">
        <v>90</v>
      </c>
      <c r="AY282" s="16" t="s">
        <v>139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88</v>
      </c>
      <c r="BK282" s="229">
        <f>ROUND(I282*H282,2)</f>
        <v>0</v>
      </c>
      <c r="BL282" s="16" t="s">
        <v>225</v>
      </c>
      <c r="BM282" s="228" t="s">
        <v>843</v>
      </c>
    </row>
    <row r="283" spans="1:51" s="13" customFormat="1" ht="12">
      <c r="A283" s="13"/>
      <c r="B283" s="249"/>
      <c r="C283" s="250"/>
      <c r="D283" s="230" t="s">
        <v>364</v>
      </c>
      <c r="E283" s="250"/>
      <c r="F283" s="251" t="s">
        <v>844</v>
      </c>
      <c r="G283" s="250"/>
      <c r="H283" s="252">
        <v>12.662</v>
      </c>
      <c r="I283" s="253"/>
      <c r="J283" s="250"/>
      <c r="K283" s="250"/>
      <c r="L283" s="254"/>
      <c r="M283" s="255"/>
      <c r="N283" s="256"/>
      <c r="O283" s="256"/>
      <c r="P283" s="256"/>
      <c r="Q283" s="256"/>
      <c r="R283" s="256"/>
      <c r="S283" s="256"/>
      <c r="T283" s="25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8" t="s">
        <v>364</v>
      </c>
      <c r="AU283" s="258" t="s">
        <v>90</v>
      </c>
      <c r="AV283" s="13" t="s">
        <v>90</v>
      </c>
      <c r="AW283" s="13" t="s">
        <v>4</v>
      </c>
      <c r="AX283" s="13" t="s">
        <v>88</v>
      </c>
      <c r="AY283" s="258" t="s">
        <v>139</v>
      </c>
    </row>
    <row r="284" spans="1:65" s="2" customFormat="1" ht="19.8" customHeight="1">
      <c r="A284" s="37"/>
      <c r="B284" s="38"/>
      <c r="C284" s="217" t="s">
        <v>845</v>
      </c>
      <c r="D284" s="217" t="s">
        <v>142</v>
      </c>
      <c r="E284" s="218" t="s">
        <v>846</v>
      </c>
      <c r="F284" s="219" t="s">
        <v>847</v>
      </c>
      <c r="G284" s="220" t="s">
        <v>290</v>
      </c>
      <c r="H284" s="221">
        <v>57.6</v>
      </c>
      <c r="I284" s="222"/>
      <c r="J284" s="223">
        <f>ROUND(I284*H284,2)</f>
        <v>0</v>
      </c>
      <c r="K284" s="219" t="s">
        <v>146</v>
      </c>
      <c r="L284" s="43"/>
      <c r="M284" s="224" t="s">
        <v>1</v>
      </c>
      <c r="N284" s="225" t="s">
        <v>45</v>
      </c>
      <c r="O284" s="90"/>
      <c r="P284" s="226">
        <f>O284*H284</f>
        <v>0</v>
      </c>
      <c r="Q284" s="226">
        <v>0.00038</v>
      </c>
      <c r="R284" s="226">
        <f>Q284*H284</f>
        <v>0.021888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225</v>
      </c>
      <c r="AT284" s="228" t="s">
        <v>142</v>
      </c>
      <c r="AU284" s="228" t="s">
        <v>90</v>
      </c>
      <c r="AY284" s="16" t="s">
        <v>139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88</v>
      </c>
      <c r="BK284" s="229">
        <f>ROUND(I284*H284,2)</f>
        <v>0</v>
      </c>
      <c r="BL284" s="16" t="s">
        <v>225</v>
      </c>
      <c r="BM284" s="228" t="s">
        <v>848</v>
      </c>
    </row>
    <row r="285" spans="1:47" s="2" customFormat="1" ht="12">
      <c r="A285" s="37"/>
      <c r="B285" s="38"/>
      <c r="C285" s="39"/>
      <c r="D285" s="230" t="s">
        <v>149</v>
      </c>
      <c r="E285" s="39"/>
      <c r="F285" s="231" t="s">
        <v>849</v>
      </c>
      <c r="G285" s="39"/>
      <c r="H285" s="39"/>
      <c r="I285" s="232"/>
      <c r="J285" s="39"/>
      <c r="K285" s="39"/>
      <c r="L285" s="43"/>
      <c r="M285" s="233"/>
      <c r="N285" s="234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149</v>
      </c>
      <c r="AU285" s="16" t="s">
        <v>90</v>
      </c>
    </row>
    <row r="286" spans="1:65" s="2" customFormat="1" ht="14.4" customHeight="1">
      <c r="A286" s="37"/>
      <c r="B286" s="38"/>
      <c r="C286" s="239" t="s">
        <v>850</v>
      </c>
      <c r="D286" s="239" t="s">
        <v>327</v>
      </c>
      <c r="E286" s="240" t="s">
        <v>851</v>
      </c>
      <c r="F286" s="241" t="s">
        <v>852</v>
      </c>
      <c r="G286" s="242" t="s">
        <v>290</v>
      </c>
      <c r="H286" s="243">
        <v>66.24</v>
      </c>
      <c r="I286" s="244"/>
      <c r="J286" s="245">
        <f>ROUND(I286*H286,2)</f>
        <v>0</v>
      </c>
      <c r="K286" s="241" t="s">
        <v>222</v>
      </c>
      <c r="L286" s="246"/>
      <c r="M286" s="247" t="s">
        <v>1</v>
      </c>
      <c r="N286" s="248" t="s">
        <v>45</v>
      </c>
      <c r="O286" s="90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8" t="s">
        <v>614</v>
      </c>
      <c r="AT286" s="228" t="s">
        <v>327</v>
      </c>
      <c r="AU286" s="228" t="s">
        <v>90</v>
      </c>
      <c r="AY286" s="16" t="s">
        <v>139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6" t="s">
        <v>88</v>
      </c>
      <c r="BK286" s="229">
        <f>ROUND(I286*H286,2)</f>
        <v>0</v>
      </c>
      <c r="BL286" s="16" t="s">
        <v>225</v>
      </c>
      <c r="BM286" s="228" t="s">
        <v>853</v>
      </c>
    </row>
    <row r="287" spans="1:51" s="13" customFormat="1" ht="12">
      <c r="A287" s="13"/>
      <c r="B287" s="249"/>
      <c r="C287" s="250"/>
      <c r="D287" s="230" t="s">
        <v>364</v>
      </c>
      <c r="E287" s="250"/>
      <c r="F287" s="251" t="s">
        <v>854</v>
      </c>
      <c r="G287" s="250"/>
      <c r="H287" s="252">
        <v>66.24</v>
      </c>
      <c r="I287" s="253"/>
      <c r="J287" s="250"/>
      <c r="K287" s="250"/>
      <c r="L287" s="254"/>
      <c r="M287" s="259"/>
      <c r="N287" s="260"/>
      <c r="O287" s="260"/>
      <c r="P287" s="260"/>
      <c r="Q287" s="260"/>
      <c r="R287" s="260"/>
      <c r="S287" s="260"/>
      <c r="T287" s="26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8" t="s">
        <v>364</v>
      </c>
      <c r="AU287" s="258" t="s">
        <v>90</v>
      </c>
      <c r="AV287" s="13" t="s">
        <v>90</v>
      </c>
      <c r="AW287" s="13" t="s">
        <v>4</v>
      </c>
      <c r="AX287" s="13" t="s">
        <v>88</v>
      </c>
      <c r="AY287" s="258" t="s">
        <v>139</v>
      </c>
    </row>
    <row r="288" spans="1:31" s="2" customFormat="1" ht="6.95" customHeight="1">
      <c r="A288" s="37"/>
      <c r="B288" s="65"/>
      <c r="C288" s="66"/>
      <c r="D288" s="66"/>
      <c r="E288" s="66"/>
      <c r="F288" s="66"/>
      <c r="G288" s="66"/>
      <c r="H288" s="66"/>
      <c r="I288" s="66"/>
      <c r="J288" s="66"/>
      <c r="K288" s="66"/>
      <c r="L288" s="43"/>
      <c r="M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</sheetData>
  <sheetProtection password="CC35" sheet="1" objects="1" scenarios="1" formatColumns="0" formatRows="0" autoFilter="0"/>
  <autoFilter ref="C125:K28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Zkapacitnění propustku ul. Třinecká ev.č. 10b-P3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855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6. 7. 2018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38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ROUND((SUM(BE122:BE160)),2)</f>
        <v>0</v>
      </c>
      <c r="G33" s="37"/>
      <c r="H33" s="37"/>
      <c r="I33" s="154">
        <v>0.21</v>
      </c>
      <c r="J33" s="153">
        <f>ROUND(((SUM(BE122:BE160))*I33),2)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ROUND((SUM(BF122:BF160)),2)</f>
        <v>0</v>
      </c>
      <c r="G34" s="37"/>
      <c r="H34" s="37"/>
      <c r="I34" s="154">
        <v>0.15</v>
      </c>
      <c r="J34" s="153">
        <f>ROUND(((SUM(BF122:BF160))*I34),2)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ROUND((SUM(BG122:BG160)),2)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ROUND((SUM(BH122:BH160)),2)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ROUND((SUM(BI122:BI160)),2)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 hidden="1">
      <c r="A85" s="37"/>
      <c r="B85" s="38"/>
      <c r="C85" s="39"/>
      <c r="D85" s="39"/>
      <c r="E85" s="173" t="str">
        <f>E7</f>
        <v>Zkapacitnění propustku ul. Třinecká ev.č. 10b-P3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 hidden="1">
      <c r="A87" s="37"/>
      <c r="B87" s="38"/>
      <c r="C87" s="39"/>
      <c r="D87" s="39"/>
      <c r="E87" s="75" t="str">
        <f>E9</f>
        <v>SO 301 - SO 301 - Úprava koryta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6. 7. 2018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 hidden="1">
      <c r="A91" s="37"/>
      <c r="B91" s="38"/>
      <c r="C91" s="31" t="s">
        <v>24</v>
      </c>
      <c r="D91" s="39"/>
      <c r="E91" s="39"/>
      <c r="F91" s="26" t="str">
        <f>E15</f>
        <v>Město Český Těšín</v>
      </c>
      <c r="G91" s="39"/>
      <c r="H91" s="39"/>
      <c r="I91" s="31" t="s">
        <v>32</v>
      </c>
      <c r="J91" s="35" t="str">
        <f>E21</f>
        <v>Ing. Pavel Kurečka MOSTY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 hidden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Kurečková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111</v>
      </c>
      <c r="D94" s="175"/>
      <c r="E94" s="175"/>
      <c r="F94" s="175"/>
      <c r="G94" s="175"/>
      <c r="H94" s="175"/>
      <c r="I94" s="175"/>
      <c r="J94" s="176" t="s">
        <v>112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113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114</v>
      </c>
    </row>
    <row r="97" spans="1:31" s="9" customFormat="1" ht="24.95" customHeight="1" hidden="1">
      <c r="A97" s="9"/>
      <c r="B97" s="178"/>
      <c r="C97" s="179"/>
      <c r="D97" s="180" t="s">
        <v>280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281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282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498</v>
      </c>
      <c r="E100" s="187"/>
      <c r="F100" s="187"/>
      <c r="G100" s="187"/>
      <c r="H100" s="187"/>
      <c r="I100" s="187"/>
      <c r="J100" s="188">
        <f>J140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431</v>
      </c>
      <c r="E101" s="187"/>
      <c r="F101" s="187"/>
      <c r="G101" s="187"/>
      <c r="H101" s="187"/>
      <c r="I101" s="187"/>
      <c r="J101" s="188">
        <f>J143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283</v>
      </c>
      <c r="E102" s="187"/>
      <c r="F102" s="187"/>
      <c r="G102" s="187"/>
      <c r="H102" s="187"/>
      <c r="I102" s="187"/>
      <c r="J102" s="188">
        <f>J156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 hidden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2" hidden="1"/>
    <row r="106" ht="12" hidden="1"/>
    <row r="107" ht="12" hidden="1"/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4" customHeight="1">
      <c r="A112" s="37"/>
      <c r="B112" s="38"/>
      <c r="C112" s="39"/>
      <c r="D112" s="39"/>
      <c r="E112" s="173" t="str">
        <f>E7</f>
        <v>Zkapacitnění propustku ul. Třinecká ev.č. 10b-P3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108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6" customHeight="1">
      <c r="A114" s="37"/>
      <c r="B114" s="38"/>
      <c r="C114" s="39"/>
      <c r="D114" s="39"/>
      <c r="E114" s="75" t="str">
        <f>E9</f>
        <v>SO 301 - SO 301 - Úprava koryta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6. 7. 2018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6.4" customHeight="1">
      <c r="A118" s="37"/>
      <c r="B118" s="38"/>
      <c r="C118" s="31" t="s">
        <v>24</v>
      </c>
      <c r="D118" s="39"/>
      <c r="E118" s="39"/>
      <c r="F118" s="26" t="str">
        <f>E15</f>
        <v>Město Český Těšín</v>
      </c>
      <c r="G118" s="39"/>
      <c r="H118" s="39"/>
      <c r="I118" s="31" t="s">
        <v>32</v>
      </c>
      <c r="J118" s="35" t="str">
        <f>E21</f>
        <v>Ing. Pavel Kurečka MOSTY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31" t="s">
        <v>37</v>
      </c>
      <c r="J119" s="35" t="str">
        <f>E24</f>
        <v>Kurečková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124</v>
      </c>
      <c r="D121" s="193" t="s">
        <v>65</v>
      </c>
      <c r="E121" s="193" t="s">
        <v>61</v>
      </c>
      <c r="F121" s="193" t="s">
        <v>62</v>
      </c>
      <c r="G121" s="193" t="s">
        <v>125</v>
      </c>
      <c r="H121" s="193" t="s">
        <v>126</v>
      </c>
      <c r="I121" s="193" t="s">
        <v>127</v>
      </c>
      <c r="J121" s="193" t="s">
        <v>112</v>
      </c>
      <c r="K121" s="194" t="s">
        <v>128</v>
      </c>
      <c r="L121" s="195"/>
      <c r="M121" s="99" t="s">
        <v>1</v>
      </c>
      <c r="N121" s="100" t="s">
        <v>44</v>
      </c>
      <c r="O121" s="100" t="s">
        <v>129</v>
      </c>
      <c r="P121" s="100" t="s">
        <v>130</v>
      </c>
      <c r="Q121" s="100" t="s">
        <v>131</v>
      </c>
      <c r="R121" s="100" t="s">
        <v>132</v>
      </c>
      <c r="S121" s="100" t="s">
        <v>133</v>
      </c>
      <c r="T121" s="101" t="s">
        <v>134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135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</f>
        <v>0</v>
      </c>
      <c r="Q122" s="103"/>
      <c r="R122" s="198">
        <f>R123</f>
        <v>301.2676558</v>
      </c>
      <c r="S122" s="103"/>
      <c r="T122" s="199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79</v>
      </c>
      <c r="AU122" s="16" t="s">
        <v>114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79</v>
      </c>
      <c r="E123" s="204" t="s">
        <v>285</v>
      </c>
      <c r="F123" s="204" t="s">
        <v>286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P124+P137+P140+P143+P156</f>
        <v>0</v>
      </c>
      <c r="Q123" s="209"/>
      <c r="R123" s="210">
        <f>R124+R137+R140+R143+R156</f>
        <v>301.2676558</v>
      </c>
      <c r="S123" s="209"/>
      <c r="T123" s="211">
        <f>T124+T137+T140+T143+T156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88</v>
      </c>
      <c r="AT123" s="213" t="s">
        <v>79</v>
      </c>
      <c r="AU123" s="213" t="s">
        <v>80</v>
      </c>
      <c r="AY123" s="212" t="s">
        <v>139</v>
      </c>
      <c r="BK123" s="214">
        <f>BK124+BK137+BK140+BK143+BK156</f>
        <v>0</v>
      </c>
    </row>
    <row r="124" spans="1:63" s="12" customFormat="1" ht="22.8" customHeight="1">
      <c r="A124" s="12"/>
      <c r="B124" s="201"/>
      <c r="C124" s="202"/>
      <c r="D124" s="203" t="s">
        <v>79</v>
      </c>
      <c r="E124" s="215" t="s">
        <v>88</v>
      </c>
      <c r="F124" s="215" t="s">
        <v>287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SUM(P125:P136)</f>
        <v>0</v>
      </c>
      <c r="Q124" s="209"/>
      <c r="R124" s="210">
        <f>SUM(R125:R136)</f>
        <v>31.3605</v>
      </c>
      <c r="S124" s="209"/>
      <c r="T124" s="211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88</v>
      </c>
      <c r="AT124" s="213" t="s">
        <v>79</v>
      </c>
      <c r="AU124" s="213" t="s">
        <v>88</v>
      </c>
      <c r="AY124" s="212" t="s">
        <v>139</v>
      </c>
      <c r="BK124" s="214">
        <f>SUM(BK125:BK136)</f>
        <v>0</v>
      </c>
    </row>
    <row r="125" spans="1:65" s="2" customFormat="1" ht="22.2" customHeight="1">
      <c r="A125" s="37"/>
      <c r="B125" s="38"/>
      <c r="C125" s="217" t="s">
        <v>88</v>
      </c>
      <c r="D125" s="217" t="s">
        <v>142</v>
      </c>
      <c r="E125" s="218" t="s">
        <v>856</v>
      </c>
      <c r="F125" s="219" t="s">
        <v>857</v>
      </c>
      <c r="G125" s="220" t="s">
        <v>303</v>
      </c>
      <c r="H125" s="221">
        <v>123.72</v>
      </c>
      <c r="I125" s="222"/>
      <c r="J125" s="223">
        <f>ROUND(I125*H125,2)</f>
        <v>0</v>
      </c>
      <c r="K125" s="219" t="s">
        <v>146</v>
      </c>
      <c r="L125" s="43"/>
      <c r="M125" s="224" t="s">
        <v>1</v>
      </c>
      <c r="N125" s="225" t="s">
        <v>45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160</v>
      </c>
      <c r="AT125" s="228" t="s">
        <v>142</v>
      </c>
      <c r="AU125" s="228" t="s">
        <v>90</v>
      </c>
      <c r="AY125" s="16" t="s">
        <v>139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88</v>
      </c>
      <c r="BK125" s="229">
        <f>ROUND(I125*H125,2)</f>
        <v>0</v>
      </c>
      <c r="BL125" s="16" t="s">
        <v>160</v>
      </c>
      <c r="BM125" s="228" t="s">
        <v>858</v>
      </c>
    </row>
    <row r="126" spans="1:47" s="2" customFormat="1" ht="12">
      <c r="A126" s="37"/>
      <c r="B126" s="38"/>
      <c r="C126" s="39"/>
      <c r="D126" s="230" t="s">
        <v>149</v>
      </c>
      <c r="E126" s="39"/>
      <c r="F126" s="231" t="s">
        <v>859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149</v>
      </c>
      <c r="AU126" s="16" t="s">
        <v>90</v>
      </c>
    </row>
    <row r="127" spans="1:65" s="2" customFormat="1" ht="22.2" customHeight="1">
      <c r="A127" s="37"/>
      <c r="B127" s="38"/>
      <c r="C127" s="217" t="s">
        <v>90</v>
      </c>
      <c r="D127" s="217" t="s">
        <v>142</v>
      </c>
      <c r="E127" s="218" t="s">
        <v>340</v>
      </c>
      <c r="F127" s="219" t="s">
        <v>341</v>
      </c>
      <c r="G127" s="220" t="s">
        <v>303</v>
      </c>
      <c r="H127" s="221">
        <v>123.72</v>
      </c>
      <c r="I127" s="222"/>
      <c r="J127" s="223">
        <f>ROUND(I127*H127,2)</f>
        <v>0</v>
      </c>
      <c r="K127" s="219" t="s">
        <v>146</v>
      </c>
      <c r="L127" s="43"/>
      <c r="M127" s="224" t="s">
        <v>1</v>
      </c>
      <c r="N127" s="225" t="s">
        <v>45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160</v>
      </c>
      <c r="AT127" s="228" t="s">
        <v>142</v>
      </c>
      <c r="AU127" s="228" t="s">
        <v>90</v>
      </c>
      <c r="AY127" s="16" t="s">
        <v>139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88</v>
      </c>
      <c r="BK127" s="229">
        <f>ROUND(I127*H127,2)</f>
        <v>0</v>
      </c>
      <c r="BL127" s="16" t="s">
        <v>160</v>
      </c>
      <c r="BM127" s="228" t="s">
        <v>860</v>
      </c>
    </row>
    <row r="128" spans="1:47" s="2" customFormat="1" ht="12">
      <c r="A128" s="37"/>
      <c r="B128" s="38"/>
      <c r="C128" s="39"/>
      <c r="D128" s="230" t="s">
        <v>149</v>
      </c>
      <c r="E128" s="39"/>
      <c r="F128" s="231" t="s">
        <v>861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90</v>
      </c>
    </row>
    <row r="129" spans="1:65" s="2" customFormat="1" ht="22.2" customHeight="1">
      <c r="A129" s="37"/>
      <c r="B129" s="38"/>
      <c r="C129" s="217" t="s">
        <v>155</v>
      </c>
      <c r="D129" s="217" t="s">
        <v>142</v>
      </c>
      <c r="E129" s="218" t="s">
        <v>348</v>
      </c>
      <c r="F129" s="219" t="s">
        <v>349</v>
      </c>
      <c r="G129" s="220" t="s">
        <v>330</v>
      </c>
      <c r="H129" s="221">
        <v>247.44</v>
      </c>
      <c r="I129" s="222"/>
      <c r="J129" s="223">
        <f>ROUND(I129*H129,2)</f>
        <v>0</v>
      </c>
      <c r="K129" s="219" t="s">
        <v>146</v>
      </c>
      <c r="L129" s="43"/>
      <c r="M129" s="224" t="s">
        <v>1</v>
      </c>
      <c r="N129" s="225" t="s">
        <v>45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160</v>
      </c>
      <c r="AT129" s="228" t="s">
        <v>142</v>
      </c>
      <c r="AU129" s="228" t="s">
        <v>90</v>
      </c>
      <c r="AY129" s="16" t="s">
        <v>139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88</v>
      </c>
      <c r="BK129" s="229">
        <f>ROUND(I129*H129,2)</f>
        <v>0</v>
      </c>
      <c r="BL129" s="16" t="s">
        <v>160</v>
      </c>
      <c r="BM129" s="228" t="s">
        <v>862</v>
      </c>
    </row>
    <row r="130" spans="1:47" s="2" customFormat="1" ht="12">
      <c r="A130" s="37"/>
      <c r="B130" s="38"/>
      <c r="C130" s="39"/>
      <c r="D130" s="230" t="s">
        <v>149</v>
      </c>
      <c r="E130" s="39"/>
      <c r="F130" s="231" t="s">
        <v>863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90</v>
      </c>
    </row>
    <row r="131" spans="1:65" s="2" customFormat="1" ht="22.2" customHeight="1">
      <c r="A131" s="37"/>
      <c r="B131" s="38"/>
      <c r="C131" s="217" t="s">
        <v>160</v>
      </c>
      <c r="D131" s="217" t="s">
        <v>142</v>
      </c>
      <c r="E131" s="218" t="s">
        <v>449</v>
      </c>
      <c r="F131" s="219" t="s">
        <v>450</v>
      </c>
      <c r="G131" s="220" t="s">
        <v>303</v>
      </c>
      <c r="H131" s="221">
        <v>15.68</v>
      </c>
      <c r="I131" s="222"/>
      <c r="J131" s="223">
        <f>ROUND(I131*H131,2)</f>
        <v>0</v>
      </c>
      <c r="K131" s="219" t="s">
        <v>146</v>
      </c>
      <c r="L131" s="43"/>
      <c r="M131" s="224" t="s">
        <v>1</v>
      </c>
      <c r="N131" s="225" t="s">
        <v>45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160</v>
      </c>
      <c r="AT131" s="228" t="s">
        <v>142</v>
      </c>
      <c r="AU131" s="228" t="s">
        <v>90</v>
      </c>
      <c r="AY131" s="16" t="s">
        <v>139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88</v>
      </c>
      <c r="BK131" s="229">
        <f>ROUND(I131*H131,2)</f>
        <v>0</v>
      </c>
      <c r="BL131" s="16" t="s">
        <v>160</v>
      </c>
      <c r="BM131" s="228" t="s">
        <v>864</v>
      </c>
    </row>
    <row r="132" spans="1:47" s="2" customFormat="1" ht="12">
      <c r="A132" s="37"/>
      <c r="B132" s="38"/>
      <c r="C132" s="39"/>
      <c r="D132" s="230" t="s">
        <v>149</v>
      </c>
      <c r="E132" s="39"/>
      <c r="F132" s="231" t="s">
        <v>865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90</v>
      </c>
    </row>
    <row r="133" spans="1:65" s="2" customFormat="1" ht="19.8" customHeight="1">
      <c r="A133" s="37"/>
      <c r="B133" s="38"/>
      <c r="C133" s="239" t="s">
        <v>138</v>
      </c>
      <c r="D133" s="239" t="s">
        <v>327</v>
      </c>
      <c r="E133" s="240" t="s">
        <v>506</v>
      </c>
      <c r="F133" s="241" t="s">
        <v>507</v>
      </c>
      <c r="G133" s="242" t="s">
        <v>1</v>
      </c>
      <c r="H133" s="243">
        <v>15.68</v>
      </c>
      <c r="I133" s="244"/>
      <c r="J133" s="245">
        <f>ROUND(I133*H133,2)</f>
        <v>0</v>
      </c>
      <c r="K133" s="241" t="s">
        <v>222</v>
      </c>
      <c r="L133" s="246"/>
      <c r="M133" s="247" t="s">
        <v>1</v>
      </c>
      <c r="N133" s="248" t="s">
        <v>45</v>
      </c>
      <c r="O133" s="90"/>
      <c r="P133" s="226">
        <f>O133*H133</f>
        <v>0</v>
      </c>
      <c r="Q133" s="226">
        <v>2</v>
      </c>
      <c r="R133" s="226">
        <f>Q133*H133</f>
        <v>31.36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179</v>
      </c>
      <c r="AT133" s="228" t="s">
        <v>327</v>
      </c>
      <c r="AU133" s="228" t="s">
        <v>90</v>
      </c>
      <c r="AY133" s="16" t="s">
        <v>139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88</v>
      </c>
      <c r="BK133" s="229">
        <f>ROUND(I133*H133,2)</f>
        <v>0</v>
      </c>
      <c r="BL133" s="16" t="s">
        <v>160</v>
      </c>
      <c r="BM133" s="228" t="s">
        <v>866</v>
      </c>
    </row>
    <row r="134" spans="1:65" s="2" customFormat="1" ht="22.2" customHeight="1">
      <c r="A134" s="37"/>
      <c r="B134" s="38"/>
      <c r="C134" s="217" t="s">
        <v>169</v>
      </c>
      <c r="D134" s="217" t="s">
        <v>142</v>
      </c>
      <c r="E134" s="218" t="s">
        <v>356</v>
      </c>
      <c r="F134" s="219" t="s">
        <v>357</v>
      </c>
      <c r="G134" s="220" t="s">
        <v>290</v>
      </c>
      <c r="H134" s="221">
        <v>18</v>
      </c>
      <c r="I134" s="222"/>
      <c r="J134" s="223">
        <f>ROUND(I134*H134,2)</f>
        <v>0</v>
      </c>
      <c r="K134" s="219" t="s">
        <v>146</v>
      </c>
      <c r="L134" s="43"/>
      <c r="M134" s="224" t="s">
        <v>1</v>
      </c>
      <c r="N134" s="225" t="s">
        <v>45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160</v>
      </c>
      <c r="AT134" s="228" t="s">
        <v>142</v>
      </c>
      <c r="AU134" s="228" t="s">
        <v>90</v>
      </c>
      <c r="AY134" s="16" t="s">
        <v>139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88</v>
      </c>
      <c r="BK134" s="229">
        <f>ROUND(I134*H134,2)</f>
        <v>0</v>
      </c>
      <c r="BL134" s="16" t="s">
        <v>160</v>
      </c>
      <c r="BM134" s="228" t="s">
        <v>867</v>
      </c>
    </row>
    <row r="135" spans="1:47" s="2" customFormat="1" ht="12">
      <c r="A135" s="37"/>
      <c r="B135" s="38"/>
      <c r="C135" s="39"/>
      <c r="D135" s="230" t="s">
        <v>149</v>
      </c>
      <c r="E135" s="39"/>
      <c r="F135" s="231" t="s">
        <v>868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149</v>
      </c>
      <c r="AU135" s="16" t="s">
        <v>90</v>
      </c>
    </row>
    <row r="136" spans="1:65" s="2" customFormat="1" ht="14.4" customHeight="1">
      <c r="A136" s="37"/>
      <c r="B136" s="38"/>
      <c r="C136" s="239" t="s">
        <v>174</v>
      </c>
      <c r="D136" s="239" t="s">
        <v>327</v>
      </c>
      <c r="E136" s="240" t="s">
        <v>869</v>
      </c>
      <c r="F136" s="241" t="s">
        <v>870</v>
      </c>
      <c r="G136" s="242" t="s">
        <v>362</v>
      </c>
      <c r="H136" s="243">
        <v>0.5</v>
      </c>
      <c r="I136" s="244"/>
      <c r="J136" s="245">
        <f>ROUND(I136*H136,2)</f>
        <v>0</v>
      </c>
      <c r="K136" s="241" t="s">
        <v>146</v>
      </c>
      <c r="L136" s="246"/>
      <c r="M136" s="247" t="s">
        <v>1</v>
      </c>
      <c r="N136" s="248" t="s">
        <v>45</v>
      </c>
      <c r="O136" s="90"/>
      <c r="P136" s="226">
        <f>O136*H136</f>
        <v>0</v>
      </c>
      <c r="Q136" s="226">
        <v>0.001</v>
      </c>
      <c r="R136" s="226">
        <f>Q136*H136</f>
        <v>0.0005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179</v>
      </c>
      <c r="AT136" s="228" t="s">
        <v>327</v>
      </c>
      <c r="AU136" s="228" t="s">
        <v>90</v>
      </c>
      <c r="AY136" s="16" t="s">
        <v>139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88</v>
      </c>
      <c r="BK136" s="229">
        <f>ROUND(I136*H136,2)</f>
        <v>0</v>
      </c>
      <c r="BL136" s="16" t="s">
        <v>160</v>
      </c>
      <c r="BM136" s="228" t="s">
        <v>871</v>
      </c>
    </row>
    <row r="137" spans="1:63" s="12" customFormat="1" ht="22.8" customHeight="1">
      <c r="A137" s="12"/>
      <c r="B137" s="201"/>
      <c r="C137" s="202"/>
      <c r="D137" s="203" t="s">
        <v>79</v>
      </c>
      <c r="E137" s="215" t="s">
        <v>90</v>
      </c>
      <c r="F137" s="215" t="s">
        <v>366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SUM(P138:P139)</f>
        <v>0</v>
      </c>
      <c r="Q137" s="209"/>
      <c r="R137" s="210">
        <f>SUM(R138:R139)</f>
        <v>8.229600000000001</v>
      </c>
      <c r="S137" s="209"/>
      <c r="T137" s="211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88</v>
      </c>
      <c r="AT137" s="213" t="s">
        <v>79</v>
      </c>
      <c r="AU137" s="213" t="s">
        <v>88</v>
      </c>
      <c r="AY137" s="212" t="s">
        <v>139</v>
      </c>
      <c r="BK137" s="214">
        <f>SUM(BK138:BK139)</f>
        <v>0</v>
      </c>
    </row>
    <row r="138" spans="1:65" s="2" customFormat="1" ht="19.8" customHeight="1">
      <c r="A138" s="37"/>
      <c r="B138" s="38"/>
      <c r="C138" s="217" t="s">
        <v>179</v>
      </c>
      <c r="D138" s="217" t="s">
        <v>142</v>
      </c>
      <c r="E138" s="218" t="s">
        <v>872</v>
      </c>
      <c r="F138" s="219" t="s">
        <v>873</v>
      </c>
      <c r="G138" s="220" t="s">
        <v>303</v>
      </c>
      <c r="H138" s="221">
        <v>3.81</v>
      </c>
      <c r="I138" s="222"/>
      <c r="J138" s="223">
        <f>ROUND(I138*H138,2)</f>
        <v>0</v>
      </c>
      <c r="K138" s="219" t="s">
        <v>146</v>
      </c>
      <c r="L138" s="43"/>
      <c r="M138" s="224" t="s">
        <v>1</v>
      </c>
      <c r="N138" s="225" t="s">
        <v>45</v>
      </c>
      <c r="O138" s="90"/>
      <c r="P138" s="226">
        <f>O138*H138</f>
        <v>0</v>
      </c>
      <c r="Q138" s="226">
        <v>2.16</v>
      </c>
      <c r="R138" s="226">
        <f>Q138*H138</f>
        <v>8.229600000000001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160</v>
      </c>
      <c r="AT138" s="228" t="s">
        <v>142</v>
      </c>
      <c r="AU138" s="228" t="s">
        <v>90</v>
      </c>
      <c r="AY138" s="16" t="s">
        <v>139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88</v>
      </c>
      <c r="BK138" s="229">
        <f>ROUND(I138*H138,2)</f>
        <v>0</v>
      </c>
      <c r="BL138" s="16" t="s">
        <v>160</v>
      </c>
      <c r="BM138" s="228" t="s">
        <v>874</v>
      </c>
    </row>
    <row r="139" spans="1:47" s="2" customFormat="1" ht="12">
      <c r="A139" s="37"/>
      <c r="B139" s="38"/>
      <c r="C139" s="39"/>
      <c r="D139" s="230" t="s">
        <v>149</v>
      </c>
      <c r="E139" s="39"/>
      <c r="F139" s="231" t="s">
        <v>875</v>
      </c>
      <c r="G139" s="39"/>
      <c r="H139" s="39"/>
      <c r="I139" s="232"/>
      <c r="J139" s="39"/>
      <c r="K139" s="39"/>
      <c r="L139" s="43"/>
      <c r="M139" s="233"/>
      <c r="N139" s="234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90</v>
      </c>
    </row>
    <row r="140" spans="1:63" s="12" customFormat="1" ht="22.8" customHeight="1">
      <c r="A140" s="12"/>
      <c r="B140" s="201"/>
      <c r="C140" s="202"/>
      <c r="D140" s="203" t="s">
        <v>79</v>
      </c>
      <c r="E140" s="215" t="s">
        <v>155</v>
      </c>
      <c r="F140" s="215" t="s">
        <v>544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SUM(P141:P142)</f>
        <v>0</v>
      </c>
      <c r="Q140" s="209"/>
      <c r="R140" s="210">
        <f>SUM(R141:R142)</f>
        <v>37.920022</v>
      </c>
      <c r="S140" s="209"/>
      <c r="T140" s="21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88</v>
      </c>
      <c r="AT140" s="213" t="s">
        <v>79</v>
      </c>
      <c r="AU140" s="213" t="s">
        <v>88</v>
      </c>
      <c r="AY140" s="212" t="s">
        <v>139</v>
      </c>
      <c r="BK140" s="214">
        <f>SUM(BK141:BK142)</f>
        <v>0</v>
      </c>
    </row>
    <row r="141" spans="1:65" s="2" customFormat="1" ht="22.2" customHeight="1">
      <c r="A141" s="37"/>
      <c r="B141" s="38"/>
      <c r="C141" s="217" t="s">
        <v>186</v>
      </c>
      <c r="D141" s="217" t="s">
        <v>142</v>
      </c>
      <c r="E141" s="218" t="s">
        <v>876</v>
      </c>
      <c r="F141" s="219" t="s">
        <v>877</v>
      </c>
      <c r="G141" s="220" t="s">
        <v>303</v>
      </c>
      <c r="H141" s="221">
        <v>16.55</v>
      </c>
      <c r="I141" s="222"/>
      <c r="J141" s="223">
        <f>ROUND(I141*H141,2)</f>
        <v>0</v>
      </c>
      <c r="K141" s="219" t="s">
        <v>146</v>
      </c>
      <c r="L141" s="43"/>
      <c r="M141" s="224" t="s">
        <v>1</v>
      </c>
      <c r="N141" s="225" t="s">
        <v>45</v>
      </c>
      <c r="O141" s="90"/>
      <c r="P141" s="226">
        <f>O141*H141</f>
        <v>0</v>
      </c>
      <c r="Q141" s="226">
        <v>2.29124</v>
      </c>
      <c r="R141" s="226">
        <f>Q141*H141</f>
        <v>37.920022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160</v>
      </c>
      <c r="AT141" s="228" t="s">
        <v>142</v>
      </c>
      <c r="AU141" s="228" t="s">
        <v>90</v>
      </c>
      <c r="AY141" s="16" t="s">
        <v>139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88</v>
      </c>
      <c r="BK141" s="229">
        <f>ROUND(I141*H141,2)</f>
        <v>0</v>
      </c>
      <c r="BL141" s="16" t="s">
        <v>160</v>
      </c>
      <c r="BM141" s="228" t="s">
        <v>878</v>
      </c>
    </row>
    <row r="142" spans="1:47" s="2" customFormat="1" ht="12">
      <c r="A142" s="37"/>
      <c r="B142" s="38"/>
      <c r="C142" s="39"/>
      <c r="D142" s="230" t="s">
        <v>149</v>
      </c>
      <c r="E142" s="39"/>
      <c r="F142" s="231" t="s">
        <v>879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149</v>
      </c>
      <c r="AU142" s="16" t="s">
        <v>90</v>
      </c>
    </row>
    <row r="143" spans="1:63" s="12" customFormat="1" ht="22.8" customHeight="1">
      <c r="A143" s="12"/>
      <c r="B143" s="201"/>
      <c r="C143" s="202"/>
      <c r="D143" s="203" t="s">
        <v>79</v>
      </c>
      <c r="E143" s="215" t="s">
        <v>160</v>
      </c>
      <c r="F143" s="215" t="s">
        <v>453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SUM(P144:P155)</f>
        <v>0</v>
      </c>
      <c r="Q143" s="209"/>
      <c r="R143" s="210">
        <f>SUM(R144:R155)</f>
        <v>223.4569338</v>
      </c>
      <c r="S143" s="209"/>
      <c r="T143" s="211">
        <f>SUM(T144:T155)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88</v>
      </c>
      <c r="AT143" s="213" t="s">
        <v>79</v>
      </c>
      <c r="AU143" s="213" t="s">
        <v>88</v>
      </c>
      <c r="AY143" s="212" t="s">
        <v>139</v>
      </c>
      <c r="BK143" s="214">
        <f>SUM(BK144:BK155)</f>
        <v>0</v>
      </c>
    </row>
    <row r="144" spans="1:65" s="2" customFormat="1" ht="22.2" customHeight="1">
      <c r="A144" s="37"/>
      <c r="B144" s="38"/>
      <c r="C144" s="217" t="s">
        <v>191</v>
      </c>
      <c r="D144" s="217" t="s">
        <v>142</v>
      </c>
      <c r="E144" s="218" t="s">
        <v>598</v>
      </c>
      <c r="F144" s="219" t="s">
        <v>599</v>
      </c>
      <c r="G144" s="220" t="s">
        <v>290</v>
      </c>
      <c r="H144" s="221">
        <v>168.29</v>
      </c>
      <c r="I144" s="222"/>
      <c r="J144" s="223">
        <f>ROUND(I144*H144,2)</f>
        <v>0</v>
      </c>
      <c r="K144" s="219" t="s">
        <v>146</v>
      </c>
      <c r="L144" s="43"/>
      <c r="M144" s="224" t="s">
        <v>1</v>
      </c>
      <c r="N144" s="225" t="s">
        <v>45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160</v>
      </c>
      <c r="AT144" s="228" t="s">
        <v>142</v>
      </c>
      <c r="AU144" s="228" t="s">
        <v>90</v>
      </c>
      <c r="AY144" s="16" t="s">
        <v>139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88</v>
      </c>
      <c r="BK144" s="229">
        <f>ROUND(I144*H144,2)</f>
        <v>0</v>
      </c>
      <c r="BL144" s="16" t="s">
        <v>160</v>
      </c>
      <c r="BM144" s="228" t="s">
        <v>880</v>
      </c>
    </row>
    <row r="145" spans="1:47" s="2" customFormat="1" ht="12">
      <c r="A145" s="37"/>
      <c r="B145" s="38"/>
      <c r="C145" s="39"/>
      <c r="D145" s="230" t="s">
        <v>149</v>
      </c>
      <c r="E145" s="39"/>
      <c r="F145" s="231" t="s">
        <v>881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149</v>
      </c>
      <c r="AU145" s="16" t="s">
        <v>90</v>
      </c>
    </row>
    <row r="146" spans="1:65" s="2" customFormat="1" ht="22.2" customHeight="1">
      <c r="A146" s="37"/>
      <c r="B146" s="38"/>
      <c r="C146" s="217" t="s">
        <v>198</v>
      </c>
      <c r="D146" s="217" t="s">
        <v>142</v>
      </c>
      <c r="E146" s="218" t="s">
        <v>882</v>
      </c>
      <c r="F146" s="219" t="s">
        <v>883</v>
      </c>
      <c r="G146" s="220" t="s">
        <v>303</v>
      </c>
      <c r="H146" s="221">
        <v>20.08</v>
      </c>
      <c r="I146" s="222"/>
      <c r="J146" s="223">
        <f>ROUND(I146*H146,2)</f>
        <v>0</v>
      </c>
      <c r="K146" s="219" t="s">
        <v>146</v>
      </c>
      <c r="L146" s="43"/>
      <c r="M146" s="224" t="s">
        <v>1</v>
      </c>
      <c r="N146" s="225" t="s">
        <v>45</v>
      </c>
      <c r="O146" s="90"/>
      <c r="P146" s="226">
        <f>O146*H146</f>
        <v>0</v>
      </c>
      <c r="Q146" s="226">
        <v>2.83331</v>
      </c>
      <c r="R146" s="226">
        <f>Q146*H146</f>
        <v>56.8928648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160</v>
      </c>
      <c r="AT146" s="228" t="s">
        <v>142</v>
      </c>
      <c r="AU146" s="228" t="s">
        <v>90</v>
      </c>
      <c r="AY146" s="16" t="s">
        <v>139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88</v>
      </c>
      <c r="BK146" s="229">
        <f>ROUND(I146*H146,2)</f>
        <v>0</v>
      </c>
      <c r="BL146" s="16" t="s">
        <v>160</v>
      </c>
      <c r="BM146" s="228" t="s">
        <v>884</v>
      </c>
    </row>
    <row r="147" spans="1:47" s="2" customFormat="1" ht="12">
      <c r="A147" s="37"/>
      <c r="B147" s="38"/>
      <c r="C147" s="39"/>
      <c r="D147" s="230" t="s">
        <v>149</v>
      </c>
      <c r="E147" s="39"/>
      <c r="F147" s="231" t="s">
        <v>885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149</v>
      </c>
      <c r="AU147" s="16" t="s">
        <v>90</v>
      </c>
    </row>
    <row r="148" spans="1:65" s="2" customFormat="1" ht="22.2" customHeight="1">
      <c r="A148" s="37"/>
      <c r="B148" s="38"/>
      <c r="C148" s="217" t="s">
        <v>202</v>
      </c>
      <c r="D148" s="217" t="s">
        <v>142</v>
      </c>
      <c r="E148" s="218" t="s">
        <v>886</v>
      </c>
      <c r="F148" s="219" t="s">
        <v>887</v>
      </c>
      <c r="G148" s="220" t="s">
        <v>303</v>
      </c>
      <c r="H148" s="221">
        <v>12.21</v>
      </c>
      <c r="I148" s="222"/>
      <c r="J148" s="223">
        <f>ROUND(I148*H148,2)</f>
        <v>0</v>
      </c>
      <c r="K148" s="219" t="s">
        <v>146</v>
      </c>
      <c r="L148" s="43"/>
      <c r="M148" s="224" t="s">
        <v>1</v>
      </c>
      <c r="N148" s="225" t="s">
        <v>45</v>
      </c>
      <c r="O148" s="90"/>
      <c r="P148" s="226">
        <f>O148*H148</f>
        <v>0</v>
      </c>
      <c r="Q148" s="226">
        <v>2.13408</v>
      </c>
      <c r="R148" s="226">
        <f>Q148*H148</f>
        <v>26.057116800000003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160</v>
      </c>
      <c r="AT148" s="228" t="s">
        <v>142</v>
      </c>
      <c r="AU148" s="228" t="s">
        <v>90</v>
      </c>
      <c r="AY148" s="16" t="s">
        <v>139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88</v>
      </c>
      <c r="BK148" s="229">
        <f>ROUND(I148*H148,2)</f>
        <v>0</v>
      </c>
      <c r="BL148" s="16" t="s">
        <v>160</v>
      </c>
      <c r="BM148" s="228" t="s">
        <v>888</v>
      </c>
    </row>
    <row r="149" spans="1:47" s="2" customFormat="1" ht="12">
      <c r="A149" s="37"/>
      <c r="B149" s="38"/>
      <c r="C149" s="39"/>
      <c r="D149" s="230" t="s">
        <v>149</v>
      </c>
      <c r="E149" s="39"/>
      <c r="F149" s="231" t="s">
        <v>889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149</v>
      </c>
      <c r="AU149" s="16" t="s">
        <v>90</v>
      </c>
    </row>
    <row r="150" spans="1:65" s="2" customFormat="1" ht="30" customHeight="1">
      <c r="A150" s="37"/>
      <c r="B150" s="38"/>
      <c r="C150" s="217" t="s">
        <v>208</v>
      </c>
      <c r="D150" s="217" t="s">
        <v>142</v>
      </c>
      <c r="E150" s="218" t="s">
        <v>890</v>
      </c>
      <c r="F150" s="219" t="s">
        <v>891</v>
      </c>
      <c r="G150" s="220" t="s">
        <v>303</v>
      </c>
      <c r="H150" s="221">
        <v>8.16</v>
      </c>
      <c r="I150" s="222"/>
      <c r="J150" s="223">
        <f>ROUND(I150*H150,2)</f>
        <v>0</v>
      </c>
      <c r="K150" s="219" t="s">
        <v>146</v>
      </c>
      <c r="L150" s="43"/>
      <c r="M150" s="224" t="s">
        <v>1</v>
      </c>
      <c r="N150" s="225" t="s">
        <v>45</v>
      </c>
      <c r="O150" s="90"/>
      <c r="P150" s="226">
        <f>O150*H150</f>
        <v>0</v>
      </c>
      <c r="Q150" s="226">
        <v>1.848</v>
      </c>
      <c r="R150" s="226">
        <f>Q150*H150</f>
        <v>15.079680000000002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160</v>
      </c>
      <c r="AT150" s="228" t="s">
        <v>142</v>
      </c>
      <c r="AU150" s="228" t="s">
        <v>90</v>
      </c>
      <c r="AY150" s="16" t="s">
        <v>139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88</v>
      </c>
      <c r="BK150" s="229">
        <f>ROUND(I150*H150,2)</f>
        <v>0</v>
      </c>
      <c r="BL150" s="16" t="s">
        <v>160</v>
      </c>
      <c r="BM150" s="228" t="s">
        <v>892</v>
      </c>
    </row>
    <row r="151" spans="1:47" s="2" customFormat="1" ht="12">
      <c r="A151" s="37"/>
      <c r="B151" s="38"/>
      <c r="C151" s="39"/>
      <c r="D151" s="230" t="s">
        <v>149</v>
      </c>
      <c r="E151" s="39"/>
      <c r="F151" s="231" t="s">
        <v>893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149</v>
      </c>
      <c r="AU151" s="16" t="s">
        <v>90</v>
      </c>
    </row>
    <row r="152" spans="1:65" s="2" customFormat="1" ht="14.4" customHeight="1">
      <c r="A152" s="37"/>
      <c r="B152" s="38"/>
      <c r="C152" s="217" t="s">
        <v>213</v>
      </c>
      <c r="D152" s="217" t="s">
        <v>142</v>
      </c>
      <c r="E152" s="218" t="s">
        <v>894</v>
      </c>
      <c r="F152" s="219" t="s">
        <v>895</v>
      </c>
      <c r="G152" s="220" t="s">
        <v>303</v>
      </c>
      <c r="H152" s="221">
        <v>1.83</v>
      </c>
      <c r="I152" s="222"/>
      <c r="J152" s="223">
        <f>ROUND(I152*H152,2)</f>
        <v>0</v>
      </c>
      <c r="K152" s="219" t="s">
        <v>146</v>
      </c>
      <c r="L152" s="43"/>
      <c r="M152" s="224" t="s">
        <v>1</v>
      </c>
      <c r="N152" s="225" t="s">
        <v>45</v>
      </c>
      <c r="O152" s="90"/>
      <c r="P152" s="226">
        <f>O152*H152</f>
        <v>0</v>
      </c>
      <c r="Q152" s="226">
        <v>2.43279</v>
      </c>
      <c r="R152" s="226">
        <f>Q152*H152</f>
        <v>4.4520057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160</v>
      </c>
      <c r="AT152" s="228" t="s">
        <v>142</v>
      </c>
      <c r="AU152" s="228" t="s">
        <v>90</v>
      </c>
      <c r="AY152" s="16" t="s">
        <v>139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88</v>
      </c>
      <c r="BK152" s="229">
        <f>ROUND(I152*H152,2)</f>
        <v>0</v>
      </c>
      <c r="BL152" s="16" t="s">
        <v>160</v>
      </c>
      <c r="BM152" s="228" t="s">
        <v>896</v>
      </c>
    </row>
    <row r="153" spans="1:47" s="2" customFormat="1" ht="12">
      <c r="A153" s="37"/>
      <c r="B153" s="38"/>
      <c r="C153" s="39"/>
      <c r="D153" s="230" t="s">
        <v>149</v>
      </c>
      <c r="E153" s="39"/>
      <c r="F153" s="231" t="s">
        <v>897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149</v>
      </c>
      <c r="AU153" s="16" t="s">
        <v>90</v>
      </c>
    </row>
    <row r="154" spans="1:65" s="2" customFormat="1" ht="30" customHeight="1">
      <c r="A154" s="37"/>
      <c r="B154" s="38"/>
      <c r="C154" s="217" t="s">
        <v>8</v>
      </c>
      <c r="D154" s="217" t="s">
        <v>142</v>
      </c>
      <c r="E154" s="218" t="s">
        <v>625</v>
      </c>
      <c r="F154" s="219" t="s">
        <v>626</v>
      </c>
      <c r="G154" s="220" t="s">
        <v>290</v>
      </c>
      <c r="H154" s="221">
        <v>168.29</v>
      </c>
      <c r="I154" s="222"/>
      <c r="J154" s="223">
        <f>ROUND(I154*H154,2)</f>
        <v>0</v>
      </c>
      <c r="K154" s="219" t="s">
        <v>146</v>
      </c>
      <c r="L154" s="43"/>
      <c r="M154" s="224" t="s">
        <v>1</v>
      </c>
      <c r="N154" s="225" t="s">
        <v>45</v>
      </c>
      <c r="O154" s="90"/>
      <c r="P154" s="226">
        <f>O154*H154</f>
        <v>0</v>
      </c>
      <c r="Q154" s="226">
        <v>0.71885</v>
      </c>
      <c r="R154" s="226">
        <f>Q154*H154</f>
        <v>120.97526649999999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160</v>
      </c>
      <c r="AT154" s="228" t="s">
        <v>142</v>
      </c>
      <c r="AU154" s="228" t="s">
        <v>90</v>
      </c>
      <c r="AY154" s="16" t="s">
        <v>139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88</v>
      </c>
      <c r="BK154" s="229">
        <f>ROUND(I154*H154,2)</f>
        <v>0</v>
      </c>
      <c r="BL154" s="16" t="s">
        <v>160</v>
      </c>
      <c r="BM154" s="228" t="s">
        <v>898</v>
      </c>
    </row>
    <row r="155" spans="1:47" s="2" customFormat="1" ht="12">
      <c r="A155" s="37"/>
      <c r="B155" s="38"/>
      <c r="C155" s="39"/>
      <c r="D155" s="230" t="s">
        <v>149</v>
      </c>
      <c r="E155" s="39"/>
      <c r="F155" s="231" t="s">
        <v>899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149</v>
      </c>
      <c r="AU155" s="16" t="s">
        <v>90</v>
      </c>
    </row>
    <row r="156" spans="1:63" s="12" customFormat="1" ht="22.8" customHeight="1">
      <c r="A156" s="12"/>
      <c r="B156" s="201"/>
      <c r="C156" s="202"/>
      <c r="D156" s="203" t="s">
        <v>79</v>
      </c>
      <c r="E156" s="215" t="s">
        <v>186</v>
      </c>
      <c r="F156" s="215" t="s">
        <v>371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SUM(P157:P160)</f>
        <v>0</v>
      </c>
      <c r="Q156" s="209"/>
      <c r="R156" s="210">
        <f>SUM(R157:R160)</f>
        <v>0.3006</v>
      </c>
      <c r="S156" s="209"/>
      <c r="T156" s="211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2" t="s">
        <v>88</v>
      </c>
      <c r="AT156" s="213" t="s">
        <v>79</v>
      </c>
      <c r="AU156" s="213" t="s">
        <v>88</v>
      </c>
      <c r="AY156" s="212" t="s">
        <v>139</v>
      </c>
      <c r="BK156" s="214">
        <f>SUM(BK157:BK160)</f>
        <v>0</v>
      </c>
    </row>
    <row r="157" spans="1:65" s="2" customFormat="1" ht="14.4" customHeight="1">
      <c r="A157" s="37"/>
      <c r="B157" s="38"/>
      <c r="C157" s="217" t="s">
        <v>225</v>
      </c>
      <c r="D157" s="217" t="s">
        <v>142</v>
      </c>
      <c r="E157" s="218" t="s">
        <v>900</v>
      </c>
      <c r="F157" s="219" t="s">
        <v>901</v>
      </c>
      <c r="G157" s="220" t="s">
        <v>205</v>
      </c>
      <c r="H157" s="221">
        <v>7.5</v>
      </c>
      <c r="I157" s="222"/>
      <c r="J157" s="223">
        <f>ROUND(I157*H157,2)</f>
        <v>0</v>
      </c>
      <c r="K157" s="219" t="s">
        <v>146</v>
      </c>
      <c r="L157" s="43"/>
      <c r="M157" s="224" t="s">
        <v>1</v>
      </c>
      <c r="N157" s="225" t="s">
        <v>45</v>
      </c>
      <c r="O157" s="90"/>
      <c r="P157" s="226">
        <f>O157*H157</f>
        <v>0</v>
      </c>
      <c r="Q157" s="226">
        <v>0.04008</v>
      </c>
      <c r="R157" s="226">
        <f>Q157*H157</f>
        <v>0.3006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160</v>
      </c>
      <c r="AT157" s="228" t="s">
        <v>142</v>
      </c>
      <c r="AU157" s="228" t="s">
        <v>90</v>
      </c>
      <c r="AY157" s="16" t="s">
        <v>139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88</v>
      </c>
      <c r="BK157" s="229">
        <f>ROUND(I157*H157,2)</f>
        <v>0</v>
      </c>
      <c r="BL157" s="16" t="s">
        <v>160</v>
      </c>
      <c r="BM157" s="228" t="s">
        <v>902</v>
      </c>
    </row>
    <row r="158" spans="1:47" s="2" customFormat="1" ht="12">
      <c r="A158" s="37"/>
      <c r="B158" s="38"/>
      <c r="C158" s="39"/>
      <c r="D158" s="230" t="s">
        <v>149</v>
      </c>
      <c r="E158" s="39"/>
      <c r="F158" s="231" t="s">
        <v>903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149</v>
      </c>
      <c r="AU158" s="16" t="s">
        <v>90</v>
      </c>
    </row>
    <row r="159" spans="1:65" s="2" customFormat="1" ht="19.8" customHeight="1">
      <c r="A159" s="37"/>
      <c r="B159" s="38"/>
      <c r="C159" s="239" t="s">
        <v>230</v>
      </c>
      <c r="D159" s="239" t="s">
        <v>327</v>
      </c>
      <c r="E159" s="240" t="s">
        <v>904</v>
      </c>
      <c r="F159" s="241" t="s">
        <v>905</v>
      </c>
      <c r="G159" s="242" t="s">
        <v>205</v>
      </c>
      <c r="H159" s="243">
        <v>7.5</v>
      </c>
      <c r="I159" s="244"/>
      <c r="J159" s="245">
        <f>ROUND(I159*H159,2)</f>
        <v>0</v>
      </c>
      <c r="K159" s="241" t="s">
        <v>222</v>
      </c>
      <c r="L159" s="246"/>
      <c r="M159" s="247" t="s">
        <v>1</v>
      </c>
      <c r="N159" s="248" t="s">
        <v>45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179</v>
      </c>
      <c r="AT159" s="228" t="s">
        <v>327</v>
      </c>
      <c r="AU159" s="228" t="s">
        <v>90</v>
      </c>
      <c r="AY159" s="16" t="s">
        <v>139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88</v>
      </c>
      <c r="BK159" s="229">
        <f>ROUND(I159*H159,2)</f>
        <v>0</v>
      </c>
      <c r="BL159" s="16" t="s">
        <v>160</v>
      </c>
      <c r="BM159" s="228" t="s">
        <v>906</v>
      </c>
    </row>
    <row r="160" spans="1:47" s="2" customFormat="1" ht="12">
      <c r="A160" s="37"/>
      <c r="B160" s="38"/>
      <c r="C160" s="39"/>
      <c r="D160" s="230" t="s">
        <v>149</v>
      </c>
      <c r="E160" s="39"/>
      <c r="F160" s="231" t="s">
        <v>907</v>
      </c>
      <c r="G160" s="39"/>
      <c r="H160" s="39"/>
      <c r="I160" s="232"/>
      <c r="J160" s="39"/>
      <c r="K160" s="39"/>
      <c r="L160" s="43"/>
      <c r="M160" s="235"/>
      <c r="N160" s="236"/>
      <c r="O160" s="237"/>
      <c r="P160" s="237"/>
      <c r="Q160" s="237"/>
      <c r="R160" s="237"/>
      <c r="S160" s="237"/>
      <c r="T160" s="23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149</v>
      </c>
      <c r="AU160" s="16" t="s">
        <v>90</v>
      </c>
    </row>
    <row r="161" spans="1:31" s="2" customFormat="1" ht="6.95" customHeight="1">
      <c r="A161" s="37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43"/>
      <c r="M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</sheetData>
  <sheetProtection password="CC35" sheet="1" objects="1" scenarios="1" formatColumns="0" formatRows="0" autoFilter="0"/>
  <autoFilter ref="C121:K16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Zkapacitnění propustku ul. Třinecká ev.č. 10b-P3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908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6. 7. 2018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38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ROUND((SUM(BE124:BE217)),2)</f>
        <v>0</v>
      </c>
      <c r="G33" s="37"/>
      <c r="H33" s="37"/>
      <c r="I33" s="154">
        <v>0.21</v>
      </c>
      <c r="J33" s="153">
        <f>ROUND(((SUM(BE124:BE217))*I33),2)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ROUND((SUM(BF124:BF217)),2)</f>
        <v>0</v>
      </c>
      <c r="G34" s="37"/>
      <c r="H34" s="37"/>
      <c r="I34" s="154">
        <v>0.15</v>
      </c>
      <c r="J34" s="153">
        <f>ROUND(((SUM(BF124:BF217))*I34),2)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ROUND((SUM(BG124:BG217)),2)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ROUND((SUM(BH124:BH217)),2)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ROUND((SUM(BI124:BI217)),2)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 hidden="1">
      <c r="A85" s="37"/>
      <c r="B85" s="38"/>
      <c r="C85" s="39"/>
      <c r="D85" s="39"/>
      <c r="E85" s="173" t="str">
        <f>E7</f>
        <v>Zkapacitnění propustku ul. Třinecká ev.č. 10b-P3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 hidden="1">
      <c r="A87" s="37"/>
      <c r="B87" s="38"/>
      <c r="C87" s="39"/>
      <c r="D87" s="39"/>
      <c r="E87" s="75" t="str">
        <f>E9</f>
        <v>SO 321 - SO 321 - Přeložka vodovodu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6. 7. 2018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 hidden="1">
      <c r="A91" s="37"/>
      <c r="B91" s="38"/>
      <c r="C91" s="31" t="s">
        <v>24</v>
      </c>
      <c r="D91" s="39"/>
      <c r="E91" s="39"/>
      <c r="F91" s="26" t="str">
        <f>E15</f>
        <v>Město Český Těšín</v>
      </c>
      <c r="G91" s="39"/>
      <c r="H91" s="39"/>
      <c r="I91" s="31" t="s">
        <v>32</v>
      </c>
      <c r="J91" s="35" t="str">
        <f>E21</f>
        <v>Ing. Pavel Kurečka MOSTY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 hidden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Kurečková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111</v>
      </c>
      <c r="D94" s="175"/>
      <c r="E94" s="175"/>
      <c r="F94" s="175"/>
      <c r="G94" s="175"/>
      <c r="H94" s="175"/>
      <c r="I94" s="175"/>
      <c r="J94" s="176" t="s">
        <v>112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113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114</v>
      </c>
    </row>
    <row r="97" spans="1:31" s="9" customFormat="1" ht="24.95" customHeight="1" hidden="1">
      <c r="A97" s="9"/>
      <c r="B97" s="178"/>
      <c r="C97" s="179"/>
      <c r="D97" s="180" t="s">
        <v>280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281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431</v>
      </c>
      <c r="E99" s="187"/>
      <c r="F99" s="187"/>
      <c r="G99" s="187"/>
      <c r="H99" s="187"/>
      <c r="I99" s="187"/>
      <c r="J99" s="188">
        <f>J173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909</v>
      </c>
      <c r="E100" s="187"/>
      <c r="F100" s="187"/>
      <c r="G100" s="187"/>
      <c r="H100" s="187"/>
      <c r="I100" s="187"/>
      <c r="J100" s="188">
        <f>J179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 hidden="1">
      <c r="A101" s="10"/>
      <c r="B101" s="184"/>
      <c r="C101" s="185"/>
      <c r="D101" s="186" t="s">
        <v>910</v>
      </c>
      <c r="E101" s="187"/>
      <c r="F101" s="187"/>
      <c r="G101" s="187"/>
      <c r="H101" s="187"/>
      <c r="I101" s="187"/>
      <c r="J101" s="188">
        <f>J210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8"/>
      <c r="C102" s="179"/>
      <c r="D102" s="180" t="s">
        <v>911</v>
      </c>
      <c r="E102" s="181"/>
      <c r="F102" s="181"/>
      <c r="G102" s="181"/>
      <c r="H102" s="181"/>
      <c r="I102" s="181"/>
      <c r="J102" s="182">
        <f>J213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78"/>
      <c r="C103" s="179"/>
      <c r="D103" s="180" t="s">
        <v>912</v>
      </c>
      <c r="E103" s="181"/>
      <c r="F103" s="181"/>
      <c r="G103" s="181"/>
      <c r="H103" s="181"/>
      <c r="I103" s="181"/>
      <c r="J103" s="182">
        <f>J215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4"/>
      <c r="C104" s="185"/>
      <c r="D104" s="186" t="s">
        <v>913</v>
      </c>
      <c r="E104" s="187"/>
      <c r="F104" s="187"/>
      <c r="G104" s="187"/>
      <c r="H104" s="187"/>
      <c r="I104" s="187"/>
      <c r="J104" s="188">
        <f>J216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 hidden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2" hidden="1"/>
    <row r="108" ht="12" hidden="1"/>
    <row r="109" ht="12" hidden="1"/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4.4" customHeight="1">
      <c r="A114" s="37"/>
      <c r="B114" s="38"/>
      <c r="C114" s="39"/>
      <c r="D114" s="39"/>
      <c r="E114" s="173" t="str">
        <f>E7</f>
        <v>Zkapacitnění propustku ul. Třinecká ev.č. 10b-P3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108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9"/>
      <c r="D116" s="39"/>
      <c r="E116" s="75" t="str">
        <f>E9</f>
        <v>SO 321 - SO 321 - Přeložka vodovodu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6. 7. 2018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6.4" customHeight="1">
      <c r="A120" s="37"/>
      <c r="B120" s="38"/>
      <c r="C120" s="31" t="s">
        <v>24</v>
      </c>
      <c r="D120" s="39"/>
      <c r="E120" s="39"/>
      <c r="F120" s="26" t="str">
        <f>E15</f>
        <v>Město Český Těšín</v>
      </c>
      <c r="G120" s="39"/>
      <c r="H120" s="39"/>
      <c r="I120" s="31" t="s">
        <v>32</v>
      </c>
      <c r="J120" s="35" t="str">
        <f>E21</f>
        <v>Ing. Pavel Kurečka MOSTY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6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Kurečková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124</v>
      </c>
      <c r="D123" s="193" t="s">
        <v>65</v>
      </c>
      <c r="E123" s="193" t="s">
        <v>61</v>
      </c>
      <c r="F123" s="193" t="s">
        <v>62</v>
      </c>
      <c r="G123" s="193" t="s">
        <v>125</v>
      </c>
      <c r="H123" s="193" t="s">
        <v>126</v>
      </c>
      <c r="I123" s="193" t="s">
        <v>127</v>
      </c>
      <c r="J123" s="193" t="s">
        <v>112</v>
      </c>
      <c r="K123" s="194" t="s">
        <v>128</v>
      </c>
      <c r="L123" s="195"/>
      <c r="M123" s="99" t="s">
        <v>1</v>
      </c>
      <c r="N123" s="100" t="s">
        <v>44</v>
      </c>
      <c r="O123" s="100" t="s">
        <v>129</v>
      </c>
      <c r="P123" s="100" t="s">
        <v>130</v>
      </c>
      <c r="Q123" s="100" t="s">
        <v>131</v>
      </c>
      <c r="R123" s="100" t="s">
        <v>132</v>
      </c>
      <c r="S123" s="100" t="s">
        <v>133</v>
      </c>
      <c r="T123" s="101" t="s">
        <v>134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135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P125+P213+P215</f>
        <v>0</v>
      </c>
      <c r="Q124" s="103"/>
      <c r="R124" s="198">
        <f>R125+R213+R215</f>
        <v>6.345627799999999</v>
      </c>
      <c r="S124" s="103"/>
      <c r="T124" s="199">
        <f>T125+T213+T215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79</v>
      </c>
      <c r="AU124" s="16" t="s">
        <v>114</v>
      </c>
      <c r="BK124" s="200">
        <f>BK125+BK213+BK215</f>
        <v>0</v>
      </c>
    </row>
    <row r="125" spans="1:63" s="12" customFormat="1" ht="25.9" customHeight="1">
      <c r="A125" s="12"/>
      <c r="B125" s="201"/>
      <c r="C125" s="202"/>
      <c r="D125" s="203" t="s">
        <v>79</v>
      </c>
      <c r="E125" s="204" t="s">
        <v>285</v>
      </c>
      <c r="F125" s="204" t="s">
        <v>286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P126+P173+P179</f>
        <v>0</v>
      </c>
      <c r="Q125" s="209"/>
      <c r="R125" s="210">
        <f>R126+R173+R179</f>
        <v>6.2868037999999995</v>
      </c>
      <c r="S125" s="209"/>
      <c r="T125" s="211">
        <f>T126+T173+T179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88</v>
      </c>
      <c r="AT125" s="213" t="s">
        <v>79</v>
      </c>
      <c r="AU125" s="213" t="s">
        <v>80</v>
      </c>
      <c r="AY125" s="212" t="s">
        <v>139</v>
      </c>
      <c r="BK125" s="214">
        <f>BK126+BK173+BK179</f>
        <v>0</v>
      </c>
    </row>
    <row r="126" spans="1:63" s="12" customFormat="1" ht="22.8" customHeight="1">
      <c r="A126" s="12"/>
      <c r="B126" s="201"/>
      <c r="C126" s="202"/>
      <c r="D126" s="203" t="s">
        <v>79</v>
      </c>
      <c r="E126" s="215" t="s">
        <v>88</v>
      </c>
      <c r="F126" s="215" t="s">
        <v>287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SUM(P127:P172)</f>
        <v>0</v>
      </c>
      <c r="Q126" s="209"/>
      <c r="R126" s="210">
        <f>SUM(R127:R172)</f>
        <v>3.6964909999999995</v>
      </c>
      <c r="S126" s="209"/>
      <c r="T126" s="211">
        <f>SUM(T127:T172)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88</v>
      </c>
      <c r="AT126" s="213" t="s">
        <v>79</v>
      </c>
      <c r="AU126" s="213" t="s">
        <v>88</v>
      </c>
      <c r="AY126" s="212" t="s">
        <v>139</v>
      </c>
      <c r="BK126" s="214">
        <f>SUM(BK127:BK172)</f>
        <v>0</v>
      </c>
    </row>
    <row r="127" spans="1:65" s="2" customFormat="1" ht="22.2" customHeight="1">
      <c r="A127" s="37"/>
      <c r="B127" s="38"/>
      <c r="C127" s="217" t="s">
        <v>88</v>
      </c>
      <c r="D127" s="217" t="s">
        <v>142</v>
      </c>
      <c r="E127" s="218" t="s">
        <v>914</v>
      </c>
      <c r="F127" s="219" t="s">
        <v>915</v>
      </c>
      <c r="G127" s="220" t="s">
        <v>312</v>
      </c>
      <c r="H127" s="221">
        <v>15</v>
      </c>
      <c r="I127" s="222"/>
      <c r="J127" s="223">
        <f>ROUND(I127*H127,2)</f>
        <v>0</v>
      </c>
      <c r="K127" s="219" t="s">
        <v>146</v>
      </c>
      <c r="L127" s="43"/>
      <c r="M127" s="224" t="s">
        <v>1</v>
      </c>
      <c r="N127" s="225" t="s">
        <v>45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160</v>
      </c>
      <c r="AT127" s="228" t="s">
        <v>142</v>
      </c>
      <c r="AU127" s="228" t="s">
        <v>90</v>
      </c>
      <c r="AY127" s="16" t="s">
        <v>139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88</v>
      </c>
      <c r="BK127" s="229">
        <f>ROUND(I127*H127,2)</f>
        <v>0</v>
      </c>
      <c r="BL127" s="16" t="s">
        <v>160</v>
      </c>
      <c r="BM127" s="228" t="s">
        <v>916</v>
      </c>
    </row>
    <row r="128" spans="1:65" s="2" customFormat="1" ht="22.2" customHeight="1">
      <c r="A128" s="37"/>
      <c r="B128" s="38"/>
      <c r="C128" s="217" t="s">
        <v>90</v>
      </c>
      <c r="D128" s="217" t="s">
        <v>142</v>
      </c>
      <c r="E128" s="218" t="s">
        <v>917</v>
      </c>
      <c r="F128" s="219" t="s">
        <v>918</v>
      </c>
      <c r="G128" s="220" t="s">
        <v>919</v>
      </c>
      <c r="H128" s="221">
        <v>5</v>
      </c>
      <c r="I128" s="222"/>
      <c r="J128" s="223">
        <f>ROUND(I128*H128,2)</f>
        <v>0</v>
      </c>
      <c r="K128" s="219" t="s">
        <v>146</v>
      </c>
      <c r="L128" s="43"/>
      <c r="M128" s="224" t="s">
        <v>1</v>
      </c>
      <c r="N128" s="225" t="s">
        <v>45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160</v>
      </c>
      <c r="AT128" s="228" t="s">
        <v>142</v>
      </c>
      <c r="AU128" s="228" t="s">
        <v>90</v>
      </c>
      <c r="AY128" s="16" t="s">
        <v>139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88</v>
      </c>
      <c r="BK128" s="229">
        <f>ROUND(I128*H128,2)</f>
        <v>0</v>
      </c>
      <c r="BL128" s="16" t="s">
        <v>160</v>
      </c>
      <c r="BM128" s="228" t="s">
        <v>920</v>
      </c>
    </row>
    <row r="129" spans="1:65" s="2" customFormat="1" ht="22.2" customHeight="1">
      <c r="A129" s="37"/>
      <c r="B129" s="38"/>
      <c r="C129" s="217" t="s">
        <v>155</v>
      </c>
      <c r="D129" s="217" t="s">
        <v>142</v>
      </c>
      <c r="E129" s="218" t="s">
        <v>921</v>
      </c>
      <c r="F129" s="219" t="s">
        <v>922</v>
      </c>
      <c r="G129" s="220" t="s">
        <v>205</v>
      </c>
      <c r="H129" s="221">
        <v>2</v>
      </c>
      <c r="I129" s="222"/>
      <c r="J129" s="223">
        <f>ROUND(I129*H129,2)</f>
        <v>0</v>
      </c>
      <c r="K129" s="219" t="s">
        <v>146</v>
      </c>
      <c r="L129" s="43"/>
      <c r="M129" s="224" t="s">
        <v>1</v>
      </c>
      <c r="N129" s="225" t="s">
        <v>45</v>
      </c>
      <c r="O129" s="90"/>
      <c r="P129" s="226">
        <f>O129*H129</f>
        <v>0</v>
      </c>
      <c r="Q129" s="226">
        <v>0.00868</v>
      </c>
      <c r="R129" s="226">
        <f>Q129*H129</f>
        <v>0.01736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160</v>
      </c>
      <c r="AT129" s="228" t="s">
        <v>142</v>
      </c>
      <c r="AU129" s="228" t="s">
        <v>90</v>
      </c>
      <c r="AY129" s="16" t="s">
        <v>139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88</v>
      </c>
      <c r="BK129" s="229">
        <f>ROUND(I129*H129,2)</f>
        <v>0</v>
      </c>
      <c r="BL129" s="16" t="s">
        <v>160</v>
      </c>
      <c r="BM129" s="228" t="s">
        <v>923</v>
      </c>
    </row>
    <row r="130" spans="1:65" s="2" customFormat="1" ht="22.2" customHeight="1">
      <c r="A130" s="37"/>
      <c r="B130" s="38"/>
      <c r="C130" s="217" t="s">
        <v>160</v>
      </c>
      <c r="D130" s="217" t="s">
        <v>142</v>
      </c>
      <c r="E130" s="218" t="s">
        <v>924</v>
      </c>
      <c r="F130" s="219" t="s">
        <v>925</v>
      </c>
      <c r="G130" s="220" t="s">
        <v>303</v>
      </c>
      <c r="H130" s="221">
        <v>3.36</v>
      </c>
      <c r="I130" s="222"/>
      <c r="J130" s="223">
        <f>ROUND(I130*H130,2)</f>
        <v>0</v>
      </c>
      <c r="K130" s="219" t="s">
        <v>146</v>
      </c>
      <c r="L130" s="43"/>
      <c r="M130" s="224" t="s">
        <v>1</v>
      </c>
      <c r="N130" s="225" t="s">
        <v>45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160</v>
      </c>
      <c r="AT130" s="228" t="s">
        <v>142</v>
      </c>
      <c r="AU130" s="228" t="s">
        <v>90</v>
      </c>
      <c r="AY130" s="16" t="s">
        <v>139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88</v>
      </c>
      <c r="BK130" s="229">
        <f>ROUND(I130*H130,2)</f>
        <v>0</v>
      </c>
      <c r="BL130" s="16" t="s">
        <v>160</v>
      </c>
      <c r="BM130" s="228" t="s">
        <v>926</v>
      </c>
    </row>
    <row r="131" spans="1:51" s="13" customFormat="1" ht="12">
      <c r="A131" s="13"/>
      <c r="B131" s="249"/>
      <c r="C131" s="250"/>
      <c r="D131" s="230" t="s">
        <v>364</v>
      </c>
      <c r="E131" s="262" t="s">
        <v>1</v>
      </c>
      <c r="F131" s="251" t="s">
        <v>927</v>
      </c>
      <c r="G131" s="250"/>
      <c r="H131" s="252">
        <v>3.36</v>
      </c>
      <c r="I131" s="253"/>
      <c r="J131" s="250"/>
      <c r="K131" s="250"/>
      <c r="L131" s="254"/>
      <c r="M131" s="255"/>
      <c r="N131" s="256"/>
      <c r="O131" s="256"/>
      <c r="P131" s="256"/>
      <c r="Q131" s="256"/>
      <c r="R131" s="256"/>
      <c r="S131" s="256"/>
      <c r="T131" s="25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8" t="s">
        <v>364</v>
      </c>
      <c r="AU131" s="258" t="s">
        <v>90</v>
      </c>
      <c r="AV131" s="13" t="s">
        <v>90</v>
      </c>
      <c r="AW131" s="13" t="s">
        <v>36</v>
      </c>
      <c r="AX131" s="13" t="s">
        <v>80</v>
      </c>
      <c r="AY131" s="258" t="s">
        <v>139</v>
      </c>
    </row>
    <row r="132" spans="1:65" s="2" customFormat="1" ht="19.8" customHeight="1">
      <c r="A132" s="37"/>
      <c r="B132" s="38"/>
      <c r="C132" s="217" t="s">
        <v>138</v>
      </c>
      <c r="D132" s="217" t="s">
        <v>142</v>
      </c>
      <c r="E132" s="218" t="s">
        <v>928</v>
      </c>
      <c r="F132" s="219" t="s">
        <v>929</v>
      </c>
      <c r="G132" s="220" t="s">
        <v>303</v>
      </c>
      <c r="H132" s="221">
        <v>2.75</v>
      </c>
      <c r="I132" s="222"/>
      <c r="J132" s="223">
        <f>ROUND(I132*H132,2)</f>
        <v>0</v>
      </c>
      <c r="K132" s="219" t="s">
        <v>146</v>
      </c>
      <c r="L132" s="43"/>
      <c r="M132" s="224" t="s">
        <v>1</v>
      </c>
      <c r="N132" s="225" t="s">
        <v>45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160</v>
      </c>
      <c r="AT132" s="228" t="s">
        <v>142</v>
      </c>
      <c r="AU132" s="228" t="s">
        <v>90</v>
      </c>
      <c r="AY132" s="16" t="s">
        <v>139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88</v>
      </c>
      <c r="BK132" s="229">
        <f>ROUND(I132*H132,2)</f>
        <v>0</v>
      </c>
      <c r="BL132" s="16" t="s">
        <v>160</v>
      </c>
      <c r="BM132" s="228" t="s">
        <v>930</v>
      </c>
    </row>
    <row r="133" spans="1:51" s="13" customFormat="1" ht="12">
      <c r="A133" s="13"/>
      <c r="B133" s="249"/>
      <c r="C133" s="250"/>
      <c r="D133" s="230" t="s">
        <v>364</v>
      </c>
      <c r="E133" s="262" t="s">
        <v>1</v>
      </c>
      <c r="F133" s="251" t="s">
        <v>931</v>
      </c>
      <c r="G133" s="250"/>
      <c r="H133" s="252">
        <v>2.75</v>
      </c>
      <c r="I133" s="253"/>
      <c r="J133" s="250"/>
      <c r="K133" s="250"/>
      <c r="L133" s="254"/>
      <c r="M133" s="255"/>
      <c r="N133" s="256"/>
      <c r="O133" s="256"/>
      <c r="P133" s="256"/>
      <c r="Q133" s="256"/>
      <c r="R133" s="256"/>
      <c r="S133" s="256"/>
      <c r="T133" s="25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8" t="s">
        <v>364</v>
      </c>
      <c r="AU133" s="258" t="s">
        <v>90</v>
      </c>
      <c r="AV133" s="13" t="s">
        <v>90</v>
      </c>
      <c r="AW133" s="13" t="s">
        <v>36</v>
      </c>
      <c r="AX133" s="13" t="s">
        <v>88</v>
      </c>
      <c r="AY133" s="258" t="s">
        <v>139</v>
      </c>
    </row>
    <row r="134" spans="1:65" s="2" customFormat="1" ht="22.2" customHeight="1">
      <c r="A134" s="37"/>
      <c r="B134" s="38"/>
      <c r="C134" s="217" t="s">
        <v>169</v>
      </c>
      <c r="D134" s="217" t="s">
        <v>142</v>
      </c>
      <c r="E134" s="218" t="s">
        <v>932</v>
      </c>
      <c r="F134" s="219" t="s">
        <v>933</v>
      </c>
      <c r="G134" s="220" t="s">
        <v>303</v>
      </c>
      <c r="H134" s="221">
        <v>0.5</v>
      </c>
      <c r="I134" s="222"/>
      <c r="J134" s="223">
        <f>ROUND(I134*H134,2)</f>
        <v>0</v>
      </c>
      <c r="K134" s="219" t="s">
        <v>146</v>
      </c>
      <c r="L134" s="43"/>
      <c r="M134" s="224" t="s">
        <v>1</v>
      </c>
      <c r="N134" s="225" t="s">
        <v>45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160</v>
      </c>
      <c r="AT134" s="228" t="s">
        <v>142</v>
      </c>
      <c r="AU134" s="228" t="s">
        <v>90</v>
      </c>
      <c r="AY134" s="16" t="s">
        <v>139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88</v>
      </c>
      <c r="BK134" s="229">
        <f>ROUND(I134*H134,2)</f>
        <v>0</v>
      </c>
      <c r="BL134" s="16" t="s">
        <v>160</v>
      </c>
      <c r="BM134" s="228" t="s">
        <v>934</v>
      </c>
    </row>
    <row r="135" spans="1:65" s="2" customFormat="1" ht="22.2" customHeight="1">
      <c r="A135" s="37"/>
      <c r="B135" s="38"/>
      <c r="C135" s="217" t="s">
        <v>174</v>
      </c>
      <c r="D135" s="217" t="s">
        <v>142</v>
      </c>
      <c r="E135" s="218" t="s">
        <v>935</v>
      </c>
      <c r="F135" s="219" t="s">
        <v>936</v>
      </c>
      <c r="G135" s="220" t="s">
        <v>303</v>
      </c>
      <c r="H135" s="221">
        <v>2.52</v>
      </c>
      <c r="I135" s="222"/>
      <c r="J135" s="223">
        <f>ROUND(I135*H135,2)</f>
        <v>0</v>
      </c>
      <c r="K135" s="219" t="s">
        <v>146</v>
      </c>
      <c r="L135" s="43"/>
      <c r="M135" s="224" t="s">
        <v>1</v>
      </c>
      <c r="N135" s="225" t="s">
        <v>45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160</v>
      </c>
      <c r="AT135" s="228" t="s">
        <v>142</v>
      </c>
      <c r="AU135" s="228" t="s">
        <v>90</v>
      </c>
      <c r="AY135" s="16" t="s">
        <v>139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88</v>
      </c>
      <c r="BK135" s="229">
        <f>ROUND(I135*H135,2)</f>
        <v>0</v>
      </c>
      <c r="BL135" s="16" t="s">
        <v>160</v>
      </c>
      <c r="BM135" s="228" t="s">
        <v>937</v>
      </c>
    </row>
    <row r="136" spans="1:51" s="14" customFormat="1" ht="12">
      <c r="A136" s="14"/>
      <c r="B136" s="263"/>
      <c r="C136" s="264"/>
      <c r="D136" s="230" t="s">
        <v>364</v>
      </c>
      <c r="E136" s="265" t="s">
        <v>1</v>
      </c>
      <c r="F136" s="266" t="s">
        <v>938</v>
      </c>
      <c r="G136" s="264"/>
      <c r="H136" s="265" t="s">
        <v>1</v>
      </c>
      <c r="I136" s="267"/>
      <c r="J136" s="264"/>
      <c r="K136" s="264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364</v>
      </c>
      <c r="AU136" s="272" t="s">
        <v>90</v>
      </c>
      <c r="AV136" s="14" t="s">
        <v>88</v>
      </c>
      <c r="AW136" s="14" t="s">
        <v>36</v>
      </c>
      <c r="AX136" s="14" t="s">
        <v>80</v>
      </c>
      <c r="AY136" s="272" t="s">
        <v>139</v>
      </c>
    </row>
    <row r="137" spans="1:51" s="13" customFormat="1" ht="12">
      <c r="A137" s="13"/>
      <c r="B137" s="249"/>
      <c r="C137" s="250"/>
      <c r="D137" s="230" t="s">
        <v>364</v>
      </c>
      <c r="E137" s="262" t="s">
        <v>1</v>
      </c>
      <c r="F137" s="251" t="s">
        <v>939</v>
      </c>
      <c r="G137" s="250"/>
      <c r="H137" s="252">
        <v>2.52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364</v>
      </c>
      <c r="AU137" s="258" t="s">
        <v>90</v>
      </c>
      <c r="AV137" s="13" t="s">
        <v>90</v>
      </c>
      <c r="AW137" s="13" t="s">
        <v>36</v>
      </c>
      <c r="AX137" s="13" t="s">
        <v>80</v>
      </c>
      <c r="AY137" s="258" t="s">
        <v>139</v>
      </c>
    </row>
    <row r="138" spans="1:65" s="2" customFormat="1" ht="30" customHeight="1">
      <c r="A138" s="37"/>
      <c r="B138" s="38"/>
      <c r="C138" s="217" t="s">
        <v>179</v>
      </c>
      <c r="D138" s="217" t="s">
        <v>142</v>
      </c>
      <c r="E138" s="218" t="s">
        <v>940</v>
      </c>
      <c r="F138" s="219" t="s">
        <v>941</v>
      </c>
      <c r="G138" s="220" t="s">
        <v>303</v>
      </c>
      <c r="H138" s="221">
        <v>2.52</v>
      </c>
      <c r="I138" s="222"/>
      <c r="J138" s="223">
        <f>ROUND(I138*H138,2)</f>
        <v>0</v>
      </c>
      <c r="K138" s="219" t="s">
        <v>146</v>
      </c>
      <c r="L138" s="43"/>
      <c r="M138" s="224" t="s">
        <v>1</v>
      </c>
      <c r="N138" s="225" t="s">
        <v>45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160</v>
      </c>
      <c r="AT138" s="228" t="s">
        <v>142</v>
      </c>
      <c r="AU138" s="228" t="s">
        <v>90</v>
      </c>
      <c r="AY138" s="16" t="s">
        <v>139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88</v>
      </c>
      <c r="BK138" s="229">
        <f>ROUND(I138*H138,2)</f>
        <v>0</v>
      </c>
      <c r="BL138" s="16" t="s">
        <v>160</v>
      </c>
      <c r="BM138" s="228" t="s">
        <v>942</v>
      </c>
    </row>
    <row r="139" spans="1:65" s="2" customFormat="1" ht="22.2" customHeight="1">
      <c r="A139" s="37"/>
      <c r="B139" s="38"/>
      <c r="C139" s="217" t="s">
        <v>186</v>
      </c>
      <c r="D139" s="217" t="s">
        <v>142</v>
      </c>
      <c r="E139" s="218" t="s">
        <v>943</v>
      </c>
      <c r="F139" s="219" t="s">
        <v>944</v>
      </c>
      <c r="G139" s="220" t="s">
        <v>303</v>
      </c>
      <c r="H139" s="221">
        <v>23.1</v>
      </c>
      <c r="I139" s="222"/>
      <c r="J139" s="223">
        <f>ROUND(I139*H139,2)</f>
        <v>0</v>
      </c>
      <c r="K139" s="219" t="s">
        <v>146</v>
      </c>
      <c r="L139" s="43"/>
      <c r="M139" s="224" t="s">
        <v>1</v>
      </c>
      <c r="N139" s="225" t="s">
        <v>45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160</v>
      </c>
      <c r="AT139" s="228" t="s">
        <v>142</v>
      </c>
      <c r="AU139" s="228" t="s">
        <v>90</v>
      </c>
      <c r="AY139" s="16" t="s">
        <v>139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88</v>
      </c>
      <c r="BK139" s="229">
        <f>ROUND(I139*H139,2)</f>
        <v>0</v>
      </c>
      <c r="BL139" s="16" t="s">
        <v>160</v>
      </c>
      <c r="BM139" s="228" t="s">
        <v>945</v>
      </c>
    </row>
    <row r="140" spans="1:51" s="14" customFormat="1" ht="12">
      <c r="A140" s="14"/>
      <c r="B140" s="263"/>
      <c r="C140" s="264"/>
      <c r="D140" s="230" t="s">
        <v>364</v>
      </c>
      <c r="E140" s="265" t="s">
        <v>1</v>
      </c>
      <c r="F140" s="266" t="s">
        <v>946</v>
      </c>
      <c r="G140" s="264"/>
      <c r="H140" s="265" t="s">
        <v>1</v>
      </c>
      <c r="I140" s="267"/>
      <c r="J140" s="264"/>
      <c r="K140" s="264"/>
      <c r="L140" s="268"/>
      <c r="M140" s="269"/>
      <c r="N140" s="270"/>
      <c r="O140" s="270"/>
      <c r="P140" s="270"/>
      <c r="Q140" s="270"/>
      <c r="R140" s="270"/>
      <c r="S140" s="270"/>
      <c r="T140" s="27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2" t="s">
        <v>364</v>
      </c>
      <c r="AU140" s="272" t="s">
        <v>90</v>
      </c>
      <c r="AV140" s="14" t="s">
        <v>88</v>
      </c>
      <c r="AW140" s="14" t="s">
        <v>36</v>
      </c>
      <c r="AX140" s="14" t="s">
        <v>80</v>
      </c>
      <c r="AY140" s="272" t="s">
        <v>139</v>
      </c>
    </row>
    <row r="141" spans="1:51" s="13" customFormat="1" ht="12">
      <c r="A141" s="13"/>
      <c r="B141" s="249"/>
      <c r="C141" s="250"/>
      <c r="D141" s="230" t="s">
        <v>364</v>
      </c>
      <c r="E141" s="262" t="s">
        <v>1</v>
      </c>
      <c r="F141" s="251" t="s">
        <v>947</v>
      </c>
      <c r="G141" s="250"/>
      <c r="H141" s="252">
        <v>21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8" t="s">
        <v>364</v>
      </c>
      <c r="AU141" s="258" t="s">
        <v>90</v>
      </c>
      <c r="AV141" s="13" t="s">
        <v>90</v>
      </c>
      <c r="AW141" s="13" t="s">
        <v>36</v>
      </c>
      <c r="AX141" s="13" t="s">
        <v>80</v>
      </c>
      <c r="AY141" s="258" t="s">
        <v>139</v>
      </c>
    </row>
    <row r="142" spans="1:51" s="14" customFormat="1" ht="12">
      <c r="A142" s="14"/>
      <c r="B142" s="263"/>
      <c r="C142" s="264"/>
      <c r="D142" s="230" t="s">
        <v>364</v>
      </c>
      <c r="E142" s="265" t="s">
        <v>1</v>
      </c>
      <c r="F142" s="266" t="s">
        <v>948</v>
      </c>
      <c r="G142" s="264"/>
      <c r="H142" s="265" t="s">
        <v>1</v>
      </c>
      <c r="I142" s="267"/>
      <c r="J142" s="264"/>
      <c r="K142" s="264"/>
      <c r="L142" s="268"/>
      <c r="M142" s="269"/>
      <c r="N142" s="270"/>
      <c r="O142" s="270"/>
      <c r="P142" s="270"/>
      <c r="Q142" s="270"/>
      <c r="R142" s="270"/>
      <c r="S142" s="270"/>
      <c r="T142" s="27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2" t="s">
        <v>364</v>
      </c>
      <c r="AU142" s="272" t="s">
        <v>90</v>
      </c>
      <c r="AV142" s="14" t="s">
        <v>88</v>
      </c>
      <c r="AW142" s="14" t="s">
        <v>36</v>
      </c>
      <c r="AX142" s="14" t="s">
        <v>80</v>
      </c>
      <c r="AY142" s="272" t="s">
        <v>139</v>
      </c>
    </row>
    <row r="143" spans="1:51" s="13" customFormat="1" ht="12">
      <c r="A143" s="13"/>
      <c r="B143" s="249"/>
      <c r="C143" s="250"/>
      <c r="D143" s="230" t="s">
        <v>364</v>
      </c>
      <c r="E143" s="262" t="s">
        <v>1</v>
      </c>
      <c r="F143" s="251" t="s">
        <v>949</v>
      </c>
      <c r="G143" s="250"/>
      <c r="H143" s="252">
        <v>2.1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364</v>
      </c>
      <c r="AU143" s="258" t="s">
        <v>90</v>
      </c>
      <c r="AV143" s="13" t="s">
        <v>90</v>
      </c>
      <c r="AW143" s="13" t="s">
        <v>36</v>
      </c>
      <c r="AX143" s="13" t="s">
        <v>80</v>
      </c>
      <c r="AY143" s="258" t="s">
        <v>139</v>
      </c>
    </row>
    <row r="144" spans="1:65" s="2" customFormat="1" ht="22.2" customHeight="1">
      <c r="A144" s="37"/>
      <c r="B144" s="38"/>
      <c r="C144" s="217" t="s">
        <v>191</v>
      </c>
      <c r="D144" s="217" t="s">
        <v>142</v>
      </c>
      <c r="E144" s="218" t="s">
        <v>950</v>
      </c>
      <c r="F144" s="219" t="s">
        <v>951</v>
      </c>
      <c r="G144" s="220" t="s">
        <v>303</v>
      </c>
      <c r="H144" s="221">
        <v>23.1</v>
      </c>
      <c r="I144" s="222"/>
      <c r="J144" s="223">
        <f>ROUND(I144*H144,2)</f>
        <v>0</v>
      </c>
      <c r="K144" s="219" t="s">
        <v>146</v>
      </c>
      <c r="L144" s="43"/>
      <c r="M144" s="224" t="s">
        <v>1</v>
      </c>
      <c r="N144" s="225" t="s">
        <v>45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160</v>
      </c>
      <c r="AT144" s="228" t="s">
        <v>142</v>
      </c>
      <c r="AU144" s="228" t="s">
        <v>90</v>
      </c>
      <c r="AY144" s="16" t="s">
        <v>139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88</v>
      </c>
      <c r="BK144" s="229">
        <f>ROUND(I144*H144,2)</f>
        <v>0</v>
      </c>
      <c r="BL144" s="16" t="s">
        <v>160</v>
      </c>
      <c r="BM144" s="228" t="s">
        <v>952</v>
      </c>
    </row>
    <row r="145" spans="1:65" s="2" customFormat="1" ht="19.8" customHeight="1">
      <c r="A145" s="37"/>
      <c r="B145" s="38"/>
      <c r="C145" s="217" t="s">
        <v>198</v>
      </c>
      <c r="D145" s="217" t="s">
        <v>142</v>
      </c>
      <c r="E145" s="218" t="s">
        <v>953</v>
      </c>
      <c r="F145" s="219" t="s">
        <v>954</v>
      </c>
      <c r="G145" s="220" t="s">
        <v>290</v>
      </c>
      <c r="H145" s="221">
        <v>52.5</v>
      </c>
      <c r="I145" s="222"/>
      <c r="J145" s="223">
        <f>ROUND(I145*H145,2)</f>
        <v>0</v>
      </c>
      <c r="K145" s="219" t="s">
        <v>146</v>
      </c>
      <c r="L145" s="43"/>
      <c r="M145" s="224" t="s">
        <v>1</v>
      </c>
      <c r="N145" s="225" t="s">
        <v>45</v>
      </c>
      <c r="O145" s="90"/>
      <c r="P145" s="226">
        <f>O145*H145</f>
        <v>0</v>
      </c>
      <c r="Q145" s="226">
        <v>0.00084</v>
      </c>
      <c r="R145" s="226">
        <f>Q145*H145</f>
        <v>0.0441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160</v>
      </c>
      <c r="AT145" s="228" t="s">
        <v>142</v>
      </c>
      <c r="AU145" s="228" t="s">
        <v>90</v>
      </c>
      <c r="AY145" s="16" t="s">
        <v>139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88</v>
      </c>
      <c r="BK145" s="229">
        <f>ROUND(I145*H145,2)</f>
        <v>0</v>
      </c>
      <c r="BL145" s="16" t="s">
        <v>160</v>
      </c>
      <c r="BM145" s="228" t="s">
        <v>955</v>
      </c>
    </row>
    <row r="146" spans="1:51" s="13" customFormat="1" ht="12">
      <c r="A146" s="13"/>
      <c r="B146" s="249"/>
      <c r="C146" s="250"/>
      <c r="D146" s="230" t="s">
        <v>364</v>
      </c>
      <c r="E146" s="262" t="s">
        <v>1</v>
      </c>
      <c r="F146" s="251" t="s">
        <v>956</v>
      </c>
      <c r="G146" s="250"/>
      <c r="H146" s="252">
        <v>52.5</v>
      </c>
      <c r="I146" s="253"/>
      <c r="J146" s="250"/>
      <c r="K146" s="250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364</v>
      </c>
      <c r="AU146" s="258" t="s">
        <v>90</v>
      </c>
      <c r="AV146" s="13" t="s">
        <v>90</v>
      </c>
      <c r="AW146" s="13" t="s">
        <v>36</v>
      </c>
      <c r="AX146" s="13" t="s">
        <v>80</v>
      </c>
      <c r="AY146" s="258" t="s">
        <v>139</v>
      </c>
    </row>
    <row r="147" spans="1:65" s="2" customFormat="1" ht="22.2" customHeight="1">
      <c r="A147" s="37"/>
      <c r="B147" s="38"/>
      <c r="C147" s="217" t="s">
        <v>202</v>
      </c>
      <c r="D147" s="217" t="s">
        <v>142</v>
      </c>
      <c r="E147" s="218" t="s">
        <v>957</v>
      </c>
      <c r="F147" s="219" t="s">
        <v>958</v>
      </c>
      <c r="G147" s="220" t="s">
        <v>290</v>
      </c>
      <c r="H147" s="221">
        <v>52.5</v>
      </c>
      <c r="I147" s="222"/>
      <c r="J147" s="223">
        <f>ROUND(I147*H147,2)</f>
        <v>0</v>
      </c>
      <c r="K147" s="219" t="s">
        <v>146</v>
      </c>
      <c r="L147" s="43"/>
      <c r="M147" s="224" t="s">
        <v>1</v>
      </c>
      <c r="N147" s="225" t="s">
        <v>45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160</v>
      </c>
      <c r="AT147" s="228" t="s">
        <v>142</v>
      </c>
      <c r="AU147" s="228" t="s">
        <v>90</v>
      </c>
      <c r="AY147" s="16" t="s">
        <v>139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88</v>
      </c>
      <c r="BK147" s="229">
        <f>ROUND(I147*H147,2)</f>
        <v>0</v>
      </c>
      <c r="BL147" s="16" t="s">
        <v>160</v>
      </c>
      <c r="BM147" s="228" t="s">
        <v>959</v>
      </c>
    </row>
    <row r="148" spans="1:65" s="2" customFormat="1" ht="22.2" customHeight="1">
      <c r="A148" s="37"/>
      <c r="B148" s="38"/>
      <c r="C148" s="217" t="s">
        <v>208</v>
      </c>
      <c r="D148" s="217" t="s">
        <v>142</v>
      </c>
      <c r="E148" s="218" t="s">
        <v>960</v>
      </c>
      <c r="F148" s="219" t="s">
        <v>961</v>
      </c>
      <c r="G148" s="220" t="s">
        <v>303</v>
      </c>
      <c r="H148" s="221">
        <v>25.62</v>
      </c>
      <c r="I148" s="222"/>
      <c r="J148" s="223">
        <f>ROUND(I148*H148,2)</f>
        <v>0</v>
      </c>
      <c r="K148" s="219" t="s">
        <v>146</v>
      </c>
      <c r="L148" s="43"/>
      <c r="M148" s="224" t="s">
        <v>1</v>
      </c>
      <c r="N148" s="225" t="s">
        <v>45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160</v>
      </c>
      <c r="AT148" s="228" t="s">
        <v>142</v>
      </c>
      <c r="AU148" s="228" t="s">
        <v>90</v>
      </c>
      <c r="AY148" s="16" t="s">
        <v>139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88</v>
      </c>
      <c r="BK148" s="229">
        <f>ROUND(I148*H148,2)</f>
        <v>0</v>
      </c>
      <c r="BL148" s="16" t="s">
        <v>160</v>
      </c>
      <c r="BM148" s="228" t="s">
        <v>962</v>
      </c>
    </row>
    <row r="149" spans="1:51" s="13" customFormat="1" ht="12">
      <c r="A149" s="13"/>
      <c r="B149" s="249"/>
      <c r="C149" s="250"/>
      <c r="D149" s="230" t="s">
        <v>364</v>
      </c>
      <c r="E149" s="262" t="s">
        <v>1</v>
      </c>
      <c r="F149" s="251" t="s">
        <v>963</v>
      </c>
      <c r="G149" s="250"/>
      <c r="H149" s="252">
        <v>25.62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364</v>
      </c>
      <c r="AU149" s="258" t="s">
        <v>90</v>
      </c>
      <c r="AV149" s="13" t="s">
        <v>90</v>
      </c>
      <c r="AW149" s="13" t="s">
        <v>36</v>
      </c>
      <c r="AX149" s="13" t="s">
        <v>80</v>
      </c>
      <c r="AY149" s="258" t="s">
        <v>139</v>
      </c>
    </row>
    <row r="150" spans="1:65" s="2" customFormat="1" ht="22.2" customHeight="1">
      <c r="A150" s="37"/>
      <c r="B150" s="38"/>
      <c r="C150" s="217" t="s">
        <v>213</v>
      </c>
      <c r="D150" s="217" t="s">
        <v>142</v>
      </c>
      <c r="E150" s="218" t="s">
        <v>340</v>
      </c>
      <c r="F150" s="219" t="s">
        <v>341</v>
      </c>
      <c r="G150" s="220" t="s">
        <v>303</v>
      </c>
      <c r="H150" s="221">
        <v>2.88</v>
      </c>
      <c r="I150" s="222"/>
      <c r="J150" s="223">
        <f>ROUND(I150*H150,2)</f>
        <v>0</v>
      </c>
      <c r="K150" s="219" t="s">
        <v>146</v>
      </c>
      <c r="L150" s="43"/>
      <c r="M150" s="224" t="s">
        <v>1</v>
      </c>
      <c r="N150" s="225" t="s">
        <v>45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160</v>
      </c>
      <c r="AT150" s="228" t="s">
        <v>142</v>
      </c>
      <c r="AU150" s="228" t="s">
        <v>90</v>
      </c>
      <c r="AY150" s="16" t="s">
        <v>139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88</v>
      </c>
      <c r="BK150" s="229">
        <f>ROUND(I150*H150,2)</f>
        <v>0</v>
      </c>
      <c r="BL150" s="16" t="s">
        <v>160</v>
      </c>
      <c r="BM150" s="228" t="s">
        <v>964</v>
      </c>
    </row>
    <row r="151" spans="1:51" s="14" customFormat="1" ht="12">
      <c r="A151" s="14"/>
      <c r="B151" s="263"/>
      <c r="C151" s="264"/>
      <c r="D151" s="230" t="s">
        <v>364</v>
      </c>
      <c r="E151" s="265" t="s">
        <v>1</v>
      </c>
      <c r="F151" s="266" t="s">
        <v>965</v>
      </c>
      <c r="G151" s="264"/>
      <c r="H151" s="265" t="s">
        <v>1</v>
      </c>
      <c r="I151" s="267"/>
      <c r="J151" s="264"/>
      <c r="K151" s="264"/>
      <c r="L151" s="268"/>
      <c r="M151" s="269"/>
      <c r="N151" s="270"/>
      <c r="O151" s="270"/>
      <c r="P151" s="270"/>
      <c r="Q151" s="270"/>
      <c r="R151" s="270"/>
      <c r="S151" s="270"/>
      <c r="T151" s="27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2" t="s">
        <v>364</v>
      </c>
      <c r="AU151" s="272" t="s">
        <v>90</v>
      </c>
      <c r="AV151" s="14" t="s">
        <v>88</v>
      </c>
      <c r="AW151" s="14" t="s">
        <v>36</v>
      </c>
      <c r="AX151" s="14" t="s">
        <v>80</v>
      </c>
      <c r="AY151" s="272" t="s">
        <v>139</v>
      </c>
    </row>
    <row r="152" spans="1:51" s="13" customFormat="1" ht="12">
      <c r="A152" s="13"/>
      <c r="B152" s="249"/>
      <c r="C152" s="250"/>
      <c r="D152" s="230" t="s">
        <v>364</v>
      </c>
      <c r="E152" s="262" t="s">
        <v>1</v>
      </c>
      <c r="F152" s="251" t="s">
        <v>966</v>
      </c>
      <c r="G152" s="250"/>
      <c r="H152" s="252">
        <v>2.88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364</v>
      </c>
      <c r="AU152" s="258" t="s">
        <v>90</v>
      </c>
      <c r="AV152" s="13" t="s">
        <v>90</v>
      </c>
      <c r="AW152" s="13" t="s">
        <v>36</v>
      </c>
      <c r="AX152" s="13" t="s">
        <v>80</v>
      </c>
      <c r="AY152" s="258" t="s">
        <v>139</v>
      </c>
    </row>
    <row r="153" spans="1:65" s="2" customFormat="1" ht="14.4" customHeight="1">
      <c r="A153" s="37"/>
      <c r="B153" s="38"/>
      <c r="C153" s="217" t="s">
        <v>8</v>
      </c>
      <c r="D153" s="217" t="s">
        <v>142</v>
      </c>
      <c r="E153" s="218" t="s">
        <v>967</v>
      </c>
      <c r="F153" s="219" t="s">
        <v>968</v>
      </c>
      <c r="G153" s="220" t="s">
        <v>303</v>
      </c>
      <c r="H153" s="221">
        <v>2.88</v>
      </c>
      <c r="I153" s="222"/>
      <c r="J153" s="223">
        <f>ROUND(I153*H153,2)</f>
        <v>0</v>
      </c>
      <c r="K153" s="219" t="s">
        <v>146</v>
      </c>
      <c r="L153" s="43"/>
      <c r="M153" s="224" t="s">
        <v>1</v>
      </c>
      <c r="N153" s="225" t="s">
        <v>45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160</v>
      </c>
      <c r="AT153" s="228" t="s">
        <v>142</v>
      </c>
      <c r="AU153" s="228" t="s">
        <v>90</v>
      </c>
      <c r="AY153" s="16" t="s">
        <v>139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88</v>
      </c>
      <c r="BK153" s="229">
        <f>ROUND(I153*H153,2)</f>
        <v>0</v>
      </c>
      <c r="BL153" s="16" t="s">
        <v>160</v>
      </c>
      <c r="BM153" s="228" t="s">
        <v>969</v>
      </c>
    </row>
    <row r="154" spans="1:65" s="2" customFormat="1" ht="22.2" customHeight="1">
      <c r="A154" s="37"/>
      <c r="B154" s="38"/>
      <c r="C154" s="217" t="s">
        <v>225</v>
      </c>
      <c r="D154" s="217" t="s">
        <v>142</v>
      </c>
      <c r="E154" s="218" t="s">
        <v>348</v>
      </c>
      <c r="F154" s="219" t="s">
        <v>970</v>
      </c>
      <c r="G154" s="220" t="s">
        <v>330</v>
      </c>
      <c r="H154" s="221">
        <v>5.184</v>
      </c>
      <c r="I154" s="222"/>
      <c r="J154" s="223">
        <f>ROUND(I154*H154,2)</f>
        <v>0</v>
      </c>
      <c r="K154" s="219" t="s">
        <v>146</v>
      </c>
      <c r="L154" s="43"/>
      <c r="M154" s="224" t="s">
        <v>1</v>
      </c>
      <c r="N154" s="225" t="s">
        <v>45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160</v>
      </c>
      <c r="AT154" s="228" t="s">
        <v>142</v>
      </c>
      <c r="AU154" s="228" t="s">
        <v>90</v>
      </c>
      <c r="AY154" s="16" t="s">
        <v>139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88</v>
      </c>
      <c r="BK154" s="229">
        <f>ROUND(I154*H154,2)</f>
        <v>0</v>
      </c>
      <c r="BL154" s="16" t="s">
        <v>160</v>
      </c>
      <c r="BM154" s="228" t="s">
        <v>971</v>
      </c>
    </row>
    <row r="155" spans="1:51" s="13" customFormat="1" ht="12">
      <c r="A155" s="13"/>
      <c r="B155" s="249"/>
      <c r="C155" s="250"/>
      <c r="D155" s="230" t="s">
        <v>364</v>
      </c>
      <c r="E155" s="262" t="s">
        <v>1</v>
      </c>
      <c r="F155" s="251" t="s">
        <v>972</v>
      </c>
      <c r="G155" s="250"/>
      <c r="H155" s="252">
        <v>5.184</v>
      </c>
      <c r="I155" s="253"/>
      <c r="J155" s="250"/>
      <c r="K155" s="250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364</v>
      </c>
      <c r="AU155" s="258" t="s">
        <v>90</v>
      </c>
      <c r="AV155" s="13" t="s">
        <v>90</v>
      </c>
      <c r="AW155" s="13" t="s">
        <v>36</v>
      </c>
      <c r="AX155" s="13" t="s">
        <v>80</v>
      </c>
      <c r="AY155" s="258" t="s">
        <v>139</v>
      </c>
    </row>
    <row r="156" spans="1:65" s="2" customFormat="1" ht="22.2" customHeight="1">
      <c r="A156" s="37"/>
      <c r="B156" s="38"/>
      <c r="C156" s="217" t="s">
        <v>230</v>
      </c>
      <c r="D156" s="217" t="s">
        <v>142</v>
      </c>
      <c r="E156" s="218" t="s">
        <v>449</v>
      </c>
      <c r="F156" s="219" t="s">
        <v>450</v>
      </c>
      <c r="G156" s="220" t="s">
        <v>303</v>
      </c>
      <c r="H156" s="221">
        <v>18.87</v>
      </c>
      <c r="I156" s="222"/>
      <c r="J156" s="223">
        <f>ROUND(I156*H156,2)</f>
        <v>0</v>
      </c>
      <c r="K156" s="219" t="s">
        <v>146</v>
      </c>
      <c r="L156" s="43"/>
      <c r="M156" s="224" t="s">
        <v>1</v>
      </c>
      <c r="N156" s="225" t="s">
        <v>45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160</v>
      </c>
      <c r="AT156" s="228" t="s">
        <v>142</v>
      </c>
      <c r="AU156" s="228" t="s">
        <v>90</v>
      </c>
      <c r="AY156" s="16" t="s">
        <v>139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88</v>
      </c>
      <c r="BK156" s="229">
        <f>ROUND(I156*H156,2)</f>
        <v>0</v>
      </c>
      <c r="BL156" s="16" t="s">
        <v>160</v>
      </c>
      <c r="BM156" s="228" t="s">
        <v>973</v>
      </c>
    </row>
    <row r="157" spans="1:51" s="13" customFormat="1" ht="12">
      <c r="A157" s="13"/>
      <c r="B157" s="249"/>
      <c r="C157" s="250"/>
      <c r="D157" s="230" t="s">
        <v>364</v>
      </c>
      <c r="E157" s="262" t="s">
        <v>1</v>
      </c>
      <c r="F157" s="251" t="s">
        <v>963</v>
      </c>
      <c r="G157" s="250"/>
      <c r="H157" s="252">
        <v>25.62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364</v>
      </c>
      <c r="AU157" s="258" t="s">
        <v>90</v>
      </c>
      <c r="AV157" s="13" t="s">
        <v>90</v>
      </c>
      <c r="AW157" s="13" t="s">
        <v>36</v>
      </c>
      <c r="AX157" s="13" t="s">
        <v>80</v>
      </c>
      <c r="AY157" s="258" t="s">
        <v>139</v>
      </c>
    </row>
    <row r="158" spans="1:51" s="13" customFormat="1" ht="12">
      <c r="A158" s="13"/>
      <c r="B158" s="249"/>
      <c r="C158" s="250"/>
      <c r="D158" s="230" t="s">
        <v>364</v>
      </c>
      <c r="E158" s="262" t="s">
        <v>1</v>
      </c>
      <c r="F158" s="251" t="s">
        <v>974</v>
      </c>
      <c r="G158" s="250"/>
      <c r="H158" s="252">
        <v>-6.75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364</v>
      </c>
      <c r="AU158" s="258" t="s">
        <v>90</v>
      </c>
      <c r="AV158" s="13" t="s">
        <v>90</v>
      </c>
      <c r="AW158" s="13" t="s">
        <v>36</v>
      </c>
      <c r="AX158" s="13" t="s">
        <v>80</v>
      </c>
      <c r="AY158" s="258" t="s">
        <v>139</v>
      </c>
    </row>
    <row r="159" spans="1:65" s="2" customFormat="1" ht="30" customHeight="1">
      <c r="A159" s="37"/>
      <c r="B159" s="38"/>
      <c r="C159" s="217" t="s">
        <v>235</v>
      </c>
      <c r="D159" s="217" t="s">
        <v>142</v>
      </c>
      <c r="E159" s="218" t="s">
        <v>975</v>
      </c>
      <c r="F159" s="219" t="s">
        <v>976</v>
      </c>
      <c r="G159" s="220" t="s">
        <v>303</v>
      </c>
      <c r="H159" s="221">
        <v>5.25</v>
      </c>
      <c r="I159" s="222"/>
      <c r="J159" s="223">
        <f>ROUND(I159*H159,2)</f>
        <v>0</v>
      </c>
      <c r="K159" s="219" t="s">
        <v>146</v>
      </c>
      <c r="L159" s="43"/>
      <c r="M159" s="224" t="s">
        <v>1</v>
      </c>
      <c r="N159" s="225" t="s">
        <v>45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160</v>
      </c>
      <c r="AT159" s="228" t="s">
        <v>142</v>
      </c>
      <c r="AU159" s="228" t="s">
        <v>90</v>
      </c>
      <c r="AY159" s="16" t="s">
        <v>139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88</v>
      </c>
      <c r="BK159" s="229">
        <f>ROUND(I159*H159,2)</f>
        <v>0</v>
      </c>
      <c r="BL159" s="16" t="s">
        <v>160</v>
      </c>
      <c r="BM159" s="228" t="s">
        <v>977</v>
      </c>
    </row>
    <row r="160" spans="1:51" s="13" customFormat="1" ht="12">
      <c r="A160" s="13"/>
      <c r="B160" s="249"/>
      <c r="C160" s="250"/>
      <c r="D160" s="230" t="s">
        <v>364</v>
      </c>
      <c r="E160" s="262" t="s">
        <v>1</v>
      </c>
      <c r="F160" s="251" t="s">
        <v>978</v>
      </c>
      <c r="G160" s="250"/>
      <c r="H160" s="252">
        <v>5.25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364</v>
      </c>
      <c r="AU160" s="258" t="s">
        <v>90</v>
      </c>
      <c r="AV160" s="13" t="s">
        <v>90</v>
      </c>
      <c r="AW160" s="13" t="s">
        <v>36</v>
      </c>
      <c r="AX160" s="13" t="s">
        <v>88</v>
      </c>
      <c r="AY160" s="258" t="s">
        <v>139</v>
      </c>
    </row>
    <row r="161" spans="1:65" s="2" customFormat="1" ht="14.4" customHeight="1">
      <c r="A161" s="37"/>
      <c r="B161" s="38"/>
      <c r="C161" s="239" t="s">
        <v>239</v>
      </c>
      <c r="D161" s="239" t="s">
        <v>327</v>
      </c>
      <c r="E161" s="240" t="s">
        <v>979</v>
      </c>
      <c r="F161" s="241" t="s">
        <v>980</v>
      </c>
      <c r="G161" s="242" t="s">
        <v>330</v>
      </c>
      <c r="H161" s="243">
        <v>3.634</v>
      </c>
      <c r="I161" s="244"/>
      <c r="J161" s="245">
        <f>ROUND(I161*H161,2)</f>
        <v>0</v>
      </c>
      <c r="K161" s="241" t="s">
        <v>146</v>
      </c>
      <c r="L161" s="246"/>
      <c r="M161" s="247" t="s">
        <v>1</v>
      </c>
      <c r="N161" s="248" t="s">
        <v>45</v>
      </c>
      <c r="O161" s="90"/>
      <c r="P161" s="226">
        <f>O161*H161</f>
        <v>0</v>
      </c>
      <c r="Q161" s="226">
        <v>1</v>
      </c>
      <c r="R161" s="226">
        <f>Q161*H161</f>
        <v>3.634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179</v>
      </c>
      <c r="AT161" s="228" t="s">
        <v>327</v>
      </c>
      <c r="AU161" s="228" t="s">
        <v>90</v>
      </c>
      <c r="AY161" s="16" t="s">
        <v>139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88</v>
      </c>
      <c r="BK161" s="229">
        <f>ROUND(I161*H161,2)</f>
        <v>0</v>
      </c>
      <c r="BL161" s="16" t="s">
        <v>160</v>
      </c>
      <c r="BM161" s="228" t="s">
        <v>981</v>
      </c>
    </row>
    <row r="162" spans="1:51" s="14" customFormat="1" ht="12">
      <c r="A162" s="14"/>
      <c r="B162" s="263"/>
      <c r="C162" s="264"/>
      <c r="D162" s="230" t="s">
        <v>364</v>
      </c>
      <c r="E162" s="265" t="s">
        <v>1</v>
      </c>
      <c r="F162" s="266" t="s">
        <v>982</v>
      </c>
      <c r="G162" s="264"/>
      <c r="H162" s="265" t="s">
        <v>1</v>
      </c>
      <c r="I162" s="267"/>
      <c r="J162" s="264"/>
      <c r="K162" s="264"/>
      <c r="L162" s="268"/>
      <c r="M162" s="269"/>
      <c r="N162" s="270"/>
      <c r="O162" s="270"/>
      <c r="P162" s="270"/>
      <c r="Q162" s="270"/>
      <c r="R162" s="270"/>
      <c r="S162" s="270"/>
      <c r="T162" s="27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2" t="s">
        <v>364</v>
      </c>
      <c r="AU162" s="272" t="s">
        <v>90</v>
      </c>
      <c r="AV162" s="14" t="s">
        <v>88</v>
      </c>
      <c r="AW162" s="14" t="s">
        <v>36</v>
      </c>
      <c r="AX162" s="14" t="s">
        <v>80</v>
      </c>
      <c r="AY162" s="272" t="s">
        <v>139</v>
      </c>
    </row>
    <row r="163" spans="1:51" s="13" customFormat="1" ht="12">
      <c r="A163" s="13"/>
      <c r="B163" s="249"/>
      <c r="C163" s="250"/>
      <c r="D163" s="230" t="s">
        <v>364</v>
      </c>
      <c r="E163" s="262" t="s">
        <v>1</v>
      </c>
      <c r="F163" s="251" t="s">
        <v>983</v>
      </c>
      <c r="G163" s="250"/>
      <c r="H163" s="252">
        <v>3.634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364</v>
      </c>
      <c r="AU163" s="258" t="s">
        <v>90</v>
      </c>
      <c r="AV163" s="13" t="s">
        <v>90</v>
      </c>
      <c r="AW163" s="13" t="s">
        <v>36</v>
      </c>
      <c r="AX163" s="13" t="s">
        <v>80</v>
      </c>
      <c r="AY163" s="258" t="s">
        <v>139</v>
      </c>
    </row>
    <row r="164" spans="1:65" s="2" customFormat="1" ht="22.2" customHeight="1">
      <c r="A164" s="37"/>
      <c r="B164" s="38"/>
      <c r="C164" s="217" t="s">
        <v>244</v>
      </c>
      <c r="D164" s="217" t="s">
        <v>142</v>
      </c>
      <c r="E164" s="218" t="s">
        <v>984</v>
      </c>
      <c r="F164" s="219" t="s">
        <v>985</v>
      </c>
      <c r="G164" s="220" t="s">
        <v>303</v>
      </c>
      <c r="H164" s="221">
        <v>3.01</v>
      </c>
      <c r="I164" s="222"/>
      <c r="J164" s="223">
        <f>ROUND(I164*H164,2)</f>
        <v>0</v>
      </c>
      <c r="K164" s="219" t="s">
        <v>146</v>
      </c>
      <c r="L164" s="43"/>
      <c r="M164" s="224" t="s">
        <v>1</v>
      </c>
      <c r="N164" s="225" t="s">
        <v>45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160</v>
      </c>
      <c r="AT164" s="228" t="s">
        <v>142</v>
      </c>
      <c r="AU164" s="228" t="s">
        <v>90</v>
      </c>
      <c r="AY164" s="16" t="s">
        <v>139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88</v>
      </c>
      <c r="BK164" s="229">
        <f>ROUND(I164*H164,2)</f>
        <v>0</v>
      </c>
      <c r="BL164" s="16" t="s">
        <v>160</v>
      </c>
      <c r="BM164" s="228" t="s">
        <v>986</v>
      </c>
    </row>
    <row r="165" spans="1:51" s="13" customFormat="1" ht="12">
      <c r="A165" s="13"/>
      <c r="B165" s="249"/>
      <c r="C165" s="250"/>
      <c r="D165" s="230" t="s">
        <v>364</v>
      </c>
      <c r="E165" s="262" t="s">
        <v>1</v>
      </c>
      <c r="F165" s="251" t="s">
        <v>987</v>
      </c>
      <c r="G165" s="250"/>
      <c r="H165" s="252">
        <v>3.01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364</v>
      </c>
      <c r="AU165" s="258" t="s">
        <v>90</v>
      </c>
      <c r="AV165" s="13" t="s">
        <v>90</v>
      </c>
      <c r="AW165" s="13" t="s">
        <v>36</v>
      </c>
      <c r="AX165" s="13" t="s">
        <v>80</v>
      </c>
      <c r="AY165" s="258" t="s">
        <v>139</v>
      </c>
    </row>
    <row r="166" spans="1:65" s="2" customFormat="1" ht="19.8" customHeight="1">
      <c r="A166" s="37"/>
      <c r="B166" s="38"/>
      <c r="C166" s="217" t="s">
        <v>7</v>
      </c>
      <c r="D166" s="217" t="s">
        <v>142</v>
      </c>
      <c r="E166" s="218" t="s">
        <v>988</v>
      </c>
      <c r="F166" s="219" t="s">
        <v>989</v>
      </c>
      <c r="G166" s="220" t="s">
        <v>290</v>
      </c>
      <c r="H166" s="221">
        <v>41.25</v>
      </c>
      <c r="I166" s="222"/>
      <c r="J166" s="223">
        <f>ROUND(I166*H166,2)</f>
        <v>0</v>
      </c>
      <c r="K166" s="219" t="s">
        <v>146</v>
      </c>
      <c r="L166" s="43"/>
      <c r="M166" s="224" t="s">
        <v>1</v>
      </c>
      <c r="N166" s="225" t="s">
        <v>45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160</v>
      </c>
      <c r="AT166" s="228" t="s">
        <v>142</v>
      </c>
      <c r="AU166" s="228" t="s">
        <v>90</v>
      </c>
      <c r="AY166" s="16" t="s">
        <v>139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88</v>
      </c>
      <c r="BK166" s="229">
        <f>ROUND(I166*H166,2)</f>
        <v>0</v>
      </c>
      <c r="BL166" s="16" t="s">
        <v>160</v>
      </c>
      <c r="BM166" s="228" t="s">
        <v>990</v>
      </c>
    </row>
    <row r="167" spans="1:51" s="13" customFormat="1" ht="12">
      <c r="A167" s="13"/>
      <c r="B167" s="249"/>
      <c r="C167" s="250"/>
      <c r="D167" s="230" t="s">
        <v>364</v>
      </c>
      <c r="E167" s="262" t="s">
        <v>1</v>
      </c>
      <c r="F167" s="251" t="s">
        <v>991</v>
      </c>
      <c r="G167" s="250"/>
      <c r="H167" s="252">
        <v>41.25</v>
      </c>
      <c r="I167" s="253"/>
      <c r="J167" s="250"/>
      <c r="K167" s="250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364</v>
      </c>
      <c r="AU167" s="258" t="s">
        <v>90</v>
      </c>
      <c r="AV167" s="13" t="s">
        <v>90</v>
      </c>
      <c r="AW167" s="13" t="s">
        <v>36</v>
      </c>
      <c r="AX167" s="13" t="s">
        <v>80</v>
      </c>
      <c r="AY167" s="258" t="s">
        <v>139</v>
      </c>
    </row>
    <row r="168" spans="1:65" s="2" customFormat="1" ht="14.4" customHeight="1">
      <c r="A168" s="37"/>
      <c r="B168" s="38"/>
      <c r="C168" s="239" t="s">
        <v>257</v>
      </c>
      <c r="D168" s="239" t="s">
        <v>327</v>
      </c>
      <c r="E168" s="240" t="s">
        <v>992</v>
      </c>
      <c r="F168" s="241" t="s">
        <v>361</v>
      </c>
      <c r="G168" s="242" t="s">
        <v>362</v>
      </c>
      <c r="H168" s="243">
        <v>1.031</v>
      </c>
      <c r="I168" s="244"/>
      <c r="J168" s="245">
        <f>ROUND(I168*H168,2)</f>
        <v>0</v>
      </c>
      <c r="K168" s="241" t="s">
        <v>146</v>
      </c>
      <c r="L168" s="246"/>
      <c r="M168" s="247" t="s">
        <v>1</v>
      </c>
      <c r="N168" s="248" t="s">
        <v>45</v>
      </c>
      <c r="O168" s="90"/>
      <c r="P168" s="226">
        <f>O168*H168</f>
        <v>0</v>
      </c>
      <c r="Q168" s="226">
        <v>0.001</v>
      </c>
      <c r="R168" s="226">
        <f>Q168*H168</f>
        <v>0.001031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179</v>
      </c>
      <c r="AT168" s="228" t="s">
        <v>327</v>
      </c>
      <c r="AU168" s="228" t="s">
        <v>90</v>
      </c>
      <c r="AY168" s="16" t="s">
        <v>139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88</v>
      </c>
      <c r="BK168" s="229">
        <f>ROUND(I168*H168,2)</f>
        <v>0</v>
      </c>
      <c r="BL168" s="16" t="s">
        <v>160</v>
      </c>
      <c r="BM168" s="228" t="s">
        <v>993</v>
      </c>
    </row>
    <row r="169" spans="1:51" s="13" customFormat="1" ht="12">
      <c r="A169" s="13"/>
      <c r="B169" s="249"/>
      <c r="C169" s="250"/>
      <c r="D169" s="230" t="s">
        <v>364</v>
      </c>
      <c r="E169" s="250"/>
      <c r="F169" s="251" t="s">
        <v>994</v>
      </c>
      <c r="G169" s="250"/>
      <c r="H169" s="252">
        <v>1.031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364</v>
      </c>
      <c r="AU169" s="258" t="s">
        <v>90</v>
      </c>
      <c r="AV169" s="13" t="s">
        <v>90</v>
      </c>
      <c r="AW169" s="13" t="s">
        <v>4</v>
      </c>
      <c r="AX169" s="13" t="s">
        <v>88</v>
      </c>
      <c r="AY169" s="258" t="s">
        <v>139</v>
      </c>
    </row>
    <row r="170" spans="1:65" s="2" customFormat="1" ht="30" customHeight="1">
      <c r="A170" s="37"/>
      <c r="B170" s="38"/>
      <c r="C170" s="217" t="s">
        <v>262</v>
      </c>
      <c r="D170" s="217" t="s">
        <v>142</v>
      </c>
      <c r="E170" s="218" t="s">
        <v>995</v>
      </c>
      <c r="F170" s="219" t="s">
        <v>996</v>
      </c>
      <c r="G170" s="220" t="s">
        <v>290</v>
      </c>
      <c r="H170" s="221">
        <v>41.25</v>
      </c>
      <c r="I170" s="222"/>
      <c r="J170" s="223">
        <f>ROUND(I170*H170,2)</f>
        <v>0</v>
      </c>
      <c r="K170" s="219" t="s">
        <v>146</v>
      </c>
      <c r="L170" s="43"/>
      <c r="M170" s="224" t="s">
        <v>1</v>
      </c>
      <c r="N170" s="225" t="s">
        <v>45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160</v>
      </c>
      <c r="AT170" s="228" t="s">
        <v>142</v>
      </c>
      <c r="AU170" s="228" t="s">
        <v>90</v>
      </c>
      <c r="AY170" s="16" t="s">
        <v>139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88</v>
      </c>
      <c r="BK170" s="229">
        <f>ROUND(I170*H170,2)</f>
        <v>0</v>
      </c>
      <c r="BL170" s="16" t="s">
        <v>160</v>
      </c>
      <c r="BM170" s="228" t="s">
        <v>997</v>
      </c>
    </row>
    <row r="171" spans="1:65" s="2" customFormat="1" ht="22.2" customHeight="1">
      <c r="A171" s="37"/>
      <c r="B171" s="38"/>
      <c r="C171" s="217" t="s">
        <v>267</v>
      </c>
      <c r="D171" s="217" t="s">
        <v>142</v>
      </c>
      <c r="E171" s="218" t="s">
        <v>998</v>
      </c>
      <c r="F171" s="219" t="s">
        <v>999</v>
      </c>
      <c r="G171" s="220" t="s">
        <v>290</v>
      </c>
      <c r="H171" s="221">
        <v>11</v>
      </c>
      <c r="I171" s="222"/>
      <c r="J171" s="223">
        <f>ROUND(I171*H171,2)</f>
        <v>0</v>
      </c>
      <c r="K171" s="219" t="s">
        <v>146</v>
      </c>
      <c r="L171" s="43"/>
      <c r="M171" s="224" t="s">
        <v>1</v>
      </c>
      <c r="N171" s="225" t="s">
        <v>45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160</v>
      </c>
      <c r="AT171" s="228" t="s">
        <v>142</v>
      </c>
      <c r="AU171" s="228" t="s">
        <v>90</v>
      </c>
      <c r="AY171" s="16" t="s">
        <v>139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88</v>
      </c>
      <c r="BK171" s="229">
        <f>ROUND(I171*H171,2)</f>
        <v>0</v>
      </c>
      <c r="BL171" s="16" t="s">
        <v>160</v>
      </c>
      <c r="BM171" s="228" t="s">
        <v>1000</v>
      </c>
    </row>
    <row r="172" spans="1:51" s="13" customFormat="1" ht="12">
      <c r="A172" s="13"/>
      <c r="B172" s="249"/>
      <c r="C172" s="250"/>
      <c r="D172" s="230" t="s">
        <v>364</v>
      </c>
      <c r="E172" s="262" t="s">
        <v>1</v>
      </c>
      <c r="F172" s="251" t="s">
        <v>1001</v>
      </c>
      <c r="G172" s="250"/>
      <c r="H172" s="252">
        <v>11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364</v>
      </c>
      <c r="AU172" s="258" t="s">
        <v>90</v>
      </c>
      <c r="AV172" s="13" t="s">
        <v>90</v>
      </c>
      <c r="AW172" s="13" t="s">
        <v>36</v>
      </c>
      <c r="AX172" s="13" t="s">
        <v>88</v>
      </c>
      <c r="AY172" s="258" t="s">
        <v>139</v>
      </c>
    </row>
    <row r="173" spans="1:63" s="12" customFormat="1" ht="22.8" customHeight="1">
      <c r="A173" s="12"/>
      <c r="B173" s="201"/>
      <c r="C173" s="202"/>
      <c r="D173" s="203" t="s">
        <v>79</v>
      </c>
      <c r="E173" s="215" t="s">
        <v>160</v>
      </c>
      <c r="F173" s="215" t="s">
        <v>453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SUM(P174:P178)</f>
        <v>0</v>
      </c>
      <c r="Q173" s="209"/>
      <c r="R173" s="210">
        <f>SUM(R174:R178)</f>
        <v>1.2100928</v>
      </c>
      <c r="S173" s="209"/>
      <c r="T173" s="211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88</v>
      </c>
      <c r="AT173" s="213" t="s">
        <v>79</v>
      </c>
      <c r="AU173" s="213" t="s">
        <v>88</v>
      </c>
      <c r="AY173" s="212" t="s">
        <v>139</v>
      </c>
      <c r="BK173" s="214">
        <f>SUM(BK174:BK178)</f>
        <v>0</v>
      </c>
    </row>
    <row r="174" spans="1:65" s="2" customFormat="1" ht="22.2" customHeight="1">
      <c r="A174" s="37"/>
      <c r="B174" s="38"/>
      <c r="C174" s="217" t="s">
        <v>274</v>
      </c>
      <c r="D174" s="217" t="s">
        <v>142</v>
      </c>
      <c r="E174" s="218" t="s">
        <v>1002</v>
      </c>
      <c r="F174" s="219" t="s">
        <v>1003</v>
      </c>
      <c r="G174" s="220" t="s">
        <v>303</v>
      </c>
      <c r="H174" s="221">
        <v>0.64</v>
      </c>
      <c r="I174" s="222"/>
      <c r="J174" s="223">
        <f>ROUND(I174*H174,2)</f>
        <v>0</v>
      </c>
      <c r="K174" s="219" t="s">
        <v>146</v>
      </c>
      <c r="L174" s="43"/>
      <c r="M174" s="224" t="s">
        <v>1</v>
      </c>
      <c r="N174" s="225" t="s">
        <v>45</v>
      </c>
      <c r="O174" s="90"/>
      <c r="P174" s="226">
        <f>O174*H174</f>
        <v>0</v>
      </c>
      <c r="Q174" s="226">
        <v>1.89077</v>
      </c>
      <c r="R174" s="226">
        <f>Q174*H174</f>
        <v>1.2100928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160</v>
      </c>
      <c r="AT174" s="228" t="s">
        <v>142</v>
      </c>
      <c r="AU174" s="228" t="s">
        <v>90</v>
      </c>
      <c r="AY174" s="16" t="s">
        <v>139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88</v>
      </c>
      <c r="BK174" s="229">
        <f>ROUND(I174*H174,2)</f>
        <v>0</v>
      </c>
      <c r="BL174" s="16" t="s">
        <v>160</v>
      </c>
      <c r="BM174" s="228" t="s">
        <v>1004</v>
      </c>
    </row>
    <row r="175" spans="1:51" s="14" customFormat="1" ht="12">
      <c r="A175" s="14"/>
      <c r="B175" s="263"/>
      <c r="C175" s="264"/>
      <c r="D175" s="230" t="s">
        <v>364</v>
      </c>
      <c r="E175" s="265" t="s">
        <v>1</v>
      </c>
      <c r="F175" s="266" t="s">
        <v>1005</v>
      </c>
      <c r="G175" s="264"/>
      <c r="H175" s="265" t="s">
        <v>1</v>
      </c>
      <c r="I175" s="267"/>
      <c r="J175" s="264"/>
      <c r="K175" s="264"/>
      <c r="L175" s="268"/>
      <c r="M175" s="269"/>
      <c r="N175" s="270"/>
      <c r="O175" s="270"/>
      <c r="P175" s="270"/>
      <c r="Q175" s="270"/>
      <c r="R175" s="270"/>
      <c r="S175" s="270"/>
      <c r="T175" s="27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2" t="s">
        <v>364</v>
      </c>
      <c r="AU175" s="272" t="s">
        <v>90</v>
      </c>
      <c r="AV175" s="14" t="s">
        <v>88</v>
      </c>
      <c r="AW175" s="14" t="s">
        <v>36</v>
      </c>
      <c r="AX175" s="14" t="s">
        <v>80</v>
      </c>
      <c r="AY175" s="272" t="s">
        <v>139</v>
      </c>
    </row>
    <row r="176" spans="1:51" s="13" customFormat="1" ht="12">
      <c r="A176" s="13"/>
      <c r="B176" s="249"/>
      <c r="C176" s="250"/>
      <c r="D176" s="230" t="s">
        <v>364</v>
      </c>
      <c r="E176" s="262" t="s">
        <v>1</v>
      </c>
      <c r="F176" s="251" t="s">
        <v>1006</v>
      </c>
      <c r="G176" s="250"/>
      <c r="H176" s="252">
        <v>0.64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364</v>
      </c>
      <c r="AU176" s="258" t="s">
        <v>90</v>
      </c>
      <c r="AV176" s="13" t="s">
        <v>90</v>
      </c>
      <c r="AW176" s="13" t="s">
        <v>36</v>
      </c>
      <c r="AX176" s="13" t="s">
        <v>80</v>
      </c>
      <c r="AY176" s="258" t="s">
        <v>139</v>
      </c>
    </row>
    <row r="177" spans="1:65" s="2" customFormat="1" ht="19.8" customHeight="1">
      <c r="A177" s="37"/>
      <c r="B177" s="38"/>
      <c r="C177" s="217" t="s">
        <v>399</v>
      </c>
      <c r="D177" s="217" t="s">
        <v>142</v>
      </c>
      <c r="E177" s="218" t="s">
        <v>1007</v>
      </c>
      <c r="F177" s="219" t="s">
        <v>1008</v>
      </c>
      <c r="G177" s="220" t="s">
        <v>303</v>
      </c>
      <c r="H177" s="221">
        <v>0.86</v>
      </c>
      <c r="I177" s="222"/>
      <c r="J177" s="223">
        <f>ROUND(I177*H177,2)</f>
        <v>0</v>
      </c>
      <c r="K177" s="219" t="s">
        <v>146</v>
      </c>
      <c r="L177" s="43"/>
      <c r="M177" s="224" t="s">
        <v>1</v>
      </c>
      <c r="N177" s="225" t="s">
        <v>45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160</v>
      </c>
      <c r="AT177" s="228" t="s">
        <v>142</v>
      </c>
      <c r="AU177" s="228" t="s">
        <v>90</v>
      </c>
      <c r="AY177" s="16" t="s">
        <v>139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88</v>
      </c>
      <c r="BK177" s="229">
        <f>ROUND(I177*H177,2)</f>
        <v>0</v>
      </c>
      <c r="BL177" s="16" t="s">
        <v>160</v>
      </c>
      <c r="BM177" s="228" t="s">
        <v>1009</v>
      </c>
    </row>
    <row r="178" spans="1:51" s="13" customFormat="1" ht="12">
      <c r="A178" s="13"/>
      <c r="B178" s="249"/>
      <c r="C178" s="250"/>
      <c r="D178" s="230" t="s">
        <v>364</v>
      </c>
      <c r="E178" s="262" t="s">
        <v>1</v>
      </c>
      <c r="F178" s="251" t="s">
        <v>1010</v>
      </c>
      <c r="G178" s="250"/>
      <c r="H178" s="252">
        <v>0.86</v>
      </c>
      <c r="I178" s="253"/>
      <c r="J178" s="250"/>
      <c r="K178" s="250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364</v>
      </c>
      <c r="AU178" s="258" t="s">
        <v>90</v>
      </c>
      <c r="AV178" s="13" t="s">
        <v>90</v>
      </c>
      <c r="AW178" s="13" t="s">
        <v>36</v>
      </c>
      <c r="AX178" s="13" t="s">
        <v>80</v>
      </c>
      <c r="AY178" s="258" t="s">
        <v>139</v>
      </c>
    </row>
    <row r="179" spans="1:63" s="12" customFormat="1" ht="22.8" customHeight="1">
      <c r="A179" s="12"/>
      <c r="B179" s="201"/>
      <c r="C179" s="202"/>
      <c r="D179" s="203" t="s">
        <v>79</v>
      </c>
      <c r="E179" s="215" t="s">
        <v>179</v>
      </c>
      <c r="F179" s="215" t="s">
        <v>1011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P180+SUM(P181:P210)</f>
        <v>0</v>
      </c>
      <c r="Q179" s="209"/>
      <c r="R179" s="210">
        <f>R180+SUM(R181:R210)</f>
        <v>1.38022</v>
      </c>
      <c r="S179" s="209"/>
      <c r="T179" s="211">
        <f>T180+SUM(T181:T210)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88</v>
      </c>
      <c r="AT179" s="213" t="s">
        <v>79</v>
      </c>
      <c r="AU179" s="213" t="s">
        <v>88</v>
      </c>
      <c r="AY179" s="212" t="s">
        <v>139</v>
      </c>
      <c r="BK179" s="214">
        <f>BK180+SUM(BK181:BK210)</f>
        <v>0</v>
      </c>
    </row>
    <row r="180" spans="1:65" s="2" customFormat="1" ht="22.2" customHeight="1">
      <c r="A180" s="37"/>
      <c r="B180" s="38"/>
      <c r="C180" s="217" t="s">
        <v>404</v>
      </c>
      <c r="D180" s="217" t="s">
        <v>142</v>
      </c>
      <c r="E180" s="218" t="s">
        <v>1012</v>
      </c>
      <c r="F180" s="219" t="s">
        <v>1013</v>
      </c>
      <c r="G180" s="220" t="s">
        <v>205</v>
      </c>
      <c r="H180" s="221">
        <v>18.75</v>
      </c>
      <c r="I180" s="222"/>
      <c r="J180" s="223">
        <f>ROUND(I180*H180,2)</f>
        <v>0</v>
      </c>
      <c r="K180" s="219" t="s">
        <v>146</v>
      </c>
      <c r="L180" s="43"/>
      <c r="M180" s="224" t="s">
        <v>1</v>
      </c>
      <c r="N180" s="225" t="s">
        <v>45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160</v>
      </c>
      <c r="AT180" s="228" t="s">
        <v>142</v>
      </c>
      <c r="AU180" s="228" t="s">
        <v>90</v>
      </c>
      <c r="AY180" s="16" t="s">
        <v>139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88</v>
      </c>
      <c r="BK180" s="229">
        <f>ROUND(I180*H180,2)</f>
        <v>0</v>
      </c>
      <c r="BL180" s="16" t="s">
        <v>160</v>
      </c>
      <c r="BM180" s="228" t="s">
        <v>1014</v>
      </c>
    </row>
    <row r="181" spans="1:65" s="2" customFormat="1" ht="22.2" customHeight="1">
      <c r="A181" s="37"/>
      <c r="B181" s="38"/>
      <c r="C181" s="239" t="s">
        <v>410</v>
      </c>
      <c r="D181" s="239" t="s">
        <v>327</v>
      </c>
      <c r="E181" s="240" t="s">
        <v>1015</v>
      </c>
      <c r="F181" s="241" t="s">
        <v>1016</v>
      </c>
      <c r="G181" s="242" t="s">
        <v>205</v>
      </c>
      <c r="H181" s="243">
        <v>20</v>
      </c>
      <c r="I181" s="244"/>
      <c r="J181" s="245">
        <f>ROUND(I181*H181,2)</f>
        <v>0</v>
      </c>
      <c r="K181" s="241" t="s">
        <v>146</v>
      </c>
      <c r="L181" s="246"/>
      <c r="M181" s="247" t="s">
        <v>1</v>
      </c>
      <c r="N181" s="248" t="s">
        <v>45</v>
      </c>
      <c r="O181" s="90"/>
      <c r="P181" s="226">
        <f>O181*H181</f>
        <v>0</v>
      </c>
      <c r="Q181" s="226">
        <v>0.00106</v>
      </c>
      <c r="R181" s="226">
        <f>Q181*H181</f>
        <v>0.0212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179</v>
      </c>
      <c r="AT181" s="228" t="s">
        <v>327</v>
      </c>
      <c r="AU181" s="228" t="s">
        <v>90</v>
      </c>
      <c r="AY181" s="16" t="s">
        <v>139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88</v>
      </c>
      <c r="BK181" s="229">
        <f>ROUND(I181*H181,2)</f>
        <v>0</v>
      </c>
      <c r="BL181" s="16" t="s">
        <v>160</v>
      </c>
      <c r="BM181" s="228" t="s">
        <v>1017</v>
      </c>
    </row>
    <row r="182" spans="1:65" s="2" customFormat="1" ht="22.2" customHeight="1">
      <c r="A182" s="37"/>
      <c r="B182" s="38"/>
      <c r="C182" s="217" t="s">
        <v>415</v>
      </c>
      <c r="D182" s="217" t="s">
        <v>142</v>
      </c>
      <c r="E182" s="218" t="s">
        <v>1018</v>
      </c>
      <c r="F182" s="219" t="s">
        <v>1019</v>
      </c>
      <c r="G182" s="220" t="s">
        <v>205</v>
      </c>
      <c r="H182" s="221">
        <v>11.9</v>
      </c>
      <c r="I182" s="222"/>
      <c r="J182" s="223">
        <f>ROUND(I182*H182,2)</f>
        <v>0</v>
      </c>
      <c r="K182" s="219" t="s">
        <v>146</v>
      </c>
      <c r="L182" s="43"/>
      <c r="M182" s="224" t="s">
        <v>1</v>
      </c>
      <c r="N182" s="225" t="s">
        <v>45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160</v>
      </c>
      <c r="AT182" s="228" t="s">
        <v>142</v>
      </c>
      <c r="AU182" s="228" t="s">
        <v>90</v>
      </c>
      <c r="AY182" s="16" t="s">
        <v>139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88</v>
      </c>
      <c r="BK182" s="229">
        <f>ROUND(I182*H182,2)</f>
        <v>0</v>
      </c>
      <c r="BL182" s="16" t="s">
        <v>160</v>
      </c>
      <c r="BM182" s="228" t="s">
        <v>1020</v>
      </c>
    </row>
    <row r="183" spans="1:65" s="2" customFormat="1" ht="22.2" customHeight="1">
      <c r="A183" s="37"/>
      <c r="B183" s="38"/>
      <c r="C183" s="239" t="s">
        <v>420</v>
      </c>
      <c r="D183" s="239" t="s">
        <v>327</v>
      </c>
      <c r="E183" s="240" t="s">
        <v>1021</v>
      </c>
      <c r="F183" s="241" t="s">
        <v>1022</v>
      </c>
      <c r="G183" s="242" t="s">
        <v>205</v>
      </c>
      <c r="H183" s="243">
        <v>12</v>
      </c>
      <c r="I183" s="244"/>
      <c r="J183" s="245">
        <f>ROUND(I183*H183,2)</f>
        <v>0</v>
      </c>
      <c r="K183" s="241" t="s">
        <v>146</v>
      </c>
      <c r="L183" s="246"/>
      <c r="M183" s="247" t="s">
        <v>1</v>
      </c>
      <c r="N183" s="248" t="s">
        <v>45</v>
      </c>
      <c r="O183" s="90"/>
      <c r="P183" s="226">
        <f>O183*H183</f>
        <v>0</v>
      </c>
      <c r="Q183" s="226">
        <v>0.00219</v>
      </c>
      <c r="R183" s="226">
        <f>Q183*H183</f>
        <v>0.02628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179</v>
      </c>
      <c r="AT183" s="228" t="s">
        <v>327</v>
      </c>
      <c r="AU183" s="228" t="s">
        <v>90</v>
      </c>
      <c r="AY183" s="16" t="s">
        <v>139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88</v>
      </c>
      <c r="BK183" s="229">
        <f>ROUND(I183*H183,2)</f>
        <v>0</v>
      </c>
      <c r="BL183" s="16" t="s">
        <v>160</v>
      </c>
      <c r="BM183" s="228" t="s">
        <v>1023</v>
      </c>
    </row>
    <row r="184" spans="1:65" s="2" customFormat="1" ht="22.2" customHeight="1">
      <c r="A184" s="37"/>
      <c r="B184" s="38"/>
      <c r="C184" s="217" t="s">
        <v>425</v>
      </c>
      <c r="D184" s="217" t="s">
        <v>142</v>
      </c>
      <c r="E184" s="218" t="s">
        <v>1024</v>
      </c>
      <c r="F184" s="219" t="s">
        <v>1025</v>
      </c>
      <c r="G184" s="220" t="s">
        <v>386</v>
      </c>
      <c r="H184" s="221">
        <v>6</v>
      </c>
      <c r="I184" s="222"/>
      <c r="J184" s="223">
        <f>ROUND(I184*H184,2)</f>
        <v>0</v>
      </c>
      <c r="K184" s="219" t="s">
        <v>146</v>
      </c>
      <c r="L184" s="43"/>
      <c r="M184" s="224" t="s">
        <v>1</v>
      </c>
      <c r="N184" s="225" t="s">
        <v>45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160</v>
      </c>
      <c r="AT184" s="228" t="s">
        <v>142</v>
      </c>
      <c r="AU184" s="228" t="s">
        <v>90</v>
      </c>
      <c r="AY184" s="16" t="s">
        <v>139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88</v>
      </c>
      <c r="BK184" s="229">
        <f>ROUND(I184*H184,2)</f>
        <v>0</v>
      </c>
      <c r="BL184" s="16" t="s">
        <v>160</v>
      </c>
      <c r="BM184" s="228" t="s">
        <v>1026</v>
      </c>
    </row>
    <row r="185" spans="1:65" s="2" customFormat="1" ht="14.4" customHeight="1">
      <c r="A185" s="37"/>
      <c r="B185" s="38"/>
      <c r="C185" s="239" t="s">
        <v>614</v>
      </c>
      <c r="D185" s="239" t="s">
        <v>327</v>
      </c>
      <c r="E185" s="240" t="s">
        <v>1027</v>
      </c>
      <c r="F185" s="241" t="s">
        <v>1028</v>
      </c>
      <c r="G185" s="242" t="s">
        <v>386</v>
      </c>
      <c r="H185" s="243">
        <v>3</v>
      </c>
      <c r="I185" s="244"/>
      <c r="J185" s="245">
        <f>ROUND(I185*H185,2)</f>
        <v>0</v>
      </c>
      <c r="K185" s="241" t="s">
        <v>146</v>
      </c>
      <c r="L185" s="246"/>
      <c r="M185" s="247" t="s">
        <v>1</v>
      </c>
      <c r="N185" s="248" t="s">
        <v>45</v>
      </c>
      <c r="O185" s="90"/>
      <c r="P185" s="226">
        <f>O185*H185</f>
        <v>0</v>
      </c>
      <c r="Q185" s="226">
        <v>0.00017</v>
      </c>
      <c r="R185" s="226">
        <f>Q185*H185</f>
        <v>0.00051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179</v>
      </c>
      <c r="AT185" s="228" t="s">
        <v>327</v>
      </c>
      <c r="AU185" s="228" t="s">
        <v>90</v>
      </c>
      <c r="AY185" s="16" t="s">
        <v>139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88</v>
      </c>
      <c r="BK185" s="229">
        <f>ROUND(I185*H185,2)</f>
        <v>0</v>
      </c>
      <c r="BL185" s="16" t="s">
        <v>160</v>
      </c>
      <c r="BM185" s="228" t="s">
        <v>1029</v>
      </c>
    </row>
    <row r="186" spans="1:65" s="2" customFormat="1" ht="22.2" customHeight="1">
      <c r="A186" s="37"/>
      <c r="B186" s="38"/>
      <c r="C186" s="239" t="s">
        <v>619</v>
      </c>
      <c r="D186" s="239" t="s">
        <v>327</v>
      </c>
      <c r="E186" s="240" t="s">
        <v>1030</v>
      </c>
      <c r="F186" s="241" t="s">
        <v>1031</v>
      </c>
      <c r="G186" s="242" t="s">
        <v>386</v>
      </c>
      <c r="H186" s="243">
        <v>3</v>
      </c>
      <c r="I186" s="244"/>
      <c r="J186" s="245">
        <f>ROUND(I186*H186,2)</f>
        <v>0</v>
      </c>
      <c r="K186" s="241" t="s">
        <v>146</v>
      </c>
      <c r="L186" s="246"/>
      <c r="M186" s="247" t="s">
        <v>1</v>
      </c>
      <c r="N186" s="248" t="s">
        <v>45</v>
      </c>
      <c r="O186" s="90"/>
      <c r="P186" s="226">
        <f>O186*H186</f>
        <v>0</v>
      </c>
      <c r="Q186" s="226">
        <v>0.00112</v>
      </c>
      <c r="R186" s="226">
        <f>Q186*H186</f>
        <v>0.0033599999999999997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179</v>
      </c>
      <c r="AT186" s="228" t="s">
        <v>327</v>
      </c>
      <c r="AU186" s="228" t="s">
        <v>90</v>
      </c>
      <c r="AY186" s="16" t="s">
        <v>139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88</v>
      </c>
      <c r="BK186" s="229">
        <f>ROUND(I186*H186,2)</f>
        <v>0</v>
      </c>
      <c r="BL186" s="16" t="s">
        <v>160</v>
      </c>
      <c r="BM186" s="228" t="s">
        <v>1032</v>
      </c>
    </row>
    <row r="187" spans="1:65" s="2" customFormat="1" ht="22.2" customHeight="1">
      <c r="A187" s="37"/>
      <c r="B187" s="38"/>
      <c r="C187" s="217" t="s">
        <v>624</v>
      </c>
      <c r="D187" s="217" t="s">
        <v>142</v>
      </c>
      <c r="E187" s="218" t="s">
        <v>1033</v>
      </c>
      <c r="F187" s="219" t="s">
        <v>1034</v>
      </c>
      <c r="G187" s="220" t="s">
        <v>386</v>
      </c>
      <c r="H187" s="221">
        <v>1</v>
      </c>
      <c r="I187" s="222"/>
      <c r="J187" s="223">
        <f>ROUND(I187*H187,2)</f>
        <v>0</v>
      </c>
      <c r="K187" s="219" t="s">
        <v>146</v>
      </c>
      <c r="L187" s="43"/>
      <c r="M187" s="224" t="s">
        <v>1</v>
      </c>
      <c r="N187" s="225" t="s">
        <v>45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160</v>
      </c>
      <c r="AT187" s="228" t="s">
        <v>142</v>
      </c>
      <c r="AU187" s="228" t="s">
        <v>90</v>
      </c>
      <c r="AY187" s="16" t="s">
        <v>139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88</v>
      </c>
      <c r="BK187" s="229">
        <f>ROUND(I187*H187,2)</f>
        <v>0</v>
      </c>
      <c r="BL187" s="16" t="s">
        <v>160</v>
      </c>
      <c r="BM187" s="228" t="s">
        <v>1035</v>
      </c>
    </row>
    <row r="188" spans="1:65" s="2" customFormat="1" ht="14.4" customHeight="1">
      <c r="A188" s="37"/>
      <c r="B188" s="38"/>
      <c r="C188" s="239" t="s">
        <v>629</v>
      </c>
      <c r="D188" s="239" t="s">
        <v>327</v>
      </c>
      <c r="E188" s="240" t="s">
        <v>1036</v>
      </c>
      <c r="F188" s="241" t="s">
        <v>1037</v>
      </c>
      <c r="G188" s="242" t="s">
        <v>386</v>
      </c>
      <c r="H188" s="243">
        <v>1</v>
      </c>
      <c r="I188" s="244"/>
      <c r="J188" s="245">
        <f>ROUND(I188*H188,2)</f>
        <v>0</v>
      </c>
      <c r="K188" s="241" t="s">
        <v>146</v>
      </c>
      <c r="L188" s="246"/>
      <c r="M188" s="247" t="s">
        <v>1</v>
      </c>
      <c r="N188" s="248" t="s">
        <v>45</v>
      </c>
      <c r="O188" s="90"/>
      <c r="P188" s="226">
        <f>O188*H188</f>
        <v>0</v>
      </c>
      <c r="Q188" s="226">
        <v>0.00032</v>
      </c>
      <c r="R188" s="226">
        <f>Q188*H188</f>
        <v>0.00032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179</v>
      </c>
      <c r="AT188" s="228" t="s">
        <v>327</v>
      </c>
      <c r="AU188" s="228" t="s">
        <v>90</v>
      </c>
      <c r="AY188" s="16" t="s">
        <v>139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88</v>
      </c>
      <c r="BK188" s="229">
        <f>ROUND(I188*H188,2)</f>
        <v>0</v>
      </c>
      <c r="BL188" s="16" t="s">
        <v>160</v>
      </c>
      <c r="BM188" s="228" t="s">
        <v>1038</v>
      </c>
    </row>
    <row r="189" spans="1:65" s="2" customFormat="1" ht="22.2" customHeight="1">
      <c r="A189" s="37"/>
      <c r="B189" s="38"/>
      <c r="C189" s="217" t="s">
        <v>634</v>
      </c>
      <c r="D189" s="217" t="s">
        <v>142</v>
      </c>
      <c r="E189" s="218" t="s">
        <v>1039</v>
      </c>
      <c r="F189" s="219" t="s">
        <v>1040</v>
      </c>
      <c r="G189" s="220" t="s">
        <v>386</v>
      </c>
      <c r="H189" s="221">
        <v>1</v>
      </c>
      <c r="I189" s="222"/>
      <c r="J189" s="223">
        <f>ROUND(I189*H189,2)</f>
        <v>0</v>
      </c>
      <c r="K189" s="219" t="s">
        <v>146</v>
      </c>
      <c r="L189" s="43"/>
      <c r="M189" s="224" t="s">
        <v>1</v>
      </c>
      <c r="N189" s="225" t="s">
        <v>45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160</v>
      </c>
      <c r="AT189" s="228" t="s">
        <v>142</v>
      </c>
      <c r="AU189" s="228" t="s">
        <v>90</v>
      </c>
      <c r="AY189" s="16" t="s">
        <v>139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88</v>
      </c>
      <c r="BK189" s="229">
        <f>ROUND(I189*H189,2)</f>
        <v>0</v>
      </c>
      <c r="BL189" s="16" t="s">
        <v>160</v>
      </c>
      <c r="BM189" s="228" t="s">
        <v>1041</v>
      </c>
    </row>
    <row r="190" spans="1:65" s="2" customFormat="1" ht="19.8" customHeight="1">
      <c r="A190" s="37"/>
      <c r="B190" s="38"/>
      <c r="C190" s="239" t="s">
        <v>639</v>
      </c>
      <c r="D190" s="239" t="s">
        <v>327</v>
      </c>
      <c r="E190" s="240" t="s">
        <v>1042</v>
      </c>
      <c r="F190" s="241" t="s">
        <v>1043</v>
      </c>
      <c r="G190" s="242" t="s">
        <v>386</v>
      </c>
      <c r="H190" s="243">
        <v>1</v>
      </c>
      <c r="I190" s="244"/>
      <c r="J190" s="245">
        <f>ROUND(I190*H190,2)</f>
        <v>0</v>
      </c>
      <c r="K190" s="241" t="s">
        <v>146</v>
      </c>
      <c r="L190" s="246"/>
      <c r="M190" s="247" t="s">
        <v>1</v>
      </c>
      <c r="N190" s="248" t="s">
        <v>45</v>
      </c>
      <c r="O190" s="90"/>
      <c r="P190" s="226">
        <f>O190*H190</f>
        <v>0</v>
      </c>
      <c r="Q190" s="226">
        <v>0.00041</v>
      </c>
      <c r="R190" s="226">
        <f>Q190*H190</f>
        <v>0.00041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179</v>
      </c>
      <c r="AT190" s="228" t="s">
        <v>327</v>
      </c>
      <c r="AU190" s="228" t="s">
        <v>90</v>
      </c>
      <c r="AY190" s="16" t="s">
        <v>139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88</v>
      </c>
      <c r="BK190" s="229">
        <f>ROUND(I190*H190,2)</f>
        <v>0</v>
      </c>
      <c r="BL190" s="16" t="s">
        <v>160</v>
      </c>
      <c r="BM190" s="228" t="s">
        <v>1044</v>
      </c>
    </row>
    <row r="191" spans="1:65" s="2" customFormat="1" ht="14.4" customHeight="1">
      <c r="A191" s="37"/>
      <c r="B191" s="38"/>
      <c r="C191" s="217" t="s">
        <v>644</v>
      </c>
      <c r="D191" s="217" t="s">
        <v>142</v>
      </c>
      <c r="E191" s="218" t="s">
        <v>1045</v>
      </c>
      <c r="F191" s="219" t="s">
        <v>1046</v>
      </c>
      <c r="G191" s="220" t="s">
        <v>386</v>
      </c>
      <c r="H191" s="221">
        <v>1</v>
      </c>
      <c r="I191" s="222"/>
      <c r="J191" s="223">
        <f>ROUND(I191*H191,2)</f>
        <v>0</v>
      </c>
      <c r="K191" s="219" t="s">
        <v>146</v>
      </c>
      <c r="L191" s="43"/>
      <c r="M191" s="224" t="s">
        <v>1</v>
      </c>
      <c r="N191" s="225" t="s">
        <v>45</v>
      </c>
      <c r="O191" s="90"/>
      <c r="P191" s="226">
        <f>O191*H191</f>
        <v>0</v>
      </c>
      <c r="Q191" s="226">
        <v>0.00163</v>
      </c>
      <c r="R191" s="226">
        <f>Q191*H191</f>
        <v>0.00163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160</v>
      </c>
      <c r="AT191" s="228" t="s">
        <v>142</v>
      </c>
      <c r="AU191" s="228" t="s">
        <v>90</v>
      </c>
      <c r="AY191" s="16" t="s">
        <v>139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88</v>
      </c>
      <c r="BK191" s="229">
        <f>ROUND(I191*H191,2)</f>
        <v>0</v>
      </c>
      <c r="BL191" s="16" t="s">
        <v>160</v>
      </c>
      <c r="BM191" s="228" t="s">
        <v>1047</v>
      </c>
    </row>
    <row r="192" spans="1:65" s="2" customFormat="1" ht="22.2" customHeight="1">
      <c r="A192" s="37"/>
      <c r="B192" s="38"/>
      <c r="C192" s="217" t="s">
        <v>649</v>
      </c>
      <c r="D192" s="217" t="s">
        <v>142</v>
      </c>
      <c r="E192" s="218" t="s">
        <v>1048</v>
      </c>
      <c r="F192" s="219" t="s">
        <v>1049</v>
      </c>
      <c r="G192" s="220" t="s">
        <v>205</v>
      </c>
      <c r="H192" s="221">
        <v>18.75</v>
      </c>
      <c r="I192" s="222"/>
      <c r="J192" s="223">
        <f>ROUND(I192*H192,2)</f>
        <v>0</v>
      </c>
      <c r="K192" s="219" t="s">
        <v>146</v>
      </c>
      <c r="L192" s="43"/>
      <c r="M192" s="224" t="s">
        <v>1</v>
      </c>
      <c r="N192" s="225" t="s">
        <v>45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160</v>
      </c>
      <c r="AT192" s="228" t="s">
        <v>142</v>
      </c>
      <c r="AU192" s="228" t="s">
        <v>90</v>
      </c>
      <c r="AY192" s="16" t="s">
        <v>139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88</v>
      </c>
      <c r="BK192" s="229">
        <f>ROUND(I192*H192,2)</f>
        <v>0</v>
      </c>
      <c r="BL192" s="16" t="s">
        <v>160</v>
      </c>
      <c r="BM192" s="228" t="s">
        <v>1050</v>
      </c>
    </row>
    <row r="193" spans="1:65" s="2" customFormat="1" ht="19.8" customHeight="1">
      <c r="A193" s="37"/>
      <c r="B193" s="38"/>
      <c r="C193" s="217" t="s">
        <v>654</v>
      </c>
      <c r="D193" s="217" t="s">
        <v>142</v>
      </c>
      <c r="E193" s="218" t="s">
        <v>1051</v>
      </c>
      <c r="F193" s="219" t="s">
        <v>1052</v>
      </c>
      <c r="G193" s="220" t="s">
        <v>386</v>
      </c>
      <c r="H193" s="221">
        <v>1</v>
      </c>
      <c r="I193" s="222"/>
      <c r="J193" s="223">
        <f>ROUND(I193*H193,2)</f>
        <v>0</v>
      </c>
      <c r="K193" s="219" t="s">
        <v>146</v>
      </c>
      <c r="L193" s="43"/>
      <c r="M193" s="224" t="s">
        <v>1</v>
      </c>
      <c r="N193" s="225" t="s">
        <v>45</v>
      </c>
      <c r="O193" s="90"/>
      <c r="P193" s="226">
        <f>O193*H193</f>
        <v>0</v>
      </c>
      <c r="Q193" s="226">
        <v>0.00072</v>
      </c>
      <c r="R193" s="226">
        <f>Q193*H193</f>
        <v>0.00072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160</v>
      </c>
      <c r="AT193" s="228" t="s">
        <v>142</v>
      </c>
      <c r="AU193" s="228" t="s">
        <v>90</v>
      </c>
      <c r="AY193" s="16" t="s">
        <v>139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88</v>
      </c>
      <c r="BK193" s="229">
        <f>ROUND(I193*H193,2)</f>
        <v>0</v>
      </c>
      <c r="BL193" s="16" t="s">
        <v>160</v>
      </c>
      <c r="BM193" s="228" t="s">
        <v>1053</v>
      </c>
    </row>
    <row r="194" spans="1:65" s="2" customFormat="1" ht="22.2" customHeight="1">
      <c r="A194" s="37"/>
      <c r="B194" s="38"/>
      <c r="C194" s="239" t="s">
        <v>656</v>
      </c>
      <c r="D194" s="239" t="s">
        <v>327</v>
      </c>
      <c r="E194" s="240" t="s">
        <v>1054</v>
      </c>
      <c r="F194" s="241" t="s">
        <v>1055</v>
      </c>
      <c r="G194" s="242" t="s">
        <v>1056</v>
      </c>
      <c r="H194" s="243">
        <v>1</v>
      </c>
      <c r="I194" s="244"/>
      <c r="J194" s="245">
        <f>ROUND(I194*H194,2)</f>
        <v>0</v>
      </c>
      <c r="K194" s="241" t="s">
        <v>222</v>
      </c>
      <c r="L194" s="246"/>
      <c r="M194" s="247" t="s">
        <v>1</v>
      </c>
      <c r="N194" s="248" t="s">
        <v>45</v>
      </c>
      <c r="O194" s="90"/>
      <c r="P194" s="226">
        <f>O194*H194</f>
        <v>0</v>
      </c>
      <c r="Q194" s="226">
        <v>0.0052</v>
      </c>
      <c r="R194" s="226">
        <f>Q194*H194</f>
        <v>0.0052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179</v>
      </c>
      <c r="AT194" s="228" t="s">
        <v>327</v>
      </c>
      <c r="AU194" s="228" t="s">
        <v>90</v>
      </c>
      <c r="AY194" s="16" t="s">
        <v>139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88</v>
      </c>
      <c r="BK194" s="229">
        <f>ROUND(I194*H194,2)</f>
        <v>0</v>
      </c>
      <c r="BL194" s="16" t="s">
        <v>160</v>
      </c>
      <c r="BM194" s="228" t="s">
        <v>1057</v>
      </c>
    </row>
    <row r="195" spans="1:65" s="2" customFormat="1" ht="14.4" customHeight="1">
      <c r="A195" s="37"/>
      <c r="B195" s="38"/>
      <c r="C195" s="239" t="s">
        <v>661</v>
      </c>
      <c r="D195" s="239" t="s">
        <v>327</v>
      </c>
      <c r="E195" s="240" t="s">
        <v>1058</v>
      </c>
      <c r="F195" s="241" t="s">
        <v>1059</v>
      </c>
      <c r="G195" s="242" t="s">
        <v>1056</v>
      </c>
      <c r="H195" s="243">
        <v>1</v>
      </c>
      <c r="I195" s="244"/>
      <c r="J195" s="245">
        <f>ROUND(I195*H195,2)</f>
        <v>0</v>
      </c>
      <c r="K195" s="241" t="s">
        <v>222</v>
      </c>
      <c r="L195" s="246"/>
      <c r="M195" s="247" t="s">
        <v>1</v>
      </c>
      <c r="N195" s="248" t="s">
        <v>45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179</v>
      </c>
      <c r="AT195" s="228" t="s">
        <v>327</v>
      </c>
      <c r="AU195" s="228" t="s">
        <v>90</v>
      </c>
      <c r="AY195" s="16" t="s">
        <v>139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88</v>
      </c>
      <c r="BK195" s="229">
        <f>ROUND(I195*H195,2)</f>
        <v>0</v>
      </c>
      <c r="BL195" s="16" t="s">
        <v>160</v>
      </c>
      <c r="BM195" s="228" t="s">
        <v>1060</v>
      </c>
    </row>
    <row r="196" spans="1:65" s="2" customFormat="1" ht="14.4" customHeight="1">
      <c r="A196" s="37"/>
      <c r="B196" s="38"/>
      <c r="C196" s="217" t="s">
        <v>666</v>
      </c>
      <c r="D196" s="217" t="s">
        <v>142</v>
      </c>
      <c r="E196" s="218" t="s">
        <v>1061</v>
      </c>
      <c r="F196" s="219" t="s">
        <v>1062</v>
      </c>
      <c r="G196" s="220" t="s">
        <v>386</v>
      </c>
      <c r="H196" s="221">
        <v>1</v>
      </c>
      <c r="I196" s="222"/>
      <c r="J196" s="223">
        <f>ROUND(I196*H196,2)</f>
        <v>0</v>
      </c>
      <c r="K196" s="219" t="s">
        <v>146</v>
      </c>
      <c r="L196" s="43"/>
      <c r="M196" s="224" t="s">
        <v>1</v>
      </c>
      <c r="N196" s="225" t="s">
        <v>45</v>
      </c>
      <c r="O196" s="90"/>
      <c r="P196" s="226">
        <f>O196*H196</f>
        <v>0</v>
      </c>
      <c r="Q196" s="226">
        <v>0.00034</v>
      </c>
      <c r="R196" s="226">
        <f>Q196*H196</f>
        <v>0.00034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160</v>
      </c>
      <c r="AT196" s="228" t="s">
        <v>142</v>
      </c>
      <c r="AU196" s="228" t="s">
        <v>90</v>
      </c>
      <c r="AY196" s="16" t="s">
        <v>139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88</v>
      </c>
      <c r="BK196" s="229">
        <f>ROUND(I196*H196,2)</f>
        <v>0</v>
      </c>
      <c r="BL196" s="16" t="s">
        <v>160</v>
      </c>
      <c r="BM196" s="228" t="s">
        <v>1063</v>
      </c>
    </row>
    <row r="197" spans="1:65" s="2" customFormat="1" ht="14.4" customHeight="1">
      <c r="A197" s="37"/>
      <c r="B197" s="38"/>
      <c r="C197" s="239" t="s">
        <v>671</v>
      </c>
      <c r="D197" s="239" t="s">
        <v>327</v>
      </c>
      <c r="E197" s="240" t="s">
        <v>1064</v>
      </c>
      <c r="F197" s="241" t="s">
        <v>1065</v>
      </c>
      <c r="G197" s="242" t="s">
        <v>386</v>
      </c>
      <c r="H197" s="243">
        <v>1</v>
      </c>
      <c r="I197" s="244"/>
      <c r="J197" s="245">
        <f>ROUND(I197*H197,2)</f>
        <v>0</v>
      </c>
      <c r="K197" s="241" t="s">
        <v>222</v>
      </c>
      <c r="L197" s="246"/>
      <c r="M197" s="247" t="s">
        <v>1</v>
      </c>
      <c r="N197" s="248" t="s">
        <v>45</v>
      </c>
      <c r="O197" s="90"/>
      <c r="P197" s="226">
        <f>O197*H197</f>
        <v>0</v>
      </c>
      <c r="Q197" s="226">
        <v>0.03</v>
      </c>
      <c r="R197" s="226">
        <f>Q197*H197</f>
        <v>0.03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179</v>
      </c>
      <c r="AT197" s="228" t="s">
        <v>327</v>
      </c>
      <c r="AU197" s="228" t="s">
        <v>90</v>
      </c>
      <c r="AY197" s="16" t="s">
        <v>139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88</v>
      </c>
      <c r="BK197" s="229">
        <f>ROUND(I197*H197,2)</f>
        <v>0</v>
      </c>
      <c r="BL197" s="16" t="s">
        <v>160</v>
      </c>
      <c r="BM197" s="228" t="s">
        <v>1066</v>
      </c>
    </row>
    <row r="198" spans="1:65" s="2" customFormat="1" ht="14.4" customHeight="1">
      <c r="A198" s="37"/>
      <c r="B198" s="38"/>
      <c r="C198" s="217" t="s">
        <v>676</v>
      </c>
      <c r="D198" s="217" t="s">
        <v>142</v>
      </c>
      <c r="E198" s="218" t="s">
        <v>1067</v>
      </c>
      <c r="F198" s="219" t="s">
        <v>1068</v>
      </c>
      <c r="G198" s="220" t="s">
        <v>205</v>
      </c>
      <c r="H198" s="221">
        <v>18.75</v>
      </c>
      <c r="I198" s="222"/>
      <c r="J198" s="223">
        <f>ROUND(I198*H198,2)</f>
        <v>0</v>
      </c>
      <c r="K198" s="219" t="s">
        <v>146</v>
      </c>
      <c r="L198" s="43"/>
      <c r="M198" s="224" t="s">
        <v>1</v>
      </c>
      <c r="N198" s="225" t="s">
        <v>45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160</v>
      </c>
      <c r="AT198" s="228" t="s">
        <v>142</v>
      </c>
      <c r="AU198" s="228" t="s">
        <v>90</v>
      </c>
      <c r="AY198" s="16" t="s">
        <v>139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88</v>
      </c>
      <c r="BK198" s="229">
        <f>ROUND(I198*H198,2)</f>
        <v>0</v>
      </c>
      <c r="BL198" s="16" t="s">
        <v>160</v>
      </c>
      <c r="BM198" s="228" t="s">
        <v>1069</v>
      </c>
    </row>
    <row r="199" spans="1:65" s="2" customFormat="1" ht="22.2" customHeight="1">
      <c r="A199" s="37"/>
      <c r="B199" s="38"/>
      <c r="C199" s="217" t="s">
        <v>682</v>
      </c>
      <c r="D199" s="217" t="s">
        <v>142</v>
      </c>
      <c r="E199" s="218" t="s">
        <v>1070</v>
      </c>
      <c r="F199" s="219" t="s">
        <v>1071</v>
      </c>
      <c r="G199" s="220" t="s">
        <v>205</v>
      </c>
      <c r="H199" s="221">
        <v>18.75</v>
      </c>
      <c r="I199" s="222"/>
      <c r="J199" s="223">
        <f>ROUND(I199*H199,2)</f>
        <v>0</v>
      </c>
      <c r="K199" s="219" t="s">
        <v>146</v>
      </c>
      <c r="L199" s="43"/>
      <c r="M199" s="224" t="s">
        <v>1</v>
      </c>
      <c r="N199" s="225" t="s">
        <v>45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160</v>
      </c>
      <c r="AT199" s="228" t="s">
        <v>142</v>
      </c>
      <c r="AU199" s="228" t="s">
        <v>90</v>
      </c>
      <c r="AY199" s="16" t="s">
        <v>139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88</v>
      </c>
      <c r="BK199" s="229">
        <f>ROUND(I199*H199,2)</f>
        <v>0</v>
      </c>
      <c r="BL199" s="16" t="s">
        <v>160</v>
      </c>
      <c r="BM199" s="228" t="s">
        <v>1072</v>
      </c>
    </row>
    <row r="200" spans="1:65" s="2" customFormat="1" ht="22.2" customHeight="1">
      <c r="A200" s="37"/>
      <c r="B200" s="38"/>
      <c r="C200" s="217" t="s">
        <v>687</v>
      </c>
      <c r="D200" s="217" t="s">
        <v>142</v>
      </c>
      <c r="E200" s="218" t="s">
        <v>1073</v>
      </c>
      <c r="F200" s="219" t="s">
        <v>1074</v>
      </c>
      <c r="G200" s="220" t="s">
        <v>386</v>
      </c>
      <c r="H200" s="221">
        <v>2</v>
      </c>
      <c r="I200" s="222"/>
      <c r="J200" s="223">
        <f>ROUND(I200*H200,2)</f>
        <v>0</v>
      </c>
      <c r="K200" s="219" t="s">
        <v>146</v>
      </c>
      <c r="L200" s="43"/>
      <c r="M200" s="224" t="s">
        <v>1</v>
      </c>
      <c r="N200" s="225" t="s">
        <v>45</v>
      </c>
      <c r="O200" s="90"/>
      <c r="P200" s="226">
        <f>O200*H200</f>
        <v>0</v>
      </c>
      <c r="Q200" s="226">
        <v>0.46009</v>
      </c>
      <c r="R200" s="226">
        <f>Q200*H200</f>
        <v>0.92018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160</v>
      </c>
      <c r="AT200" s="228" t="s">
        <v>142</v>
      </c>
      <c r="AU200" s="228" t="s">
        <v>90</v>
      </c>
      <c r="AY200" s="16" t="s">
        <v>139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88</v>
      </c>
      <c r="BK200" s="229">
        <f>ROUND(I200*H200,2)</f>
        <v>0</v>
      </c>
      <c r="BL200" s="16" t="s">
        <v>160</v>
      </c>
      <c r="BM200" s="228" t="s">
        <v>1075</v>
      </c>
    </row>
    <row r="201" spans="1:65" s="2" customFormat="1" ht="14.4" customHeight="1">
      <c r="A201" s="37"/>
      <c r="B201" s="38"/>
      <c r="C201" s="217" t="s">
        <v>692</v>
      </c>
      <c r="D201" s="217" t="s">
        <v>142</v>
      </c>
      <c r="E201" s="218" t="s">
        <v>1076</v>
      </c>
      <c r="F201" s="219" t="s">
        <v>1077</v>
      </c>
      <c r="G201" s="220" t="s">
        <v>386</v>
      </c>
      <c r="H201" s="221">
        <v>1</v>
      </c>
      <c r="I201" s="222"/>
      <c r="J201" s="223">
        <f>ROUND(I201*H201,2)</f>
        <v>0</v>
      </c>
      <c r="K201" s="219" t="s">
        <v>146</v>
      </c>
      <c r="L201" s="43"/>
      <c r="M201" s="224" t="s">
        <v>1</v>
      </c>
      <c r="N201" s="225" t="s">
        <v>45</v>
      </c>
      <c r="O201" s="90"/>
      <c r="P201" s="226">
        <f>O201*H201</f>
        <v>0</v>
      </c>
      <c r="Q201" s="226">
        <v>0.32906</v>
      </c>
      <c r="R201" s="226">
        <f>Q201*H201</f>
        <v>0.32906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160</v>
      </c>
      <c r="AT201" s="228" t="s">
        <v>142</v>
      </c>
      <c r="AU201" s="228" t="s">
        <v>90</v>
      </c>
      <c r="AY201" s="16" t="s">
        <v>139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88</v>
      </c>
      <c r="BK201" s="229">
        <f>ROUND(I201*H201,2)</f>
        <v>0</v>
      </c>
      <c r="BL201" s="16" t="s">
        <v>160</v>
      </c>
      <c r="BM201" s="228" t="s">
        <v>1078</v>
      </c>
    </row>
    <row r="202" spans="1:65" s="2" customFormat="1" ht="14.4" customHeight="1">
      <c r="A202" s="37"/>
      <c r="B202" s="38"/>
      <c r="C202" s="239" t="s">
        <v>697</v>
      </c>
      <c r="D202" s="239" t="s">
        <v>327</v>
      </c>
      <c r="E202" s="240" t="s">
        <v>1079</v>
      </c>
      <c r="F202" s="241" t="s">
        <v>1080</v>
      </c>
      <c r="G202" s="242" t="s">
        <v>386</v>
      </c>
      <c r="H202" s="243">
        <v>1</v>
      </c>
      <c r="I202" s="244"/>
      <c r="J202" s="245">
        <f>ROUND(I202*H202,2)</f>
        <v>0</v>
      </c>
      <c r="K202" s="241" t="s">
        <v>146</v>
      </c>
      <c r="L202" s="246"/>
      <c r="M202" s="247" t="s">
        <v>1</v>
      </c>
      <c r="N202" s="248" t="s">
        <v>45</v>
      </c>
      <c r="O202" s="90"/>
      <c r="P202" s="226">
        <f>O202*H202</f>
        <v>0</v>
      </c>
      <c r="Q202" s="226">
        <v>0.0295</v>
      </c>
      <c r="R202" s="226">
        <f>Q202*H202</f>
        <v>0.0295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179</v>
      </c>
      <c r="AT202" s="228" t="s">
        <v>327</v>
      </c>
      <c r="AU202" s="228" t="s">
        <v>90</v>
      </c>
      <c r="AY202" s="16" t="s">
        <v>139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88</v>
      </c>
      <c r="BK202" s="229">
        <f>ROUND(I202*H202,2)</f>
        <v>0</v>
      </c>
      <c r="BL202" s="16" t="s">
        <v>160</v>
      </c>
      <c r="BM202" s="228" t="s">
        <v>1081</v>
      </c>
    </row>
    <row r="203" spans="1:65" s="2" customFormat="1" ht="22.2" customHeight="1">
      <c r="A203" s="37"/>
      <c r="B203" s="38"/>
      <c r="C203" s="239" t="s">
        <v>702</v>
      </c>
      <c r="D203" s="239" t="s">
        <v>327</v>
      </c>
      <c r="E203" s="240" t="s">
        <v>1082</v>
      </c>
      <c r="F203" s="241" t="s">
        <v>1083</v>
      </c>
      <c r="G203" s="242" t="s">
        <v>386</v>
      </c>
      <c r="H203" s="243">
        <v>1</v>
      </c>
      <c r="I203" s="244"/>
      <c r="J203" s="245">
        <f>ROUND(I203*H203,2)</f>
        <v>0</v>
      </c>
      <c r="K203" s="241" t="s">
        <v>146</v>
      </c>
      <c r="L203" s="246"/>
      <c r="M203" s="247" t="s">
        <v>1</v>
      </c>
      <c r="N203" s="248" t="s">
        <v>45</v>
      </c>
      <c r="O203" s="90"/>
      <c r="P203" s="226">
        <f>O203*H203</f>
        <v>0</v>
      </c>
      <c r="Q203" s="226">
        <v>0.0019</v>
      </c>
      <c r="R203" s="226">
        <f>Q203*H203</f>
        <v>0.0019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179</v>
      </c>
      <c r="AT203" s="228" t="s">
        <v>327</v>
      </c>
      <c r="AU203" s="228" t="s">
        <v>90</v>
      </c>
      <c r="AY203" s="16" t="s">
        <v>139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88</v>
      </c>
      <c r="BK203" s="229">
        <f>ROUND(I203*H203,2)</f>
        <v>0</v>
      </c>
      <c r="BL203" s="16" t="s">
        <v>160</v>
      </c>
      <c r="BM203" s="228" t="s">
        <v>1084</v>
      </c>
    </row>
    <row r="204" spans="1:65" s="2" customFormat="1" ht="19.8" customHeight="1">
      <c r="A204" s="37"/>
      <c r="B204" s="38"/>
      <c r="C204" s="217" t="s">
        <v>707</v>
      </c>
      <c r="D204" s="217" t="s">
        <v>142</v>
      </c>
      <c r="E204" s="218" t="s">
        <v>1085</v>
      </c>
      <c r="F204" s="219" t="s">
        <v>1086</v>
      </c>
      <c r="G204" s="220" t="s">
        <v>386</v>
      </c>
      <c r="H204" s="221">
        <v>1</v>
      </c>
      <c r="I204" s="222"/>
      <c r="J204" s="223">
        <f>ROUND(I204*H204,2)</f>
        <v>0</v>
      </c>
      <c r="K204" s="219" t="s">
        <v>146</v>
      </c>
      <c r="L204" s="43"/>
      <c r="M204" s="224" t="s">
        <v>1</v>
      </c>
      <c r="N204" s="225" t="s">
        <v>45</v>
      </c>
      <c r="O204" s="90"/>
      <c r="P204" s="226">
        <f>O204*H204</f>
        <v>0</v>
      </c>
      <c r="Q204" s="226">
        <v>0.00016</v>
      </c>
      <c r="R204" s="226">
        <f>Q204*H204</f>
        <v>0.00016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160</v>
      </c>
      <c r="AT204" s="228" t="s">
        <v>142</v>
      </c>
      <c r="AU204" s="228" t="s">
        <v>90</v>
      </c>
      <c r="AY204" s="16" t="s">
        <v>139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88</v>
      </c>
      <c r="BK204" s="229">
        <f>ROUND(I204*H204,2)</f>
        <v>0</v>
      </c>
      <c r="BL204" s="16" t="s">
        <v>160</v>
      </c>
      <c r="BM204" s="228" t="s">
        <v>1087</v>
      </c>
    </row>
    <row r="205" spans="1:65" s="2" customFormat="1" ht="14.4" customHeight="1">
      <c r="A205" s="37"/>
      <c r="B205" s="38"/>
      <c r="C205" s="239" t="s">
        <v>712</v>
      </c>
      <c r="D205" s="239" t="s">
        <v>327</v>
      </c>
      <c r="E205" s="240" t="s">
        <v>1088</v>
      </c>
      <c r="F205" s="241" t="s">
        <v>1089</v>
      </c>
      <c r="G205" s="242" t="s">
        <v>386</v>
      </c>
      <c r="H205" s="243">
        <v>1</v>
      </c>
      <c r="I205" s="244"/>
      <c r="J205" s="245">
        <f>ROUND(I205*H205,2)</f>
        <v>0</v>
      </c>
      <c r="K205" s="241" t="s">
        <v>146</v>
      </c>
      <c r="L205" s="246"/>
      <c r="M205" s="247" t="s">
        <v>1</v>
      </c>
      <c r="N205" s="248" t="s">
        <v>45</v>
      </c>
      <c r="O205" s="90"/>
      <c r="P205" s="226">
        <f>O205*H205</f>
        <v>0</v>
      </c>
      <c r="Q205" s="226">
        <v>0.0043</v>
      </c>
      <c r="R205" s="226">
        <f>Q205*H205</f>
        <v>0.0043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179</v>
      </c>
      <c r="AT205" s="228" t="s">
        <v>327</v>
      </c>
      <c r="AU205" s="228" t="s">
        <v>90</v>
      </c>
      <c r="AY205" s="16" t="s">
        <v>139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88</v>
      </c>
      <c r="BK205" s="229">
        <f>ROUND(I205*H205,2)</f>
        <v>0</v>
      </c>
      <c r="BL205" s="16" t="s">
        <v>160</v>
      </c>
      <c r="BM205" s="228" t="s">
        <v>1090</v>
      </c>
    </row>
    <row r="206" spans="1:65" s="2" customFormat="1" ht="19.8" customHeight="1">
      <c r="A206" s="37"/>
      <c r="B206" s="38"/>
      <c r="C206" s="217" t="s">
        <v>717</v>
      </c>
      <c r="D206" s="217" t="s">
        <v>142</v>
      </c>
      <c r="E206" s="218" t="s">
        <v>1091</v>
      </c>
      <c r="F206" s="219" t="s">
        <v>1092</v>
      </c>
      <c r="G206" s="220" t="s">
        <v>205</v>
      </c>
      <c r="H206" s="221">
        <v>19</v>
      </c>
      <c r="I206" s="222"/>
      <c r="J206" s="223">
        <f>ROUND(I206*H206,2)</f>
        <v>0</v>
      </c>
      <c r="K206" s="219" t="s">
        <v>146</v>
      </c>
      <c r="L206" s="43"/>
      <c r="M206" s="224" t="s">
        <v>1</v>
      </c>
      <c r="N206" s="225" t="s">
        <v>45</v>
      </c>
      <c r="O206" s="90"/>
      <c r="P206" s="226">
        <f>O206*H206</f>
        <v>0</v>
      </c>
      <c r="Q206" s="226">
        <v>0.00019</v>
      </c>
      <c r="R206" s="226">
        <f>Q206*H206</f>
        <v>0.0036100000000000004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160</v>
      </c>
      <c r="AT206" s="228" t="s">
        <v>142</v>
      </c>
      <c r="AU206" s="228" t="s">
        <v>90</v>
      </c>
      <c r="AY206" s="16" t="s">
        <v>139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88</v>
      </c>
      <c r="BK206" s="229">
        <f>ROUND(I206*H206,2)</f>
        <v>0</v>
      </c>
      <c r="BL206" s="16" t="s">
        <v>160</v>
      </c>
      <c r="BM206" s="228" t="s">
        <v>1093</v>
      </c>
    </row>
    <row r="207" spans="1:65" s="2" customFormat="1" ht="19.8" customHeight="1">
      <c r="A207" s="37"/>
      <c r="B207" s="38"/>
      <c r="C207" s="217" t="s">
        <v>722</v>
      </c>
      <c r="D207" s="217" t="s">
        <v>142</v>
      </c>
      <c r="E207" s="218" t="s">
        <v>1094</v>
      </c>
      <c r="F207" s="219" t="s">
        <v>1095</v>
      </c>
      <c r="G207" s="220" t="s">
        <v>205</v>
      </c>
      <c r="H207" s="221">
        <v>19</v>
      </c>
      <c r="I207" s="222"/>
      <c r="J207" s="223">
        <f>ROUND(I207*H207,2)</f>
        <v>0</v>
      </c>
      <c r="K207" s="219" t="s">
        <v>146</v>
      </c>
      <c r="L207" s="43"/>
      <c r="M207" s="224" t="s">
        <v>1</v>
      </c>
      <c r="N207" s="225" t="s">
        <v>45</v>
      </c>
      <c r="O207" s="90"/>
      <c r="P207" s="226">
        <f>O207*H207</f>
        <v>0</v>
      </c>
      <c r="Q207" s="226">
        <v>6E-05</v>
      </c>
      <c r="R207" s="226">
        <f>Q207*H207</f>
        <v>0.00114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160</v>
      </c>
      <c r="AT207" s="228" t="s">
        <v>142</v>
      </c>
      <c r="AU207" s="228" t="s">
        <v>90</v>
      </c>
      <c r="AY207" s="16" t="s">
        <v>139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88</v>
      </c>
      <c r="BK207" s="229">
        <f>ROUND(I207*H207,2)</f>
        <v>0</v>
      </c>
      <c r="BL207" s="16" t="s">
        <v>160</v>
      </c>
      <c r="BM207" s="228" t="s">
        <v>1096</v>
      </c>
    </row>
    <row r="208" spans="1:65" s="2" customFormat="1" ht="14.4" customHeight="1">
      <c r="A208" s="37"/>
      <c r="B208" s="38"/>
      <c r="C208" s="217" t="s">
        <v>727</v>
      </c>
      <c r="D208" s="217" t="s">
        <v>142</v>
      </c>
      <c r="E208" s="218" t="s">
        <v>1097</v>
      </c>
      <c r="F208" s="219" t="s">
        <v>1098</v>
      </c>
      <c r="G208" s="220" t="s">
        <v>386</v>
      </c>
      <c r="H208" s="221">
        <v>2</v>
      </c>
      <c r="I208" s="222"/>
      <c r="J208" s="223">
        <f>ROUND(I208*H208,2)</f>
        <v>0</v>
      </c>
      <c r="K208" s="219" t="s">
        <v>146</v>
      </c>
      <c r="L208" s="43"/>
      <c r="M208" s="224" t="s">
        <v>1</v>
      </c>
      <c r="N208" s="225" t="s">
        <v>45</v>
      </c>
      <c r="O208" s="90"/>
      <c r="P208" s="226">
        <f>O208*H208</f>
        <v>0</v>
      </c>
      <c r="Q208" s="226">
        <v>0.0002</v>
      </c>
      <c r="R208" s="226">
        <f>Q208*H208</f>
        <v>0.0004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160</v>
      </c>
      <c r="AT208" s="228" t="s">
        <v>142</v>
      </c>
      <c r="AU208" s="228" t="s">
        <v>90</v>
      </c>
      <c r="AY208" s="16" t="s">
        <v>139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88</v>
      </c>
      <c r="BK208" s="229">
        <f>ROUND(I208*H208,2)</f>
        <v>0</v>
      </c>
      <c r="BL208" s="16" t="s">
        <v>160</v>
      </c>
      <c r="BM208" s="228" t="s">
        <v>1099</v>
      </c>
    </row>
    <row r="209" spans="1:65" s="2" customFormat="1" ht="22.2" customHeight="1">
      <c r="A209" s="37"/>
      <c r="B209" s="38"/>
      <c r="C209" s="217" t="s">
        <v>732</v>
      </c>
      <c r="D209" s="217" t="s">
        <v>142</v>
      </c>
      <c r="E209" s="218" t="s">
        <v>1100</v>
      </c>
      <c r="F209" s="219" t="s">
        <v>1101</v>
      </c>
      <c r="G209" s="220" t="s">
        <v>1102</v>
      </c>
      <c r="H209" s="273"/>
      <c r="I209" s="222"/>
      <c r="J209" s="223">
        <f>ROUND(I209*H209,2)</f>
        <v>0</v>
      </c>
      <c r="K209" s="219" t="s">
        <v>222</v>
      </c>
      <c r="L209" s="43"/>
      <c r="M209" s="224" t="s">
        <v>1</v>
      </c>
      <c r="N209" s="225" t="s">
        <v>45</v>
      </c>
      <c r="O209" s="90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160</v>
      </c>
      <c r="AT209" s="228" t="s">
        <v>142</v>
      </c>
      <c r="AU209" s="228" t="s">
        <v>90</v>
      </c>
      <c r="AY209" s="16" t="s">
        <v>139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88</v>
      </c>
      <c r="BK209" s="229">
        <f>ROUND(I209*H209,2)</f>
        <v>0</v>
      </c>
      <c r="BL209" s="16" t="s">
        <v>160</v>
      </c>
      <c r="BM209" s="228" t="s">
        <v>1103</v>
      </c>
    </row>
    <row r="210" spans="1:63" s="12" customFormat="1" ht="20.85" customHeight="1">
      <c r="A210" s="12"/>
      <c r="B210" s="201"/>
      <c r="C210" s="202"/>
      <c r="D210" s="203" t="s">
        <v>79</v>
      </c>
      <c r="E210" s="215" t="s">
        <v>1104</v>
      </c>
      <c r="F210" s="215" t="s">
        <v>1105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SUM(P211:P212)</f>
        <v>0</v>
      </c>
      <c r="Q210" s="209"/>
      <c r="R210" s="210">
        <f>SUM(R211:R212)</f>
        <v>0</v>
      </c>
      <c r="S210" s="209"/>
      <c r="T210" s="211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88</v>
      </c>
      <c r="AT210" s="213" t="s">
        <v>79</v>
      </c>
      <c r="AU210" s="213" t="s">
        <v>90</v>
      </c>
      <c r="AY210" s="212" t="s">
        <v>139</v>
      </c>
      <c r="BK210" s="214">
        <f>SUM(BK211:BK212)</f>
        <v>0</v>
      </c>
    </row>
    <row r="211" spans="1:65" s="2" customFormat="1" ht="22.2" customHeight="1">
      <c r="A211" s="37"/>
      <c r="B211" s="38"/>
      <c r="C211" s="217" t="s">
        <v>737</v>
      </c>
      <c r="D211" s="217" t="s">
        <v>142</v>
      </c>
      <c r="E211" s="218" t="s">
        <v>1106</v>
      </c>
      <c r="F211" s="219" t="s">
        <v>1107</v>
      </c>
      <c r="G211" s="220" t="s">
        <v>330</v>
      </c>
      <c r="H211" s="221">
        <v>6.287</v>
      </c>
      <c r="I211" s="222"/>
      <c r="J211" s="223">
        <f>ROUND(I211*H211,2)</f>
        <v>0</v>
      </c>
      <c r="K211" s="219" t="s">
        <v>222</v>
      </c>
      <c r="L211" s="43"/>
      <c r="M211" s="224" t="s">
        <v>1</v>
      </c>
      <c r="N211" s="225" t="s">
        <v>45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160</v>
      </c>
      <c r="AT211" s="228" t="s">
        <v>142</v>
      </c>
      <c r="AU211" s="228" t="s">
        <v>155</v>
      </c>
      <c r="AY211" s="16" t="s">
        <v>139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88</v>
      </c>
      <c r="BK211" s="229">
        <f>ROUND(I211*H211,2)</f>
        <v>0</v>
      </c>
      <c r="BL211" s="16" t="s">
        <v>160</v>
      </c>
      <c r="BM211" s="228" t="s">
        <v>1108</v>
      </c>
    </row>
    <row r="212" spans="1:65" s="2" customFormat="1" ht="22.2" customHeight="1">
      <c r="A212" s="37"/>
      <c r="B212" s="38"/>
      <c r="C212" s="217" t="s">
        <v>742</v>
      </c>
      <c r="D212" s="217" t="s">
        <v>142</v>
      </c>
      <c r="E212" s="218" t="s">
        <v>1109</v>
      </c>
      <c r="F212" s="219" t="s">
        <v>1110</v>
      </c>
      <c r="G212" s="220" t="s">
        <v>330</v>
      </c>
      <c r="H212" s="221">
        <v>1.38</v>
      </c>
      <c r="I212" s="222"/>
      <c r="J212" s="223">
        <f>ROUND(I212*H212,2)</f>
        <v>0</v>
      </c>
      <c r="K212" s="219" t="s">
        <v>146</v>
      </c>
      <c r="L212" s="43"/>
      <c r="M212" s="224" t="s">
        <v>1</v>
      </c>
      <c r="N212" s="225" t="s">
        <v>45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160</v>
      </c>
      <c r="AT212" s="228" t="s">
        <v>142</v>
      </c>
      <c r="AU212" s="228" t="s">
        <v>155</v>
      </c>
      <c r="AY212" s="16" t="s">
        <v>139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88</v>
      </c>
      <c r="BK212" s="229">
        <f>ROUND(I212*H212,2)</f>
        <v>0</v>
      </c>
      <c r="BL212" s="16" t="s">
        <v>160</v>
      </c>
      <c r="BM212" s="228" t="s">
        <v>1111</v>
      </c>
    </row>
    <row r="213" spans="1:63" s="12" customFormat="1" ht="25.9" customHeight="1">
      <c r="A213" s="12"/>
      <c r="B213" s="201"/>
      <c r="C213" s="202"/>
      <c r="D213" s="203" t="s">
        <v>79</v>
      </c>
      <c r="E213" s="204" t="s">
        <v>1112</v>
      </c>
      <c r="F213" s="204" t="s">
        <v>1113</v>
      </c>
      <c r="G213" s="202"/>
      <c r="H213" s="202"/>
      <c r="I213" s="205"/>
      <c r="J213" s="206">
        <f>BK213</f>
        <v>0</v>
      </c>
      <c r="K213" s="202"/>
      <c r="L213" s="207"/>
      <c r="M213" s="208"/>
      <c r="N213" s="209"/>
      <c r="O213" s="209"/>
      <c r="P213" s="210">
        <f>P214</f>
        <v>0</v>
      </c>
      <c r="Q213" s="209"/>
      <c r="R213" s="210">
        <f>R214</f>
        <v>0.0009900000000000002</v>
      </c>
      <c r="S213" s="209"/>
      <c r="T213" s="211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155</v>
      </c>
      <c r="AT213" s="213" t="s">
        <v>79</v>
      </c>
      <c r="AU213" s="213" t="s">
        <v>80</v>
      </c>
      <c r="AY213" s="212" t="s">
        <v>139</v>
      </c>
      <c r="BK213" s="214">
        <f>BK214</f>
        <v>0</v>
      </c>
    </row>
    <row r="214" spans="1:65" s="2" customFormat="1" ht="19.8" customHeight="1">
      <c r="A214" s="37"/>
      <c r="B214" s="38"/>
      <c r="C214" s="217" t="s">
        <v>746</v>
      </c>
      <c r="D214" s="217" t="s">
        <v>142</v>
      </c>
      <c r="E214" s="218" t="s">
        <v>1114</v>
      </c>
      <c r="F214" s="219" t="s">
        <v>1115</v>
      </c>
      <c r="G214" s="220" t="s">
        <v>1116</v>
      </c>
      <c r="H214" s="221">
        <v>0.1</v>
      </c>
      <c r="I214" s="222"/>
      <c r="J214" s="223">
        <f>ROUND(I214*H214,2)</f>
        <v>0</v>
      </c>
      <c r="K214" s="219" t="s">
        <v>146</v>
      </c>
      <c r="L214" s="43"/>
      <c r="M214" s="224" t="s">
        <v>1</v>
      </c>
      <c r="N214" s="225" t="s">
        <v>45</v>
      </c>
      <c r="O214" s="90"/>
      <c r="P214" s="226">
        <f>O214*H214</f>
        <v>0</v>
      </c>
      <c r="Q214" s="226">
        <v>0.0099</v>
      </c>
      <c r="R214" s="226">
        <f>Q214*H214</f>
        <v>0.0009900000000000002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769</v>
      </c>
      <c r="AT214" s="228" t="s">
        <v>142</v>
      </c>
      <c r="AU214" s="228" t="s">
        <v>88</v>
      </c>
      <c r="AY214" s="16" t="s">
        <v>139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88</v>
      </c>
      <c r="BK214" s="229">
        <f>ROUND(I214*H214,2)</f>
        <v>0</v>
      </c>
      <c r="BL214" s="16" t="s">
        <v>769</v>
      </c>
      <c r="BM214" s="228" t="s">
        <v>1117</v>
      </c>
    </row>
    <row r="215" spans="1:63" s="12" customFormat="1" ht="25.9" customHeight="1">
      <c r="A215" s="12"/>
      <c r="B215" s="201"/>
      <c r="C215" s="202"/>
      <c r="D215" s="203" t="s">
        <v>79</v>
      </c>
      <c r="E215" s="204" t="s">
        <v>327</v>
      </c>
      <c r="F215" s="204" t="s">
        <v>1118</v>
      </c>
      <c r="G215" s="202"/>
      <c r="H215" s="202"/>
      <c r="I215" s="205"/>
      <c r="J215" s="206">
        <f>BK215</f>
        <v>0</v>
      </c>
      <c r="K215" s="202"/>
      <c r="L215" s="207"/>
      <c r="M215" s="208"/>
      <c r="N215" s="209"/>
      <c r="O215" s="209"/>
      <c r="P215" s="210">
        <f>P216</f>
        <v>0</v>
      </c>
      <c r="Q215" s="209"/>
      <c r="R215" s="210">
        <f>R216</f>
        <v>0.057833999999999997</v>
      </c>
      <c r="S215" s="209"/>
      <c r="T215" s="211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2" t="s">
        <v>155</v>
      </c>
      <c r="AT215" s="213" t="s">
        <v>79</v>
      </c>
      <c r="AU215" s="213" t="s">
        <v>80</v>
      </c>
      <c r="AY215" s="212" t="s">
        <v>139</v>
      </c>
      <c r="BK215" s="214">
        <f>BK216</f>
        <v>0</v>
      </c>
    </row>
    <row r="216" spans="1:63" s="12" customFormat="1" ht="22.8" customHeight="1">
      <c r="A216" s="12"/>
      <c r="B216" s="201"/>
      <c r="C216" s="202"/>
      <c r="D216" s="203" t="s">
        <v>79</v>
      </c>
      <c r="E216" s="215" t="s">
        <v>1119</v>
      </c>
      <c r="F216" s="215" t="s">
        <v>1120</v>
      </c>
      <c r="G216" s="202"/>
      <c r="H216" s="202"/>
      <c r="I216" s="205"/>
      <c r="J216" s="216">
        <f>BK216</f>
        <v>0</v>
      </c>
      <c r="K216" s="202"/>
      <c r="L216" s="207"/>
      <c r="M216" s="208"/>
      <c r="N216" s="209"/>
      <c r="O216" s="209"/>
      <c r="P216" s="210">
        <f>P217</f>
        <v>0</v>
      </c>
      <c r="Q216" s="209"/>
      <c r="R216" s="210">
        <f>R217</f>
        <v>0.057833999999999997</v>
      </c>
      <c r="S216" s="209"/>
      <c r="T216" s="211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2" t="s">
        <v>155</v>
      </c>
      <c r="AT216" s="213" t="s">
        <v>79</v>
      </c>
      <c r="AU216" s="213" t="s">
        <v>88</v>
      </c>
      <c r="AY216" s="212" t="s">
        <v>139</v>
      </c>
      <c r="BK216" s="214">
        <f>BK217</f>
        <v>0</v>
      </c>
    </row>
    <row r="217" spans="1:65" s="2" customFormat="1" ht="19.8" customHeight="1">
      <c r="A217" s="37"/>
      <c r="B217" s="38"/>
      <c r="C217" s="217" t="s">
        <v>751</v>
      </c>
      <c r="D217" s="217" t="s">
        <v>142</v>
      </c>
      <c r="E217" s="218" t="s">
        <v>1121</v>
      </c>
      <c r="F217" s="219" t="s">
        <v>1122</v>
      </c>
      <c r="G217" s="220" t="s">
        <v>205</v>
      </c>
      <c r="H217" s="221">
        <v>11.9</v>
      </c>
      <c r="I217" s="222"/>
      <c r="J217" s="223">
        <f>ROUND(I217*H217,2)</f>
        <v>0</v>
      </c>
      <c r="K217" s="219" t="s">
        <v>146</v>
      </c>
      <c r="L217" s="43"/>
      <c r="M217" s="274" t="s">
        <v>1</v>
      </c>
      <c r="N217" s="275" t="s">
        <v>45</v>
      </c>
      <c r="O217" s="237"/>
      <c r="P217" s="276">
        <f>O217*H217</f>
        <v>0</v>
      </c>
      <c r="Q217" s="276">
        <v>0.00486</v>
      </c>
      <c r="R217" s="276">
        <f>Q217*H217</f>
        <v>0.057833999999999997</v>
      </c>
      <c r="S217" s="276">
        <v>0</v>
      </c>
      <c r="T217" s="27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769</v>
      </c>
      <c r="AT217" s="228" t="s">
        <v>142</v>
      </c>
      <c r="AU217" s="228" t="s">
        <v>90</v>
      </c>
      <c r="AY217" s="16" t="s">
        <v>139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88</v>
      </c>
      <c r="BK217" s="229">
        <f>ROUND(I217*H217,2)</f>
        <v>0</v>
      </c>
      <c r="BL217" s="16" t="s">
        <v>769</v>
      </c>
      <c r="BM217" s="228" t="s">
        <v>1123</v>
      </c>
    </row>
    <row r="218" spans="1:31" s="2" customFormat="1" ht="6.95" customHeight="1">
      <c r="A218" s="37"/>
      <c r="B218" s="65"/>
      <c r="C218" s="66"/>
      <c r="D218" s="66"/>
      <c r="E218" s="66"/>
      <c r="F218" s="66"/>
      <c r="G218" s="66"/>
      <c r="H218" s="66"/>
      <c r="I218" s="66"/>
      <c r="J218" s="66"/>
      <c r="K218" s="66"/>
      <c r="L218" s="43"/>
      <c r="M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KATKA\Katka</dc:creator>
  <cp:keywords/>
  <dc:description/>
  <cp:lastModifiedBy>KATKA\Katka</cp:lastModifiedBy>
  <dcterms:created xsi:type="dcterms:W3CDTF">2022-01-05T15:05:11Z</dcterms:created>
  <dcterms:modified xsi:type="dcterms:W3CDTF">2022-01-05T15:05:21Z</dcterms:modified>
  <cp:category/>
  <cp:version/>
  <cp:contentType/>
  <cp:contentStatus/>
</cp:coreProperties>
</file>