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Rekonstrukce terasy" sheetId="2" r:id="rId2"/>
  </sheets>
  <definedNames>
    <definedName name="_xlnm.Print_Area" localSheetId="0">'Rekapitulace stavby'!$D$4:$AO$76,'Rekapitulace stavby'!$C$82:$AQ$96</definedName>
    <definedName name="_xlnm._FilterDatabase" localSheetId="1" hidden="1">'001 - Rekonstrukce terasy'!$C$123:$K$188</definedName>
    <definedName name="_xlnm.Print_Area" localSheetId="1">'001 - Rekonstrukce terasy'!$C$4:$J$76,'001 - Rekonstrukce terasy'!$C$82:$J$105,'001 - Rekonstrukce terasy'!$C$111:$K$188</definedName>
    <definedName name="_xlnm.Print_Titles" localSheetId="0">'Rekapitulace stavby'!$92:$92</definedName>
    <definedName name="_xlnm.Print_Titles" localSheetId="1">'001 - Rekonstrukce terasy'!$123:$123</definedName>
  </definedNames>
  <calcPr fullCalcOnLoad="1"/>
</workbook>
</file>

<file path=xl/sharedStrings.xml><?xml version="1.0" encoding="utf-8"?>
<sst xmlns="http://schemas.openxmlformats.org/spreadsheetml/2006/main" count="944" uniqueCount="239">
  <si>
    <t>Export Komplet</t>
  </si>
  <si>
    <t/>
  </si>
  <si>
    <t>2.0</t>
  </si>
  <si>
    <t>ZAMOK</t>
  </si>
  <si>
    <t>False</t>
  </si>
  <si>
    <t>{cf0e7193-5309-4991-9940-925e3ee39514}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</si>
  <si>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</si>
  <si>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</si>
  <si>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</si>
  <si>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</si>
  <si>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</si>
  <si>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</si>
  <si>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</si>
  <si>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</si>
  <si>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Avion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</si>
  <si>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</si>
  <si>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</si>
  <si>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terasy objektu  AVION</t>
  </si>
  <si>
    <t>KSO:</t>
  </si>
  <si>
    <t>CC-CZ:</t>
  </si>
  <si>
    <t>Místo:</t>
  </si>
  <si>
    <t>Český Těšín</t>
  </si>
  <si>
    <t>Datum:</t>
  </si>
  <si>
    <t>5. 4. 2023</t>
  </si>
  <si>
    <t>Zadavatel:</t>
  </si>
  <si>
    <t>IČ:</t>
  </si>
  <si>
    <t>Město Český Těšín</t>
  </si>
  <si>
    <t>DIČ:</t>
  </si>
  <si>
    <t>Uchazeč:</t>
  </si>
  <si>
    <t>Vyplň údaj</t>
  </si>
  <si>
    <t>Projektant:</t>
  </si>
  <si>
    <t>BMCH s.r.o.</t>
  </si>
  <si>
    <t>True</t>
  </si>
  <si>
    <t>Zpracovatel:</t>
  </si>
  <si>
    <t>Martin 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</si>
  <si>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</si>
  <si>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</si>
  <si>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</si>
  <si>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</si>
  <si>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</si>
  <si>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</si>
  <si>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</si>
  <si>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</si>
  <si>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</si>
  <si>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</si>
  <si>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</si>
  <si>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</si>
  <si>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</si>
  <si>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</si>
  <si>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</si>
  <si>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</si>
  <si>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</si>
  <si>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</si>
  <si>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</si>
  <si>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</si>
  <si>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</si>
  <si>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</si>
  <si>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</si>
  <si>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</si>
  <si>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</si>
  <si>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</si>
  <si>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</si>
  <si>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</si>
  <si>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</si>
  <si>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</si>
  <si>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</si>
  <si>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</si>
  <si>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</si>
  <si>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</si>
  <si>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</si>
  <si>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</si>
  <si>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</si>
  <si>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</si>
  <si>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</si>
  <si>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</si>
  <si>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</si>
  <si>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</si>
  <si>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</si>
  <si>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</si>
  <si>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</si>
  <si>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</si>
  <si>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</si>
  <si>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Rekonstrukce terasy</t>
  </si>
  <si>
    <t>STA</t>
  </si>
  <si>
    <t>1</t>
  </si>
  <si>
    <t>{122c9b5a-9075-4d0c-9839-934c2edc756a}</t>
  </si>
  <si>
    <t>2</t>
  </si>
  <si>
    <t>KRYCÍ LIST SOUPISU PRACÍ</t>
  </si>
  <si>
    <t>Objekt:</t>
  </si>
  <si>
    <t>001 - Rekonstrukce terasy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</si>
  <si>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</si>
  <si>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</si>
  <si>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</si>
  <si>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</si>
  <si>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</si>
  <si>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</si>
  <si>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</si>
  <si>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</si>
  <si>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</si>
  <si>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</si>
  <si>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</si>
  <si>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762 - Konstrukce tesařské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</si>
  <si>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</si>
  <si>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</si>
  <si>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</si>
  <si>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</si>
  <si>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</si>
  <si>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</si>
  <si>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</si>
  <si>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</si>
  <si>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</si>
  <si>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</si>
  <si>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</si>
  <si>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</si>
  <si>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</si>
  <si>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</si>
  <si>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</si>
  <si>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</si>
  <si>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</si>
  <si>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</si>
  <si>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</si>
  <si>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</si>
  <si>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634911113.1</t>
  </si>
  <si>
    <t>Příplatek za řezání  dřevoplastových prken  do oblouku</t>
  </si>
  <si>
    <t>m</t>
  </si>
  <si>
    <t>4</t>
  </si>
  <si>
    <t>1710099449</t>
  </si>
  <si>
    <t>VV</t>
  </si>
  <si>
    <t>5,925*2*3,14*0,5</t>
  </si>
  <si>
    <t>9</t>
  </si>
  <si>
    <t>Ostatní konstrukce a práce, bourání</t>
  </si>
  <si>
    <t>952902501</t>
  </si>
  <si>
    <t>Čištění střešních nebo nadstřešních konstrukcí plochých střech budov</t>
  </si>
  <si>
    <t>m2</t>
  </si>
  <si>
    <t>CS ÚRS 2023 01</t>
  </si>
  <si>
    <t>-1434409438</t>
  </si>
  <si>
    <t>3</t>
  </si>
  <si>
    <t>965083111</t>
  </si>
  <si>
    <t>Odstranění násypů pod podlahami mezi trámy tl do 100 mm pl do 2 m2</t>
  </si>
  <si>
    <t>m3</t>
  </si>
  <si>
    <t>1556900931</t>
  </si>
  <si>
    <t>"postupné odstranění  - vrchní vrstva z kameniva - která se zpátky vrátí"</t>
  </si>
  <si>
    <t>90,617*0,05</t>
  </si>
  <si>
    <t>-963797366</t>
  </si>
  <si>
    <t>"postupné odstranění  - vrstva z liaporu - která se odveze na skládkuí"</t>
  </si>
  <si>
    <t>90,617*0,03</t>
  </si>
  <si>
    <t>997</t>
  </si>
  <si>
    <t>Přesun sutě</t>
  </si>
  <si>
    <t>5</t>
  </si>
  <si>
    <t>997013211</t>
  </si>
  <si>
    <t>Vnitrostaveništní doprava suti a vybouraných hmot pro budovy v do 6 m ručně</t>
  </si>
  <si>
    <t>t</t>
  </si>
  <si>
    <t>-1104280733</t>
  </si>
  <si>
    <t>997013501</t>
  </si>
  <si>
    <t>Odvoz suti a vybouraných hmot na skládku nebo meziskládku do 1 km se složením</t>
  </si>
  <si>
    <t>-957367695</t>
  </si>
  <si>
    <t>7</t>
  </si>
  <si>
    <t>997013509</t>
  </si>
  <si>
    <t>Příplatek k odvozu suti a vybouraných hmot na skládku ZKD 1 km přes 1 km</t>
  </si>
  <si>
    <t>1817645177</t>
  </si>
  <si>
    <t>20*7,613</t>
  </si>
  <si>
    <t>8</t>
  </si>
  <si>
    <t>997013631</t>
  </si>
  <si>
    <t>Poplatek za uložení na skládce (skládkovné) stavebního odpadu směsného kód odpadu 17 09 04</t>
  </si>
  <si>
    <t>-1363717733</t>
  </si>
  <si>
    <t>15,769</t>
  </si>
  <si>
    <t>-8,156</t>
  </si>
  <si>
    <t>Součet</t>
  </si>
  <si>
    <t>PSV</t>
  </si>
  <si>
    <t>Práce a dodávky PSV</t>
  </si>
  <si>
    <t>712</t>
  </si>
  <si>
    <t>Povlakové krytiny</t>
  </si>
  <si>
    <t>712771201</t>
  </si>
  <si>
    <t>Provedení drenážní vrstvy vegetační střechy z kameniva tl do 100 mm sklon do 5°</t>
  </si>
  <si>
    <t>16</t>
  </si>
  <si>
    <t>-1677497106</t>
  </si>
  <si>
    <t>90,617</t>
  </si>
  <si>
    <t>10</t>
  </si>
  <si>
    <t>998712102</t>
  </si>
  <si>
    <t>Přesun hmot tonážní tonážní pro krytiny povlakové v objektech v přes 6 do 12 m</t>
  </si>
  <si>
    <t>1708130224</t>
  </si>
  <si>
    <t>762</t>
  </si>
  <si>
    <t>Konstrukce tesařské</t>
  </si>
  <si>
    <t>11</t>
  </si>
  <si>
    <t>762595001</t>
  </si>
  <si>
    <t>Spojovací prostředky pro položení dřevěných podlah a zakrytí kanálů</t>
  </si>
  <si>
    <t>532683496</t>
  </si>
  <si>
    <t>12</t>
  </si>
  <si>
    <t>762951001</t>
  </si>
  <si>
    <t>Montáž podkladního roštu terasy z dřevěných profilů osové vzdálenosti podpěr do 300 mm</t>
  </si>
  <si>
    <t>895737042</t>
  </si>
  <si>
    <t>3,475*(1,875-0,65)</t>
  </si>
  <si>
    <t>(2,6+3,1+3,325)*2,825</t>
  </si>
  <si>
    <t>(1,655-0,65)*3,95</t>
  </si>
  <si>
    <t>5,925*2*0,15</t>
  </si>
  <si>
    <t>5,925*5,925*3,14*0,5</t>
  </si>
  <si>
    <t>13</t>
  </si>
  <si>
    <t>M</t>
  </si>
  <si>
    <t>61198142</t>
  </si>
  <si>
    <t>terasový hranol 45x70mm exotická dřevina</t>
  </si>
  <si>
    <t>32</t>
  </si>
  <si>
    <t>-598709819</t>
  </si>
  <si>
    <t>90,617/0,4*1,1</t>
  </si>
  <si>
    <t>14</t>
  </si>
  <si>
    <t>762952044</t>
  </si>
  <si>
    <t>Montáž teras z prken š do 140 mm z dřevoplastu skrytým spojem na podkladní dřevoplastový rošt</t>
  </si>
  <si>
    <t>-897957307</t>
  </si>
  <si>
    <t>60791110</t>
  </si>
  <si>
    <t>prkno terasové dřevoplastové š 140 mm tl 28mm</t>
  </si>
  <si>
    <t>-2023932422</t>
  </si>
  <si>
    <t>90,617/0,14*1,15</t>
  </si>
  <si>
    <t>762953802</t>
  </si>
  <si>
    <t>Demontáž nášlapné vrstvy teras dřevěných nebo dřevoplastových spojených lepením nebo skrytými spojkami</t>
  </si>
  <si>
    <t>1465620604</t>
  </si>
  <si>
    <t>17</t>
  </si>
  <si>
    <t>762953811</t>
  </si>
  <si>
    <t>Demontáž podkladního roštu teras dřevěných nebo dřevoplastových</t>
  </si>
  <si>
    <t>-513534490</t>
  </si>
  <si>
    <t>18</t>
  </si>
  <si>
    <t>998762102</t>
  </si>
  <si>
    <t>Přesun hmot tonážní pro kce tesařské v objektech v přes 6 do 12 m</t>
  </si>
  <si>
    <t>638907907</t>
  </si>
  <si>
    <t>19</t>
  </si>
  <si>
    <t>998762181</t>
  </si>
  <si>
    <t>Příplatek k přesunu hmot tonážní 762 prováděný bez použití mechanizace</t>
  </si>
  <si>
    <t>-418681439</t>
  </si>
  <si>
    <t>20</t>
  </si>
  <si>
    <t>998762199</t>
  </si>
  <si>
    <t>Příplatek k přesunu hmot tonážní 762 za zvětšený přesun ZKD 1000 m přes 1000 m</t>
  </si>
  <si>
    <t>-1341112945</t>
  </si>
  <si>
    <t>HZS</t>
  </si>
  <si>
    <t>Hodinové zúčtovací sazby</t>
  </si>
  <si>
    <t>HZS2231</t>
  </si>
  <si>
    <t>Hodinová zúčtovací sazba elektrikář</t>
  </si>
  <si>
    <t>hod</t>
  </si>
  <si>
    <t>512</t>
  </si>
  <si>
    <t>-1150510295</t>
  </si>
  <si>
    <t xml:space="preserve">"demontáže a montáže TZB "   </t>
  </si>
  <si>
    <t>8*2*2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</si>
</sst>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Avion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 xml:space="preserve">Rekonstrukce terasy objektu  AVION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Český Těšín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5. 4. 2023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Český Těšín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BMCH s.r.o.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Martin  Pniok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'001 - Rekonstrukce terasy'!J30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'001 - Rekonstrukce terasy'!P124</f>
        <v>0</v>
      </c>
      <c r="AV95" s="128">
        <f>'001 - Rekonstrukce terasy'!J33</f>
        <v>0</v>
      </c>
      <c r="AW95" s="128">
        <f>'001 - Rekonstrukce terasy'!J34</f>
        <v>0</v>
      </c>
      <c r="AX95" s="128">
        <f>'001 - Rekonstrukce terasy'!J35</f>
        <v>0</v>
      </c>
      <c r="AY95" s="128">
        <f>'001 - Rekonstrukce terasy'!J36</f>
        <v>0</v>
      </c>
      <c r="AZ95" s="128">
        <f>'001 - Rekonstrukce terasy'!F33</f>
        <v>0</v>
      </c>
      <c r="BA95" s="128">
        <f>'001 - Rekonstrukce terasy'!F34</f>
        <v>0</v>
      </c>
      <c r="BB95" s="128">
        <f>'001 - Rekonstrukce terasy'!F35</f>
        <v>0</v>
      </c>
      <c r="BC95" s="128">
        <f>'001 - Rekonstrukce terasy'!F36</f>
        <v>0</v>
      </c>
      <c r="BD95" s="130">
        <f>'001 - Rekonstrukce terasy'!F37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01 - Rekonstrukce teras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86</v>
      </c>
    </row>
    <row r="4" spans="2:46" s="1" customFormat="1" ht="24.95" customHeight="1">
      <c r="B4" s="20"/>
      <c r="D4" s="134" t="s">
        <v>87</v>
      </c>
      <c r="L4" s="20"/>
      <c r="M4" s="13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6" t="s">
        <v>16</v>
      </c>
      <c r="L6" s="20"/>
    </row>
    <row r="7" spans="2:12" s="1" customFormat="1" ht="16.5" customHeight="1">
      <c r="B7" s="20"/>
      <c r="E7" s="137" t="str">
        <f>'Rekapitulace stavby'!K6</f>
        <v xml:space="preserve">Rekonstrukce terasy objektu  AVION</v>
      </c>
      <c r="F7" s="136"/>
      <c r="G7" s="136"/>
      <c r="H7" s="136"/>
      <c r="L7" s="20"/>
    </row>
    <row r="8" spans="1:31" s="2" customFormat="1" ht="12" customHeight="1">
      <c r="A8" s="38"/>
      <c r="B8" s="44"/>
      <c r="C8" s="38"/>
      <c r="D8" s="136" t="s">
        <v>88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89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5. 4. 2023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26</v>
      </c>
      <c r="F15" s="38"/>
      <c r="G15" s="38"/>
      <c r="H15" s="38"/>
      <c r="I15" s="136" t="s">
        <v>27</v>
      </c>
      <c r="J15" s="139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6" t="s">
        <v>28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6" t="s">
        <v>30</v>
      </c>
      <c r="E20" s="38"/>
      <c r="F20" s="38"/>
      <c r="G20" s="38"/>
      <c r="H20" s="38"/>
      <c r="I20" s="136" t="s">
        <v>25</v>
      </c>
      <c r="J20" s="139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31</v>
      </c>
      <c r="F21" s="38"/>
      <c r="G21" s="38"/>
      <c r="H21" s="38"/>
      <c r="I21" s="136" t="s">
        <v>27</v>
      </c>
      <c r="J21" s="139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6" t="s">
        <v>33</v>
      </c>
      <c r="E23" s="38"/>
      <c r="F23" s="38"/>
      <c r="G23" s="38"/>
      <c r="H23" s="38"/>
      <c r="I23" s="136" t="s">
        <v>25</v>
      </c>
      <c r="J23" s="139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34</v>
      </c>
      <c r="F24" s="38"/>
      <c r="G24" s="38"/>
      <c r="H24" s="38"/>
      <c r="I24" s="136" t="s">
        <v>27</v>
      </c>
      <c r="J24" s="139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6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6" t="s">
        <v>36</v>
      </c>
      <c r="E30" s="38"/>
      <c r="F30" s="38"/>
      <c r="G30" s="38"/>
      <c r="H30" s="38"/>
      <c r="I30" s="38"/>
      <c r="J30" s="147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8" t="s">
        <v>38</v>
      </c>
      <c r="G32" s="38"/>
      <c r="H32" s="38"/>
      <c r="I32" s="148" t="s">
        <v>37</v>
      </c>
      <c r="J32" s="14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9" t="s">
        <v>40</v>
      </c>
      <c r="E33" s="136" t="s">
        <v>41</v>
      </c>
      <c r="F33" s="150">
        <f>ROUND((SUM(BE124:BE188)),2)</f>
        <v>0</v>
      </c>
      <c r="G33" s="38"/>
      <c r="H33" s="38"/>
      <c r="I33" s="151">
        <v>0.21</v>
      </c>
      <c r="J33" s="150">
        <f>ROUND(((SUM(BE124:BE188))*I33),2)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6" t="s">
        <v>42</v>
      </c>
      <c r="F34" s="150">
        <f>ROUND((SUM(BF124:BF188)),2)</f>
        <v>0</v>
      </c>
      <c r="G34" s="38"/>
      <c r="H34" s="38"/>
      <c r="I34" s="151">
        <v>0.15</v>
      </c>
      <c r="J34" s="150">
        <f>ROUND(((SUM(BF124:BF188))*I34),2)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43</v>
      </c>
      <c r="F35" s="150">
        <f>ROUND((SUM(BG124:BG188)),2)</f>
        <v>0</v>
      </c>
      <c r="G35" s="38"/>
      <c r="H35" s="38"/>
      <c r="I35" s="151">
        <v>0.21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6" t="s">
        <v>44</v>
      </c>
      <c r="F36" s="150">
        <f>ROUND((SUM(BH124:BH188)),2)</f>
        <v>0</v>
      </c>
      <c r="G36" s="38"/>
      <c r="H36" s="38"/>
      <c r="I36" s="151">
        <v>0.15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6" t="s">
        <v>45</v>
      </c>
      <c r="F37" s="150">
        <f>ROUND((SUM(BI124:BI188)),2)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9" t="s">
        <v>49</v>
      </c>
      <c r="E50" s="160"/>
      <c r="F50" s="160"/>
      <c r="G50" s="159" t="s">
        <v>50</v>
      </c>
      <c r="H50" s="160"/>
      <c r="I50" s="160"/>
      <c r="J50" s="160"/>
      <c r="K50" s="16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1" t="s">
        <v>51</v>
      </c>
      <c r="E61" s="162"/>
      <c r="F61" s="163" t="s">
        <v>52</v>
      </c>
      <c r="G61" s="161" t="s">
        <v>51</v>
      </c>
      <c r="H61" s="162"/>
      <c r="I61" s="162"/>
      <c r="J61" s="164" t="s">
        <v>52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9" t="s">
        <v>53</v>
      </c>
      <c r="E65" s="165"/>
      <c r="F65" s="165"/>
      <c r="G65" s="159" t="s">
        <v>54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1" t="s">
        <v>51</v>
      </c>
      <c r="E76" s="162"/>
      <c r="F76" s="163" t="s">
        <v>52</v>
      </c>
      <c r="G76" s="161" t="s">
        <v>51</v>
      </c>
      <c r="H76" s="162"/>
      <c r="I76" s="162"/>
      <c r="J76" s="164" t="s">
        <v>52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0" t="str">
        <f>E7</f>
        <v xml:space="preserve">Rekonstrukce terasy objektu  AVION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001 - Rekonstrukce terasy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Český Těšín</v>
      </c>
      <c r="G89" s="40"/>
      <c r="H89" s="40"/>
      <c r="I89" s="32" t="s">
        <v>22</v>
      </c>
      <c r="J89" s="79" t="str">
        <f>IF(J12="","",J12)</f>
        <v>5. 4. 2023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Český Těšín</v>
      </c>
      <c r="G91" s="40"/>
      <c r="H91" s="40"/>
      <c r="I91" s="32" t="s">
        <v>30</v>
      </c>
      <c r="J91" s="36" t="str">
        <f>E21</f>
        <v>BMCH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Martin  Pniok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1" t="s">
        <v>91</v>
      </c>
      <c r="D94" s="172"/>
      <c r="E94" s="172"/>
      <c r="F94" s="172"/>
      <c r="G94" s="172"/>
      <c r="H94" s="172"/>
      <c r="I94" s="172"/>
      <c r="J94" s="173" t="s">
        <v>92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4" t="s">
        <v>93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94</v>
      </c>
    </row>
    <row r="97" spans="1:31" s="9" customFormat="1" ht="24.95" customHeight="1">
      <c r="A97" s="9"/>
      <c r="B97" s="175"/>
      <c r="C97" s="176"/>
      <c r="D97" s="177" t="s">
        <v>95</v>
      </c>
      <c r="E97" s="178"/>
      <c r="F97" s="178"/>
      <c r="G97" s="178"/>
      <c r="H97" s="178"/>
      <c r="I97" s="178"/>
      <c r="J97" s="179">
        <f>J125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1"/>
      <c r="C98" s="182"/>
      <c r="D98" s="183" t="s">
        <v>96</v>
      </c>
      <c r="E98" s="184"/>
      <c r="F98" s="184"/>
      <c r="G98" s="184"/>
      <c r="H98" s="184"/>
      <c r="I98" s="184"/>
      <c r="J98" s="185">
        <f>J126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1"/>
      <c r="C99" s="182"/>
      <c r="D99" s="183" t="s">
        <v>97</v>
      </c>
      <c r="E99" s="184"/>
      <c r="F99" s="184"/>
      <c r="G99" s="184"/>
      <c r="H99" s="184"/>
      <c r="I99" s="184"/>
      <c r="J99" s="185">
        <f>J129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1"/>
      <c r="C100" s="182"/>
      <c r="D100" s="183" t="s">
        <v>98</v>
      </c>
      <c r="E100" s="184"/>
      <c r="F100" s="184"/>
      <c r="G100" s="184"/>
      <c r="H100" s="184"/>
      <c r="I100" s="184"/>
      <c r="J100" s="185">
        <f>J137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5"/>
      <c r="C101" s="176"/>
      <c r="D101" s="177" t="s">
        <v>99</v>
      </c>
      <c r="E101" s="178"/>
      <c r="F101" s="178"/>
      <c r="G101" s="178"/>
      <c r="H101" s="178"/>
      <c r="I101" s="178"/>
      <c r="J101" s="179">
        <f>J146</f>
        <v>0</v>
      </c>
      <c r="K101" s="176"/>
      <c r="L101" s="18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1"/>
      <c r="C102" s="182"/>
      <c r="D102" s="183" t="s">
        <v>100</v>
      </c>
      <c r="E102" s="184"/>
      <c r="F102" s="184"/>
      <c r="G102" s="184"/>
      <c r="H102" s="184"/>
      <c r="I102" s="184"/>
      <c r="J102" s="185">
        <f>J147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1"/>
      <c r="C103" s="182"/>
      <c r="D103" s="183" t="s">
        <v>101</v>
      </c>
      <c r="E103" s="184"/>
      <c r="F103" s="184"/>
      <c r="G103" s="184"/>
      <c r="H103" s="184"/>
      <c r="I103" s="184"/>
      <c r="J103" s="185">
        <f>J152</f>
        <v>0</v>
      </c>
      <c r="K103" s="182"/>
      <c r="L103" s="18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5"/>
      <c r="C104" s="176"/>
      <c r="D104" s="177" t="s">
        <v>102</v>
      </c>
      <c r="E104" s="178"/>
      <c r="F104" s="178"/>
      <c r="G104" s="178"/>
      <c r="H104" s="178"/>
      <c r="I104" s="178"/>
      <c r="J104" s="179">
        <f>J185</f>
        <v>0</v>
      </c>
      <c r="K104" s="176"/>
      <c r="L104" s="18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103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70" t="str">
        <f>E7</f>
        <v xml:space="preserve">Rekonstrukce terasy objektu  AVION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88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001 - Rekonstrukce terasy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Český Těšín</v>
      </c>
      <c r="G118" s="40"/>
      <c r="H118" s="40"/>
      <c r="I118" s="32" t="s">
        <v>22</v>
      </c>
      <c r="J118" s="79" t="str">
        <f>IF(J12="","",J12)</f>
        <v>5. 4. 2023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>Město Český Těšín</v>
      </c>
      <c r="G120" s="40"/>
      <c r="H120" s="40"/>
      <c r="I120" s="32" t="s">
        <v>30</v>
      </c>
      <c r="J120" s="36" t="str">
        <f>E21</f>
        <v>BMCH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IF(E18="","",E18)</f>
        <v>Vyplň údaj</v>
      </c>
      <c r="G121" s="40"/>
      <c r="H121" s="40"/>
      <c r="I121" s="32" t="s">
        <v>33</v>
      </c>
      <c r="J121" s="36" t="str">
        <f>E24</f>
        <v xml:space="preserve">Martin  Pniok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87"/>
      <c r="B123" s="188"/>
      <c r="C123" s="189" t="s">
        <v>104</v>
      </c>
      <c r="D123" s="190" t="s">
        <v>61</v>
      </c>
      <c r="E123" s="190" t="s">
        <v>57</v>
      </c>
      <c r="F123" s="190" t="s">
        <v>58</v>
      </c>
      <c r="G123" s="190" t="s">
        <v>105</v>
      </c>
      <c r="H123" s="190" t="s">
        <v>106</v>
      </c>
      <c r="I123" s="190" t="s">
        <v>107</v>
      </c>
      <c r="J123" s="190" t="s">
        <v>92</v>
      </c>
      <c r="K123" s="191" t="s">
        <v>108</v>
      </c>
      <c r="L123" s="192"/>
      <c r="M123" s="100" t="s">
        <v>1</v>
      </c>
      <c r="N123" s="101" t="s">
        <v>40</v>
      </c>
      <c r="O123" s="101" t="s">
        <v>109</v>
      </c>
      <c r="P123" s="101" t="s">
        <v>110</v>
      </c>
      <c r="Q123" s="101" t="s">
        <v>111</v>
      </c>
      <c r="R123" s="101" t="s">
        <v>112</v>
      </c>
      <c r="S123" s="101" t="s">
        <v>113</v>
      </c>
      <c r="T123" s="102" t="s">
        <v>114</v>
      </c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</row>
    <row r="124" spans="1:63" s="2" customFormat="1" ht="22.8" customHeight="1">
      <c r="A124" s="38"/>
      <c r="B124" s="39"/>
      <c r="C124" s="107" t="s">
        <v>115</v>
      </c>
      <c r="D124" s="40"/>
      <c r="E124" s="40"/>
      <c r="F124" s="40"/>
      <c r="G124" s="40"/>
      <c r="H124" s="40"/>
      <c r="I124" s="40"/>
      <c r="J124" s="193">
        <f>BK124</f>
        <v>0</v>
      </c>
      <c r="K124" s="40"/>
      <c r="L124" s="44"/>
      <c r="M124" s="103"/>
      <c r="N124" s="194"/>
      <c r="O124" s="104"/>
      <c r="P124" s="195">
        <f>P125+P146+P185</f>
        <v>0</v>
      </c>
      <c r="Q124" s="104"/>
      <c r="R124" s="195">
        <f>R125+R146+R185</f>
        <v>11.991276540000001</v>
      </c>
      <c r="S124" s="104"/>
      <c r="T124" s="196">
        <f>T125+T146+T185</f>
        <v>15.76851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75</v>
      </c>
      <c r="AU124" s="17" t="s">
        <v>94</v>
      </c>
      <c r="BK124" s="197">
        <f>BK125+BK146+BK185</f>
        <v>0</v>
      </c>
    </row>
    <row r="125" spans="1:63" s="12" customFormat="1" ht="25.9" customHeight="1">
      <c r="A125" s="12"/>
      <c r="B125" s="198"/>
      <c r="C125" s="199"/>
      <c r="D125" s="200" t="s">
        <v>75</v>
      </c>
      <c r="E125" s="201" t="s">
        <v>116</v>
      </c>
      <c r="F125" s="201" t="s">
        <v>117</v>
      </c>
      <c r="G125" s="199"/>
      <c r="H125" s="199"/>
      <c r="I125" s="202"/>
      <c r="J125" s="203">
        <f>BK125</f>
        <v>0</v>
      </c>
      <c r="K125" s="199"/>
      <c r="L125" s="204"/>
      <c r="M125" s="205"/>
      <c r="N125" s="206"/>
      <c r="O125" s="206"/>
      <c r="P125" s="207">
        <f>P126+P129+P137</f>
        <v>0</v>
      </c>
      <c r="Q125" s="206"/>
      <c r="R125" s="207">
        <f>R126+R129+R137</f>
        <v>0.00018605000000000002</v>
      </c>
      <c r="S125" s="206"/>
      <c r="T125" s="208">
        <f>T126+T129+T137</f>
        <v>13.049999999999999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9" t="s">
        <v>84</v>
      </c>
      <c r="AT125" s="210" t="s">
        <v>75</v>
      </c>
      <c r="AU125" s="210" t="s">
        <v>76</v>
      </c>
      <c r="AY125" s="209" t="s">
        <v>118</v>
      </c>
      <c r="BK125" s="211">
        <f>BK126+BK129+BK137</f>
        <v>0</v>
      </c>
    </row>
    <row r="126" spans="1:63" s="12" customFormat="1" ht="22.8" customHeight="1">
      <c r="A126" s="12"/>
      <c r="B126" s="198"/>
      <c r="C126" s="199"/>
      <c r="D126" s="200" t="s">
        <v>75</v>
      </c>
      <c r="E126" s="212" t="s">
        <v>119</v>
      </c>
      <c r="F126" s="212" t="s">
        <v>120</v>
      </c>
      <c r="G126" s="199"/>
      <c r="H126" s="199"/>
      <c r="I126" s="202"/>
      <c r="J126" s="213">
        <f>BK126</f>
        <v>0</v>
      </c>
      <c r="K126" s="199"/>
      <c r="L126" s="204"/>
      <c r="M126" s="205"/>
      <c r="N126" s="206"/>
      <c r="O126" s="206"/>
      <c r="P126" s="207">
        <f>SUM(P127:P128)</f>
        <v>0</v>
      </c>
      <c r="Q126" s="206"/>
      <c r="R126" s="207">
        <f>SUM(R127:R128)</f>
        <v>0.00018605000000000002</v>
      </c>
      <c r="S126" s="206"/>
      <c r="T126" s="208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9" t="s">
        <v>84</v>
      </c>
      <c r="AT126" s="210" t="s">
        <v>75</v>
      </c>
      <c r="AU126" s="210" t="s">
        <v>84</v>
      </c>
      <c r="AY126" s="209" t="s">
        <v>118</v>
      </c>
      <c r="BK126" s="211">
        <f>SUM(BK127:BK128)</f>
        <v>0</v>
      </c>
    </row>
    <row r="127" spans="1:65" s="2" customFormat="1" ht="21.75" customHeight="1">
      <c r="A127" s="38"/>
      <c r="B127" s="39"/>
      <c r="C127" s="214" t="s">
        <v>84</v>
      </c>
      <c r="D127" s="214" t="s">
        <v>121</v>
      </c>
      <c r="E127" s="215" t="s">
        <v>122</v>
      </c>
      <c r="F127" s="216" t="s">
        <v>123</v>
      </c>
      <c r="G127" s="217" t="s">
        <v>124</v>
      </c>
      <c r="H127" s="218">
        <v>18.605</v>
      </c>
      <c r="I127" s="219"/>
      <c r="J127" s="220">
        <f>ROUND(I127*H127,2)</f>
        <v>0</v>
      </c>
      <c r="K127" s="216" t="s">
        <v>1</v>
      </c>
      <c r="L127" s="44"/>
      <c r="M127" s="221" t="s">
        <v>1</v>
      </c>
      <c r="N127" s="222" t="s">
        <v>41</v>
      </c>
      <c r="O127" s="91"/>
      <c r="P127" s="223">
        <f>O127*H127</f>
        <v>0</v>
      </c>
      <c r="Q127" s="223">
        <v>1E-05</v>
      </c>
      <c r="R127" s="223">
        <f>Q127*H127</f>
        <v>0.00018605000000000002</v>
      </c>
      <c r="S127" s="223">
        <v>0</v>
      </c>
      <c r="T127" s="22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5" t="s">
        <v>125</v>
      </c>
      <c r="AT127" s="225" t="s">
        <v>121</v>
      </c>
      <c r="AU127" s="225" t="s">
        <v>86</v>
      </c>
      <c r="AY127" s="17" t="s">
        <v>118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7" t="s">
        <v>84</v>
      </c>
      <c r="BK127" s="226">
        <f>ROUND(I127*H127,2)</f>
        <v>0</v>
      </c>
      <c r="BL127" s="17" t="s">
        <v>125</v>
      </c>
      <c r="BM127" s="225" t="s">
        <v>126</v>
      </c>
    </row>
    <row r="128" spans="1:51" s="13" customFormat="1" ht="12">
      <c r="A128" s="13"/>
      <c r="B128" s="227"/>
      <c r="C128" s="228"/>
      <c r="D128" s="229" t="s">
        <v>127</v>
      </c>
      <c r="E128" s="230" t="s">
        <v>1</v>
      </c>
      <c r="F128" s="231" t="s">
        <v>128</v>
      </c>
      <c r="G128" s="228"/>
      <c r="H128" s="232">
        <v>18.605</v>
      </c>
      <c r="I128" s="233"/>
      <c r="J128" s="228"/>
      <c r="K128" s="228"/>
      <c r="L128" s="234"/>
      <c r="M128" s="235"/>
      <c r="N128" s="236"/>
      <c r="O128" s="236"/>
      <c r="P128" s="236"/>
      <c r="Q128" s="236"/>
      <c r="R128" s="236"/>
      <c r="S128" s="236"/>
      <c r="T128" s="23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8" t="s">
        <v>127</v>
      </c>
      <c r="AU128" s="238" t="s">
        <v>86</v>
      </c>
      <c r="AV128" s="13" t="s">
        <v>86</v>
      </c>
      <c r="AW128" s="13" t="s">
        <v>32</v>
      </c>
      <c r="AX128" s="13" t="s">
        <v>84</v>
      </c>
      <c r="AY128" s="238" t="s">
        <v>118</v>
      </c>
    </row>
    <row r="129" spans="1:63" s="12" customFormat="1" ht="22.8" customHeight="1">
      <c r="A129" s="12"/>
      <c r="B129" s="198"/>
      <c r="C129" s="199"/>
      <c r="D129" s="200" t="s">
        <v>75</v>
      </c>
      <c r="E129" s="212" t="s">
        <v>129</v>
      </c>
      <c r="F129" s="212" t="s">
        <v>130</v>
      </c>
      <c r="G129" s="199"/>
      <c r="H129" s="199"/>
      <c r="I129" s="202"/>
      <c r="J129" s="213">
        <f>BK129</f>
        <v>0</v>
      </c>
      <c r="K129" s="199"/>
      <c r="L129" s="204"/>
      <c r="M129" s="205"/>
      <c r="N129" s="206"/>
      <c r="O129" s="206"/>
      <c r="P129" s="207">
        <f>SUM(P130:P136)</f>
        <v>0</v>
      </c>
      <c r="Q129" s="206"/>
      <c r="R129" s="207">
        <f>SUM(R130:R136)</f>
        <v>0</v>
      </c>
      <c r="S129" s="206"/>
      <c r="T129" s="208">
        <f>SUM(T130:T136)</f>
        <v>13.049999999999999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9" t="s">
        <v>84</v>
      </c>
      <c r="AT129" s="210" t="s">
        <v>75</v>
      </c>
      <c r="AU129" s="210" t="s">
        <v>84</v>
      </c>
      <c r="AY129" s="209" t="s">
        <v>118</v>
      </c>
      <c r="BK129" s="211">
        <f>SUM(BK130:BK136)</f>
        <v>0</v>
      </c>
    </row>
    <row r="130" spans="1:65" s="2" customFormat="1" ht="24.15" customHeight="1">
      <c r="A130" s="38"/>
      <c r="B130" s="39"/>
      <c r="C130" s="214" t="s">
        <v>86</v>
      </c>
      <c r="D130" s="214" t="s">
        <v>121</v>
      </c>
      <c r="E130" s="215" t="s">
        <v>131</v>
      </c>
      <c r="F130" s="216" t="s">
        <v>132</v>
      </c>
      <c r="G130" s="217" t="s">
        <v>133</v>
      </c>
      <c r="H130" s="218">
        <v>90.617</v>
      </c>
      <c r="I130" s="219"/>
      <c r="J130" s="220">
        <f>ROUND(I130*H130,2)</f>
        <v>0</v>
      </c>
      <c r="K130" s="216" t="s">
        <v>134</v>
      </c>
      <c r="L130" s="44"/>
      <c r="M130" s="221" t="s">
        <v>1</v>
      </c>
      <c r="N130" s="222" t="s">
        <v>41</v>
      </c>
      <c r="O130" s="91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5" t="s">
        <v>125</v>
      </c>
      <c r="AT130" s="225" t="s">
        <v>121</v>
      </c>
      <c r="AU130" s="225" t="s">
        <v>86</v>
      </c>
      <c r="AY130" s="17" t="s">
        <v>118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7" t="s">
        <v>84</v>
      </c>
      <c r="BK130" s="226">
        <f>ROUND(I130*H130,2)</f>
        <v>0</v>
      </c>
      <c r="BL130" s="17" t="s">
        <v>125</v>
      </c>
      <c r="BM130" s="225" t="s">
        <v>135</v>
      </c>
    </row>
    <row r="131" spans="1:65" s="2" customFormat="1" ht="24.15" customHeight="1">
      <c r="A131" s="38"/>
      <c r="B131" s="39"/>
      <c r="C131" s="214" t="s">
        <v>136</v>
      </c>
      <c r="D131" s="214" t="s">
        <v>121</v>
      </c>
      <c r="E131" s="215" t="s">
        <v>137</v>
      </c>
      <c r="F131" s="216" t="s">
        <v>138</v>
      </c>
      <c r="G131" s="217" t="s">
        <v>139</v>
      </c>
      <c r="H131" s="218">
        <v>4.531</v>
      </c>
      <c r="I131" s="219"/>
      <c r="J131" s="220">
        <f>ROUND(I131*H131,2)</f>
        <v>0</v>
      </c>
      <c r="K131" s="216" t="s">
        <v>134</v>
      </c>
      <c r="L131" s="44"/>
      <c r="M131" s="221" t="s">
        <v>1</v>
      </c>
      <c r="N131" s="222" t="s">
        <v>41</v>
      </c>
      <c r="O131" s="91"/>
      <c r="P131" s="223">
        <f>O131*H131</f>
        <v>0</v>
      </c>
      <c r="Q131" s="223">
        <v>0</v>
      </c>
      <c r="R131" s="223">
        <f>Q131*H131</f>
        <v>0</v>
      </c>
      <c r="S131" s="223">
        <v>1.8</v>
      </c>
      <c r="T131" s="224">
        <f>S131*H131</f>
        <v>8.1558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5" t="s">
        <v>125</v>
      </c>
      <c r="AT131" s="225" t="s">
        <v>121</v>
      </c>
      <c r="AU131" s="225" t="s">
        <v>86</v>
      </c>
      <c r="AY131" s="17" t="s">
        <v>118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7" t="s">
        <v>84</v>
      </c>
      <c r="BK131" s="226">
        <f>ROUND(I131*H131,2)</f>
        <v>0</v>
      </c>
      <c r="BL131" s="17" t="s">
        <v>125</v>
      </c>
      <c r="BM131" s="225" t="s">
        <v>140</v>
      </c>
    </row>
    <row r="132" spans="1:51" s="14" customFormat="1" ht="12">
      <c r="A132" s="14"/>
      <c r="B132" s="239"/>
      <c r="C132" s="240"/>
      <c r="D132" s="229" t="s">
        <v>127</v>
      </c>
      <c r="E132" s="241" t="s">
        <v>1</v>
      </c>
      <c r="F132" s="242" t="s">
        <v>141</v>
      </c>
      <c r="G132" s="240"/>
      <c r="H132" s="241" t="s">
        <v>1</v>
      </c>
      <c r="I132" s="243"/>
      <c r="J132" s="240"/>
      <c r="K132" s="240"/>
      <c r="L132" s="244"/>
      <c r="M132" s="245"/>
      <c r="N132" s="246"/>
      <c r="O132" s="246"/>
      <c r="P132" s="246"/>
      <c r="Q132" s="246"/>
      <c r="R132" s="246"/>
      <c r="S132" s="246"/>
      <c r="T132" s="24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8" t="s">
        <v>127</v>
      </c>
      <c r="AU132" s="248" t="s">
        <v>86</v>
      </c>
      <c r="AV132" s="14" t="s">
        <v>84</v>
      </c>
      <c r="AW132" s="14" t="s">
        <v>32</v>
      </c>
      <c r="AX132" s="14" t="s">
        <v>76</v>
      </c>
      <c r="AY132" s="248" t="s">
        <v>118</v>
      </c>
    </row>
    <row r="133" spans="1:51" s="13" customFormat="1" ht="12">
      <c r="A133" s="13"/>
      <c r="B133" s="227"/>
      <c r="C133" s="228"/>
      <c r="D133" s="229" t="s">
        <v>127</v>
      </c>
      <c r="E133" s="230" t="s">
        <v>1</v>
      </c>
      <c r="F133" s="231" t="s">
        <v>142</v>
      </c>
      <c r="G133" s="228"/>
      <c r="H133" s="232">
        <v>4.531</v>
      </c>
      <c r="I133" s="233"/>
      <c r="J133" s="228"/>
      <c r="K133" s="228"/>
      <c r="L133" s="234"/>
      <c r="M133" s="235"/>
      <c r="N133" s="236"/>
      <c r="O133" s="236"/>
      <c r="P133" s="236"/>
      <c r="Q133" s="236"/>
      <c r="R133" s="236"/>
      <c r="S133" s="236"/>
      <c r="T133" s="23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8" t="s">
        <v>127</v>
      </c>
      <c r="AU133" s="238" t="s">
        <v>86</v>
      </c>
      <c r="AV133" s="13" t="s">
        <v>86</v>
      </c>
      <c r="AW133" s="13" t="s">
        <v>32</v>
      </c>
      <c r="AX133" s="13" t="s">
        <v>84</v>
      </c>
      <c r="AY133" s="238" t="s">
        <v>118</v>
      </c>
    </row>
    <row r="134" spans="1:65" s="2" customFormat="1" ht="24.15" customHeight="1">
      <c r="A134" s="38"/>
      <c r="B134" s="39"/>
      <c r="C134" s="214" t="s">
        <v>125</v>
      </c>
      <c r="D134" s="214" t="s">
        <v>121</v>
      </c>
      <c r="E134" s="215" t="s">
        <v>137</v>
      </c>
      <c r="F134" s="216" t="s">
        <v>138</v>
      </c>
      <c r="G134" s="217" t="s">
        <v>139</v>
      </c>
      <c r="H134" s="218">
        <v>2.719</v>
      </c>
      <c r="I134" s="219"/>
      <c r="J134" s="220">
        <f>ROUND(I134*H134,2)</f>
        <v>0</v>
      </c>
      <c r="K134" s="216" t="s">
        <v>134</v>
      </c>
      <c r="L134" s="44"/>
      <c r="M134" s="221" t="s">
        <v>1</v>
      </c>
      <c r="N134" s="222" t="s">
        <v>41</v>
      </c>
      <c r="O134" s="91"/>
      <c r="P134" s="223">
        <f>O134*H134</f>
        <v>0</v>
      </c>
      <c r="Q134" s="223">
        <v>0</v>
      </c>
      <c r="R134" s="223">
        <f>Q134*H134</f>
        <v>0</v>
      </c>
      <c r="S134" s="223">
        <v>1.8</v>
      </c>
      <c r="T134" s="224">
        <f>S134*H134</f>
        <v>4.8942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5" t="s">
        <v>125</v>
      </c>
      <c r="AT134" s="225" t="s">
        <v>121</v>
      </c>
      <c r="AU134" s="225" t="s">
        <v>86</v>
      </c>
      <c r="AY134" s="17" t="s">
        <v>118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7" t="s">
        <v>84</v>
      </c>
      <c r="BK134" s="226">
        <f>ROUND(I134*H134,2)</f>
        <v>0</v>
      </c>
      <c r="BL134" s="17" t="s">
        <v>125</v>
      </c>
      <c r="BM134" s="225" t="s">
        <v>143</v>
      </c>
    </row>
    <row r="135" spans="1:51" s="14" customFormat="1" ht="12">
      <c r="A135" s="14"/>
      <c r="B135" s="239"/>
      <c r="C135" s="240"/>
      <c r="D135" s="229" t="s">
        <v>127</v>
      </c>
      <c r="E135" s="241" t="s">
        <v>1</v>
      </c>
      <c r="F135" s="242" t="s">
        <v>144</v>
      </c>
      <c r="G135" s="240"/>
      <c r="H135" s="241" t="s">
        <v>1</v>
      </c>
      <c r="I135" s="243"/>
      <c r="J135" s="240"/>
      <c r="K135" s="240"/>
      <c r="L135" s="244"/>
      <c r="M135" s="245"/>
      <c r="N135" s="246"/>
      <c r="O135" s="246"/>
      <c r="P135" s="246"/>
      <c r="Q135" s="246"/>
      <c r="R135" s="246"/>
      <c r="S135" s="246"/>
      <c r="T135" s="24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8" t="s">
        <v>127</v>
      </c>
      <c r="AU135" s="248" t="s">
        <v>86</v>
      </c>
      <c r="AV135" s="14" t="s">
        <v>84</v>
      </c>
      <c r="AW135" s="14" t="s">
        <v>32</v>
      </c>
      <c r="AX135" s="14" t="s">
        <v>76</v>
      </c>
      <c r="AY135" s="248" t="s">
        <v>118</v>
      </c>
    </row>
    <row r="136" spans="1:51" s="13" customFormat="1" ht="12">
      <c r="A136" s="13"/>
      <c r="B136" s="227"/>
      <c r="C136" s="228"/>
      <c r="D136" s="229" t="s">
        <v>127</v>
      </c>
      <c r="E136" s="230" t="s">
        <v>1</v>
      </c>
      <c r="F136" s="231" t="s">
        <v>145</v>
      </c>
      <c r="G136" s="228"/>
      <c r="H136" s="232">
        <v>2.719</v>
      </c>
      <c r="I136" s="233"/>
      <c r="J136" s="228"/>
      <c r="K136" s="228"/>
      <c r="L136" s="234"/>
      <c r="M136" s="235"/>
      <c r="N136" s="236"/>
      <c r="O136" s="236"/>
      <c r="P136" s="236"/>
      <c r="Q136" s="236"/>
      <c r="R136" s="236"/>
      <c r="S136" s="236"/>
      <c r="T136" s="23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8" t="s">
        <v>127</v>
      </c>
      <c r="AU136" s="238" t="s">
        <v>86</v>
      </c>
      <c r="AV136" s="13" t="s">
        <v>86</v>
      </c>
      <c r="AW136" s="13" t="s">
        <v>32</v>
      </c>
      <c r="AX136" s="13" t="s">
        <v>84</v>
      </c>
      <c r="AY136" s="238" t="s">
        <v>118</v>
      </c>
    </row>
    <row r="137" spans="1:63" s="12" customFormat="1" ht="22.8" customHeight="1">
      <c r="A137" s="12"/>
      <c r="B137" s="198"/>
      <c r="C137" s="199"/>
      <c r="D137" s="200" t="s">
        <v>75</v>
      </c>
      <c r="E137" s="212" t="s">
        <v>146</v>
      </c>
      <c r="F137" s="212" t="s">
        <v>147</v>
      </c>
      <c r="G137" s="199"/>
      <c r="H137" s="199"/>
      <c r="I137" s="202"/>
      <c r="J137" s="213">
        <f>BK137</f>
        <v>0</v>
      </c>
      <c r="K137" s="199"/>
      <c r="L137" s="204"/>
      <c r="M137" s="205"/>
      <c r="N137" s="206"/>
      <c r="O137" s="206"/>
      <c r="P137" s="207">
        <f>SUM(P138:P145)</f>
        <v>0</v>
      </c>
      <c r="Q137" s="206"/>
      <c r="R137" s="207">
        <f>SUM(R138:R145)</f>
        <v>0</v>
      </c>
      <c r="S137" s="206"/>
      <c r="T137" s="208">
        <f>SUM(T138:T145)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9" t="s">
        <v>84</v>
      </c>
      <c r="AT137" s="210" t="s">
        <v>75</v>
      </c>
      <c r="AU137" s="210" t="s">
        <v>84</v>
      </c>
      <c r="AY137" s="209" t="s">
        <v>118</v>
      </c>
      <c r="BK137" s="211">
        <f>SUM(BK138:BK145)</f>
        <v>0</v>
      </c>
    </row>
    <row r="138" spans="1:65" s="2" customFormat="1" ht="24.15" customHeight="1">
      <c r="A138" s="38"/>
      <c r="B138" s="39"/>
      <c r="C138" s="214" t="s">
        <v>148</v>
      </c>
      <c r="D138" s="214" t="s">
        <v>121</v>
      </c>
      <c r="E138" s="215" t="s">
        <v>149</v>
      </c>
      <c r="F138" s="216" t="s">
        <v>150</v>
      </c>
      <c r="G138" s="217" t="s">
        <v>151</v>
      </c>
      <c r="H138" s="218">
        <v>15.769</v>
      </c>
      <c r="I138" s="219"/>
      <c r="J138" s="220">
        <f>ROUND(I138*H138,2)</f>
        <v>0</v>
      </c>
      <c r="K138" s="216" t="s">
        <v>134</v>
      </c>
      <c r="L138" s="44"/>
      <c r="M138" s="221" t="s">
        <v>1</v>
      </c>
      <c r="N138" s="222" t="s">
        <v>41</v>
      </c>
      <c r="O138" s="91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5" t="s">
        <v>125</v>
      </c>
      <c r="AT138" s="225" t="s">
        <v>121</v>
      </c>
      <c r="AU138" s="225" t="s">
        <v>86</v>
      </c>
      <c r="AY138" s="17" t="s">
        <v>118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7" t="s">
        <v>84</v>
      </c>
      <c r="BK138" s="226">
        <f>ROUND(I138*H138,2)</f>
        <v>0</v>
      </c>
      <c r="BL138" s="17" t="s">
        <v>125</v>
      </c>
      <c r="BM138" s="225" t="s">
        <v>152</v>
      </c>
    </row>
    <row r="139" spans="1:65" s="2" customFormat="1" ht="24.15" customHeight="1">
      <c r="A139" s="38"/>
      <c r="B139" s="39"/>
      <c r="C139" s="214" t="s">
        <v>119</v>
      </c>
      <c r="D139" s="214" t="s">
        <v>121</v>
      </c>
      <c r="E139" s="215" t="s">
        <v>153</v>
      </c>
      <c r="F139" s="216" t="s">
        <v>154</v>
      </c>
      <c r="G139" s="217" t="s">
        <v>151</v>
      </c>
      <c r="H139" s="218">
        <v>7.613</v>
      </c>
      <c r="I139" s="219"/>
      <c r="J139" s="220">
        <f>ROUND(I139*H139,2)</f>
        <v>0</v>
      </c>
      <c r="K139" s="216" t="s">
        <v>134</v>
      </c>
      <c r="L139" s="44"/>
      <c r="M139" s="221" t="s">
        <v>1</v>
      </c>
      <c r="N139" s="222" t="s">
        <v>41</v>
      </c>
      <c r="O139" s="91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5" t="s">
        <v>125</v>
      </c>
      <c r="AT139" s="225" t="s">
        <v>121</v>
      </c>
      <c r="AU139" s="225" t="s">
        <v>86</v>
      </c>
      <c r="AY139" s="17" t="s">
        <v>118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7" t="s">
        <v>84</v>
      </c>
      <c r="BK139" s="226">
        <f>ROUND(I139*H139,2)</f>
        <v>0</v>
      </c>
      <c r="BL139" s="17" t="s">
        <v>125</v>
      </c>
      <c r="BM139" s="225" t="s">
        <v>155</v>
      </c>
    </row>
    <row r="140" spans="1:65" s="2" customFormat="1" ht="24.15" customHeight="1">
      <c r="A140" s="38"/>
      <c r="B140" s="39"/>
      <c r="C140" s="214" t="s">
        <v>156</v>
      </c>
      <c r="D140" s="214" t="s">
        <v>121</v>
      </c>
      <c r="E140" s="215" t="s">
        <v>157</v>
      </c>
      <c r="F140" s="216" t="s">
        <v>158</v>
      </c>
      <c r="G140" s="217" t="s">
        <v>151</v>
      </c>
      <c r="H140" s="218">
        <v>152.26</v>
      </c>
      <c r="I140" s="219"/>
      <c r="J140" s="220">
        <f>ROUND(I140*H140,2)</f>
        <v>0</v>
      </c>
      <c r="K140" s="216" t="s">
        <v>134</v>
      </c>
      <c r="L140" s="44"/>
      <c r="M140" s="221" t="s">
        <v>1</v>
      </c>
      <c r="N140" s="222" t="s">
        <v>41</v>
      </c>
      <c r="O140" s="91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5" t="s">
        <v>125</v>
      </c>
      <c r="AT140" s="225" t="s">
        <v>121</v>
      </c>
      <c r="AU140" s="225" t="s">
        <v>86</v>
      </c>
      <c r="AY140" s="17" t="s">
        <v>118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7" t="s">
        <v>84</v>
      </c>
      <c r="BK140" s="226">
        <f>ROUND(I140*H140,2)</f>
        <v>0</v>
      </c>
      <c r="BL140" s="17" t="s">
        <v>125</v>
      </c>
      <c r="BM140" s="225" t="s">
        <v>159</v>
      </c>
    </row>
    <row r="141" spans="1:51" s="13" customFormat="1" ht="12">
      <c r="A141" s="13"/>
      <c r="B141" s="227"/>
      <c r="C141" s="228"/>
      <c r="D141" s="229" t="s">
        <v>127</v>
      </c>
      <c r="E141" s="230" t="s">
        <v>1</v>
      </c>
      <c r="F141" s="231" t="s">
        <v>160</v>
      </c>
      <c r="G141" s="228"/>
      <c r="H141" s="232">
        <v>152.26</v>
      </c>
      <c r="I141" s="233"/>
      <c r="J141" s="228"/>
      <c r="K141" s="228"/>
      <c r="L141" s="234"/>
      <c r="M141" s="235"/>
      <c r="N141" s="236"/>
      <c r="O141" s="236"/>
      <c r="P141" s="236"/>
      <c r="Q141" s="236"/>
      <c r="R141" s="236"/>
      <c r="S141" s="236"/>
      <c r="T141" s="23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8" t="s">
        <v>127</v>
      </c>
      <c r="AU141" s="238" t="s">
        <v>86</v>
      </c>
      <c r="AV141" s="13" t="s">
        <v>86</v>
      </c>
      <c r="AW141" s="13" t="s">
        <v>32</v>
      </c>
      <c r="AX141" s="13" t="s">
        <v>84</v>
      </c>
      <c r="AY141" s="238" t="s">
        <v>118</v>
      </c>
    </row>
    <row r="142" spans="1:65" s="2" customFormat="1" ht="33" customHeight="1">
      <c r="A142" s="38"/>
      <c r="B142" s="39"/>
      <c r="C142" s="214" t="s">
        <v>161</v>
      </c>
      <c r="D142" s="214" t="s">
        <v>121</v>
      </c>
      <c r="E142" s="215" t="s">
        <v>162</v>
      </c>
      <c r="F142" s="216" t="s">
        <v>163</v>
      </c>
      <c r="G142" s="217" t="s">
        <v>151</v>
      </c>
      <c r="H142" s="218">
        <v>7.613</v>
      </c>
      <c r="I142" s="219"/>
      <c r="J142" s="220">
        <f>ROUND(I142*H142,2)</f>
        <v>0</v>
      </c>
      <c r="K142" s="216" t="s">
        <v>134</v>
      </c>
      <c r="L142" s="44"/>
      <c r="M142" s="221" t="s">
        <v>1</v>
      </c>
      <c r="N142" s="222" t="s">
        <v>41</v>
      </c>
      <c r="O142" s="91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5" t="s">
        <v>125</v>
      </c>
      <c r="AT142" s="225" t="s">
        <v>121</v>
      </c>
      <c r="AU142" s="225" t="s">
        <v>86</v>
      </c>
      <c r="AY142" s="17" t="s">
        <v>118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7" t="s">
        <v>84</v>
      </c>
      <c r="BK142" s="226">
        <f>ROUND(I142*H142,2)</f>
        <v>0</v>
      </c>
      <c r="BL142" s="17" t="s">
        <v>125</v>
      </c>
      <c r="BM142" s="225" t="s">
        <v>164</v>
      </c>
    </row>
    <row r="143" spans="1:51" s="13" customFormat="1" ht="12">
      <c r="A143" s="13"/>
      <c r="B143" s="227"/>
      <c r="C143" s="228"/>
      <c r="D143" s="229" t="s">
        <v>127</v>
      </c>
      <c r="E143" s="230" t="s">
        <v>1</v>
      </c>
      <c r="F143" s="231" t="s">
        <v>165</v>
      </c>
      <c r="G143" s="228"/>
      <c r="H143" s="232">
        <v>15.769</v>
      </c>
      <c r="I143" s="233"/>
      <c r="J143" s="228"/>
      <c r="K143" s="228"/>
      <c r="L143" s="234"/>
      <c r="M143" s="235"/>
      <c r="N143" s="236"/>
      <c r="O143" s="236"/>
      <c r="P143" s="236"/>
      <c r="Q143" s="236"/>
      <c r="R143" s="236"/>
      <c r="S143" s="236"/>
      <c r="T143" s="23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8" t="s">
        <v>127</v>
      </c>
      <c r="AU143" s="238" t="s">
        <v>86</v>
      </c>
      <c r="AV143" s="13" t="s">
        <v>86</v>
      </c>
      <c r="AW143" s="13" t="s">
        <v>32</v>
      </c>
      <c r="AX143" s="13" t="s">
        <v>76</v>
      </c>
      <c r="AY143" s="238" t="s">
        <v>118</v>
      </c>
    </row>
    <row r="144" spans="1:51" s="13" customFormat="1" ht="12">
      <c r="A144" s="13"/>
      <c r="B144" s="227"/>
      <c r="C144" s="228"/>
      <c r="D144" s="229" t="s">
        <v>127</v>
      </c>
      <c r="E144" s="230" t="s">
        <v>1</v>
      </c>
      <c r="F144" s="231" t="s">
        <v>166</v>
      </c>
      <c r="G144" s="228"/>
      <c r="H144" s="232">
        <v>-8.156</v>
      </c>
      <c r="I144" s="233"/>
      <c r="J144" s="228"/>
      <c r="K144" s="228"/>
      <c r="L144" s="234"/>
      <c r="M144" s="235"/>
      <c r="N144" s="236"/>
      <c r="O144" s="236"/>
      <c r="P144" s="236"/>
      <c r="Q144" s="236"/>
      <c r="R144" s="236"/>
      <c r="S144" s="236"/>
      <c r="T144" s="23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8" t="s">
        <v>127</v>
      </c>
      <c r="AU144" s="238" t="s">
        <v>86</v>
      </c>
      <c r="AV144" s="13" t="s">
        <v>86</v>
      </c>
      <c r="AW144" s="13" t="s">
        <v>32</v>
      </c>
      <c r="AX144" s="13" t="s">
        <v>76</v>
      </c>
      <c r="AY144" s="238" t="s">
        <v>118</v>
      </c>
    </row>
    <row r="145" spans="1:51" s="15" customFormat="1" ht="12">
      <c r="A145" s="15"/>
      <c r="B145" s="249"/>
      <c r="C145" s="250"/>
      <c r="D145" s="229" t="s">
        <v>127</v>
      </c>
      <c r="E145" s="251" t="s">
        <v>1</v>
      </c>
      <c r="F145" s="252" t="s">
        <v>167</v>
      </c>
      <c r="G145" s="250"/>
      <c r="H145" s="253">
        <v>7.6129999999999995</v>
      </c>
      <c r="I145" s="254"/>
      <c r="J145" s="250"/>
      <c r="K145" s="250"/>
      <c r="L145" s="255"/>
      <c r="M145" s="256"/>
      <c r="N145" s="257"/>
      <c r="O145" s="257"/>
      <c r="P145" s="257"/>
      <c r="Q145" s="257"/>
      <c r="R145" s="257"/>
      <c r="S145" s="257"/>
      <c r="T145" s="258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9" t="s">
        <v>127</v>
      </c>
      <c r="AU145" s="259" t="s">
        <v>86</v>
      </c>
      <c r="AV145" s="15" t="s">
        <v>125</v>
      </c>
      <c r="AW145" s="15" t="s">
        <v>32</v>
      </c>
      <c r="AX145" s="15" t="s">
        <v>84</v>
      </c>
      <c r="AY145" s="259" t="s">
        <v>118</v>
      </c>
    </row>
    <row r="146" spans="1:63" s="12" customFormat="1" ht="25.9" customHeight="1">
      <c r="A146" s="12"/>
      <c r="B146" s="198"/>
      <c r="C146" s="199"/>
      <c r="D146" s="200" t="s">
        <v>75</v>
      </c>
      <c r="E146" s="201" t="s">
        <v>168</v>
      </c>
      <c r="F146" s="201" t="s">
        <v>169</v>
      </c>
      <c r="G146" s="199"/>
      <c r="H146" s="199"/>
      <c r="I146" s="202"/>
      <c r="J146" s="203">
        <f>BK146</f>
        <v>0</v>
      </c>
      <c r="K146" s="199"/>
      <c r="L146" s="204"/>
      <c r="M146" s="205"/>
      <c r="N146" s="206"/>
      <c r="O146" s="206"/>
      <c r="P146" s="207">
        <f>P147+P152</f>
        <v>0</v>
      </c>
      <c r="Q146" s="206"/>
      <c r="R146" s="207">
        <f>R147+R152</f>
        <v>11.991090490000001</v>
      </c>
      <c r="S146" s="206"/>
      <c r="T146" s="208">
        <f>T147+T152</f>
        <v>2.71851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9" t="s">
        <v>86</v>
      </c>
      <c r="AT146" s="210" t="s">
        <v>75</v>
      </c>
      <c r="AU146" s="210" t="s">
        <v>76</v>
      </c>
      <c r="AY146" s="209" t="s">
        <v>118</v>
      </c>
      <c r="BK146" s="211">
        <f>BK147+BK152</f>
        <v>0</v>
      </c>
    </row>
    <row r="147" spans="1:63" s="12" customFormat="1" ht="22.8" customHeight="1">
      <c r="A147" s="12"/>
      <c r="B147" s="198"/>
      <c r="C147" s="199"/>
      <c r="D147" s="200" t="s">
        <v>75</v>
      </c>
      <c r="E147" s="212" t="s">
        <v>170</v>
      </c>
      <c r="F147" s="212" t="s">
        <v>171</v>
      </c>
      <c r="G147" s="199"/>
      <c r="H147" s="199"/>
      <c r="I147" s="202"/>
      <c r="J147" s="213">
        <f>BK147</f>
        <v>0</v>
      </c>
      <c r="K147" s="199"/>
      <c r="L147" s="204"/>
      <c r="M147" s="205"/>
      <c r="N147" s="206"/>
      <c r="O147" s="206"/>
      <c r="P147" s="207">
        <f>SUM(P148:P151)</f>
        <v>0</v>
      </c>
      <c r="Q147" s="206"/>
      <c r="R147" s="207">
        <f>SUM(R148:R151)</f>
        <v>8.15553</v>
      </c>
      <c r="S147" s="206"/>
      <c r="T147" s="208">
        <f>SUM(T148:T151)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9" t="s">
        <v>86</v>
      </c>
      <c r="AT147" s="210" t="s">
        <v>75</v>
      </c>
      <c r="AU147" s="210" t="s">
        <v>84</v>
      </c>
      <c r="AY147" s="209" t="s">
        <v>118</v>
      </c>
      <c r="BK147" s="211">
        <f>SUM(BK148:BK151)</f>
        <v>0</v>
      </c>
    </row>
    <row r="148" spans="1:65" s="2" customFormat="1" ht="24.15" customHeight="1">
      <c r="A148" s="38"/>
      <c r="B148" s="39"/>
      <c r="C148" s="214" t="s">
        <v>129</v>
      </c>
      <c r="D148" s="214" t="s">
        <v>121</v>
      </c>
      <c r="E148" s="215" t="s">
        <v>172</v>
      </c>
      <c r="F148" s="216" t="s">
        <v>173</v>
      </c>
      <c r="G148" s="217" t="s">
        <v>133</v>
      </c>
      <c r="H148" s="218">
        <v>90.617</v>
      </c>
      <c r="I148" s="219"/>
      <c r="J148" s="220">
        <f>ROUND(I148*H148,2)</f>
        <v>0</v>
      </c>
      <c r="K148" s="216" t="s">
        <v>134</v>
      </c>
      <c r="L148" s="44"/>
      <c r="M148" s="221" t="s">
        <v>1</v>
      </c>
      <c r="N148" s="222" t="s">
        <v>41</v>
      </c>
      <c r="O148" s="91"/>
      <c r="P148" s="223">
        <f>O148*H148</f>
        <v>0</v>
      </c>
      <c r="Q148" s="223">
        <v>0.09</v>
      </c>
      <c r="R148" s="223">
        <f>Q148*H148</f>
        <v>8.15553</v>
      </c>
      <c r="S148" s="223">
        <v>0</v>
      </c>
      <c r="T148" s="22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5" t="s">
        <v>174</v>
      </c>
      <c r="AT148" s="225" t="s">
        <v>121</v>
      </c>
      <c r="AU148" s="225" t="s">
        <v>86</v>
      </c>
      <c r="AY148" s="17" t="s">
        <v>118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7" t="s">
        <v>84</v>
      </c>
      <c r="BK148" s="226">
        <f>ROUND(I148*H148,2)</f>
        <v>0</v>
      </c>
      <c r="BL148" s="17" t="s">
        <v>174</v>
      </c>
      <c r="BM148" s="225" t="s">
        <v>175</v>
      </c>
    </row>
    <row r="149" spans="1:51" s="14" customFormat="1" ht="12">
      <c r="A149" s="14"/>
      <c r="B149" s="239"/>
      <c r="C149" s="240"/>
      <c r="D149" s="229" t="s">
        <v>127</v>
      </c>
      <c r="E149" s="241" t="s">
        <v>1</v>
      </c>
      <c r="F149" s="242" t="s">
        <v>141</v>
      </c>
      <c r="G149" s="240"/>
      <c r="H149" s="241" t="s">
        <v>1</v>
      </c>
      <c r="I149" s="243"/>
      <c r="J149" s="240"/>
      <c r="K149" s="240"/>
      <c r="L149" s="244"/>
      <c r="M149" s="245"/>
      <c r="N149" s="246"/>
      <c r="O149" s="246"/>
      <c r="P149" s="246"/>
      <c r="Q149" s="246"/>
      <c r="R149" s="246"/>
      <c r="S149" s="246"/>
      <c r="T149" s="24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8" t="s">
        <v>127</v>
      </c>
      <c r="AU149" s="248" t="s">
        <v>86</v>
      </c>
      <c r="AV149" s="14" t="s">
        <v>84</v>
      </c>
      <c r="AW149" s="14" t="s">
        <v>32</v>
      </c>
      <c r="AX149" s="14" t="s">
        <v>76</v>
      </c>
      <c r="AY149" s="248" t="s">
        <v>118</v>
      </c>
    </row>
    <row r="150" spans="1:51" s="13" customFormat="1" ht="12">
      <c r="A150" s="13"/>
      <c r="B150" s="227"/>
      <c r="C150" s="228"/>
      <c r="D150" s="229" t="s">
        <v>127</v>
      </c>
      <c r="E150" s="230" t="s">
        <v>1</v>
      </c>
      <c r="F150" s="231" t="s">
        <v>176</v>
      </c>
      <c r="G150" s="228"/>
      <c r="H150" s="232">
        <v>90.617</v>
      </c>
      <c r="I150" s="233"/>
      <c r="J150" s="228"/>
      <c r="K150" s="228"/>
      <c r="L150" s="234"/>
      <c r="M150" s="235"/>
      <c r="N150" s="236"/>
      <c r="O150" s="236"/>
      <c r="P150" s="236"/>
      <c r="Q150" s="236"/>
      <c r="R150" s="236"/>
      <c r="S150" s="236"/>
      <c r="T150" s="23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8" t="s">
        <v>127</v>
      </c>
      <c r="AU150" s="238" t="s">
        <v>86</v>
      </c>
      <c r="AV150" s="13" t="s">
        <v>86</v>
      </c>
      <c r="AW150" s="13" t="s">
        <v>32</v>
      </c>
      <c r="AX150" s="13" t="s">
        <v>84</v>
      </c>
      <c r="AY150" s="238" t="s">
        <v>118</v>
      </c>
    </row>
    <row r="151" spans="1:65" s="2" customFormat="1" ht="24.15" customHeight="1">
      <c r="A151" s="38"/>
      <c r="B151" s="39"/>
      <c r="C151" s="214" t="s">
        <v>177</v>
      </c>
      <c r="D151" s="214" t="s">
        <v>121</v>
      </c>
      <c r="E151" s="215" t="s">
        <v>178</v>
      </c>
      <c r="F151" s="216" t="s">
        <v>179</v>
      </c>
      <c r="G151" s="217" t="s">
        <v>151</v>
      </c>
      <c r="H151" s="218">
        <v>8.156</v>
      </c>
      <c r="I151" s="219"/>
      <c r="J151" s="220">
        <f>ROUND(I151*H151,2)</f>
        <v>0</v>
      </c>
      <c r="K151" s="216" t="s">
        <v>134</v>
      </c>
      <c r="L151" s="44"/>
      <c r="M151" s="221" t="s">
        <v>1</v>
      </c>
      <c r="N151" s="222" t="s">
        <v>41</v>
      </c>
      <c r="O151" s="91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5" t="s">
        <v>174</v>
      </c>
      <c r="AT151" s="225" t="s">
        <v>121</v>
      </c>
      <c r="AU151" s="225" t="s">
        <v>86</v>
      </c>
      <c r="AY151" s="17" t="s">
        <v>118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7" t="s">
        <v>84</v>
      </c>
      <c r="BK151" s="226">
        <f>ROUND(I151*H151,2)</f>
        <v>0</v>
      </c>
      <c r="BL151" s="17" t="s">
        <v>174</v>
      </c>
      <c r="BM151" s="225" t="s">
        <v>180</v>
      </c>
    </row>
    <row r="152" spans="1:63" s="12" customFormat="1" ht="22.8" customHeight="1">
      <c r="A152" s="12"/>
      <c r="B152" s="198"/>
      <c r="C152" s="199"/>
      <c r="D152" s="200" t="s">
        <v>75</v>
      </c>
      <c r="E152" s="212" t="s">
        <v>181</v>
      </c>
      <c r="F152" s="212" t="s">
        <v>182</v>
      </c>
      <c r="G152" s="199"/>
      <c r="H152" s="199"/>
      <c r="I152" s="202"/>
      <c r="J152" s="213">
        <f>BK152</f>
        <v>0</v>
      </c>
      <c r="K152" s="199"/>
      <c r="L152" s="204"/>
      <c r="M152" s="205"/>
      <c r="N152" s="206"/>
      <c r="O152" s="206"/>
      <c r="P152" s="207">
        <f>SUM(P153:P184)</f>
        <v>0</v>
      </c>
      <c r="Q152" s="206"/>
      <c r="R152" s="207">
        <f>SUM(R153:R184)</f>
        <v>3.83556049</v>
      </c>
      <c r="S152" s="206"/>
      <c r="T152" s="208">
        <f>SUM(T153:T184)</f>
        <v>2.71851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9" t="s">
        <v>86</v>
      </c>
      <c r="AT152" s="210" t="s">
        <v>75</v>
      </c>
      <c r="AU152" s="210" t="s">
        <v>84</v>
      </c>
      <c r="AY152" s="209" t="s">
        <v>118</v>
      </c>
      <c r="BK152" s="211">
        <f>SUM(BK153:BK184)</f>
        <v>0</v>
      </c>
    </row>
    <row r="153" spans="1:65" s="2" customFormat="1" ht="24.15" customHeight="1">
      <c r="A153" s="38"/>
      <c r="B153" s="39"/>
      <c r="C153" s="214" t="s">
        <v>183</v>
      </c>
      <c r="D153" s="214" t="s">
        <v>121</v>
      </c>
      <c r="E153" s="215" t="s">
        <v>184</v>
      </c>
      <c r="F153" s="216" t="s">
        <v>185</v>
      </c>
      <c r="G153" s="217" t="s">
        <v>133</v>
      </c>
      <c r="H153" s="218">
        <v>90.617</v>
      </c>
      <c r="I153" s="219"/>
      <c r="J153" s="220">
        <f>ROUND(I153*H153,2)</f>
        <v>0</v>
      </c>
      <c r="K153" s="216" t="s">
        <v>134</v>
      </c>
      <c r="L153" s="44"/>
      <c r="M153" s="221" t="s">
        <v>1</v>
      </c>
      <c r="N153" s="222" t="s">
        <v>41</v>
      </c>
      <c r="O153" s="91"/>
      <c r="P153" s="223">
        <f>O153*H153</f>
        <v>0</v>
      </c>
      <c r="Q153" s="223">
        <v>0.00018</v>
      </c>
      <c r="R153" s="223">
        <f>Q153*H153</f>
        <v>0.016311060000000002</v>
      </c>
      <c r="S153" s="223">
        <v>0</v>
      </c>
      <c r="T153" s="22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5" t="s">
        <v>174</v>
      </c>
      <c r="AT153" s="225" t="s">
        <v>121</v>
      </c>
      <c r="AU153" s="225" t="s">
        <v>86</v>
      </c>
      <c r="AY153" s="17" t="s">
        <v>118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7" t="s">
        <v>84</v>
      </c>
      <c r="BK153" s="226">
        <f>ROUND(I153*H153,2)</f>
        <v>0</v>
      </c>
      <c r="BL153" s="17" t="s">
        <v>174</v>
      </c>
      <c r="BM153" s="225" t="s">
        <v>186</v>
      </c>
    </row>
    <row r="154" spans="1:65" s="2" customFormat="1" ht="24.15" customHeight="1">
      <c r="A154" s="38"/>
      <c r="B154" s="39"/>
      <c r="C154" s="214" t="s">
        <v>187</v>
      </c>
      <c r="D154" s="214" t="s">
        <v>121</v>
      </c>
      <c r="E154" s="215" t="s">
        <v>188</v>
      </c>
      <c r="F154" s="216" t="s">
        <v>189</v>
      </c>
      <c r="G154" s="217" t="s">
        <v>133</v>
      </c>
      <c r="H154" s="218">
        <v>90.617</v>
      </c>
      <c r="I154" s="219"/>
      <c r="J154" s="220">
        <f>ROUND(I154*H154,2)</f>
        <v>0</v>
      </c>
      <c r="K154" s="216" t="s">
        <v>134</v>
      </c>
      <c r="L154" s="44"/>
      <c r="M154" s="221" t="s">
        <v>1</v>
      </c>
      <c r="N154" s="222" t="s">
        <v>41</v>
      </c>
      <c r="O154" s="91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5" t="s">
        <v>174</v>
      </c>
      <c r="AT154" s="225" t="s">
        <v>121</v>
      </c>
      <c r="AU154" s="225" t="s">
        <v>86</v>
      </c>
      <c r="AY154" s="17" t="s">
        <v>118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7" t="s">
        <v>84</v>
      </c>
      <c r="BK154" s="226">
        <f>ROUND(I154*H154,2)</f>
        <v>0</v>
      </c>
      <c r="BL154" s="17" t="s">
        <v>174</v>
      </c>
      <c r="BM154" s="225" t="s">
        <v>190</v>
      </c>
    </row>
    <row r="155" spans="1:51" s="13" customFormat="1" ht="12">
      <c r="A155" s="13"/>
      <c r="B155" s="227"/>
      <c r="C155" s="228"/>
      <c r="D155" s="229" t="s">
        <v>127</v>
      </c>
      <c r="E155" s="230" t="s">
        <v>1</v>
      </c>
      <c r="F155" s="231" t="s">
        <v>191</v>
      </c>
      <c r="G155" s="228"/>
      <c r="H155" s="232">
        <v>4.257</v>
      </c>
      <c r="I155" s="233"/>
      <c r="J155" s="228"/>
      <c r="K155" s="228"/>
      <c r="L155" s="234"/>
      <c r="M155" s="235"/>
      <c r="N155" s="236"/>
      <c r="O155" s="236"/>
      <c r="P155" s="236"/>
      <c r="Q155" s="236"/>
      <c r="R155" s="236"/>
      <c r="S155" s="236"/>
      <c r="T155" s="23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8" t="s">
        <v>127</v>
      </c>
      <c r="AU155" s="238" t="s">
        <v>86</v>
      </c>
      <c r="AV155" s="13" t="s">
        <v>86</v>
      </c>
      <c r="AW155" s="13" t="s">
        <v>32</v>
      </c>
      <c r="AX155" s="13" t="s">
        <v>76</v>
      </c>
      <c r="AY155" s="238" t="s">
        <v>118</v>
      </c>
    </row>
    <row r="156" spans="1:51" s="13" customFormat="1" ht="12">
      <c r="A156" s="13"/>
      <c r="B156" s="227"/>
      <c r="C156" s="228"/>
      <c r="D156" s="229" t="s">
        <v>127</v>
      </c>
      <c r="E156" s="230" t="s">
        <v>1</v>
      </c>
      <c r="F156" s="231" t="s">
        <v>192</v>
      </c>
      <c r="G156" s="228"/>
      <c r="H156" s="232">
        <v>25.496</v>
      </c>
      <c r="I156" s="233"/>
      <c r="J156" s="228"/>
      <c r="K156" s="228"/>
      <c r="L156" s="234"/>
      <c r="M156" s="235"/>
      <c r="N156" s="236"/>
      <c r="O156" s="236"/>
      <c r="P156" s="236"/>
      <c r="Q156" s="236"/>
      <c r="R156" s="236"/>
      <c r="S156" s="236"/>
      <c r="T156" s="23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8" t="s">
        <v>127</v>
      </c>
      <c r="AU156" s="238" t="s">
        <v>86</v>
      </c>
      <c r="AV156" s="13" t="s">
        <v>86</v>
      </c>
      <c r="AW156" s="13" t="s">
        <v>32</v>
      </c>
      <c r="AX156" s="13" t="s">
        <v>76</v>
      </c>
      <c r="AY156" s="238" t="s">
        <v>118</v>
      </c>
    </row>
    <row r="157" spans="1:51" s="13" customFormat="1" ht="12">
      <c r="A157" s="13"/>
      <c r="B157" s="227"/>
      <c r="C157" s="228"/>
      <c r="D157" s="229" t="s">
        <v>127</v>
      </c>
      <c r="E157" s="230" t="s">
        <v>1</v>
      </c>
      <c r="F157" s="231" t="s">
        <v>193</v>
      </c>
      <c r="G157" s="228"/>
      <c r="H157" s="232">
        <v>3.97</v>
      </c>
      <c r="I157" s="233"/>
      <c r="J157" s="228"/>
      <c r="K157" s="228"/>
      <c r="L157" s="234"/>
      <c r="M157" s="235"/>
      <c r="N157" s="236"/>
      <c r="O157" s="236"/>
      <c r="P157" s="236"/>
      <c r="Q157" s="236"/>
      <c r="R157" s="236"/>
      <c r="S157" s="236"/>
      <c r="T157" s="23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8" t="s">
        <v>127</v>
      </c>
      <c r="AU157" s="238" t="s">
        <v>86</v>
      </c>
      <c r="AV157" s="13" t="s">
        <v>86</v>
      </c>
      <c r="AW157" s="13" t="s">
        <v>32</v>
      </c>
      <c r="AX157" s="13" t="s">
        <v>76</v>
      </c>
      <c r="AY157" s="238" t="s">
        <v>118</v>
      </c>
    </row>
    <row r="158" spans="1:51" s="13" customFormat="1" ht="12">
      <c r="A158" s="13"/>
      <c r="B158" s="227"/>
      <c r="C158" s="228"/>
      <c r="D158" s="229" t="s">
        <v>127</v>
      </c>
      <c r="E158" s="230" t="s">
        <v>1</v>
      </c>
      <c r="F158" s="231" t="s">
        <v>194</v>
      </c>
      <c r="G158" s="228"/>
      <c r="H158" s="232">
        <v>1.778</v>
      </c>
      <c r="I158" s="233"/>
      <c r="J158" s="228"/>
      <c r="K158" s="228"/>
      <c r="L158" s="234"/>
      <c r="M158" s="235"/>
      <c r="N158" s="236"/>
      <c r="O158" s="236"/>
      <c r="P158" s="236"/>
      <c r="Q158" s="236"/>
      <c r="R158" s="236"/>
      <c r="S158" s="236"/>
      <c r="T158" s="23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8" t="s">
        <v>127</v>
      </c>
      <c r="AU158" s="238" t="s">
        <v>86</v>
      </c>
      <c r="AV158" s="13" t="s">
        <v>86</v>
      </c>
      <c r="AW158" s="13" t="s">
        <v>32</v>
      </c>
      <c r="AX158" s="13" t="s">
        <v>76</v>
      </c>
      <c r="AY158" s="238" t="s">
        <v>118</v>
      </c>
    </row>
    <row r="159" spans="1:51" s="13" customFormat="1" ht="12">
      <c r="A159" s="13"/>
      <c r="B159" s="227"/>
      <c r="C159" s="228"/>
      <c r="D159" s="229" t="s">
        <v>127</v>
      </c>
      <c r="E159" s="230" t="s">
        <v>1</v>
      </c>
      <c r="F159" s="231" t="s">
        <v>195</v>
      </c>
      <c r="G159" s="228"/>
      <c r="H159" s="232">
        <v>55.116</v>
      </c>
      <c r="I159" s="233"/>
      <c r="J159" s="228"/>
      <c r="K159" s="228"/>
      <c r="L159" s="234"/>
      <c r="M159" s="235"/>
      <c r="N159" s="236"/>
      <c r="O159" s="236"/>
      <c r="P159" s="236"/>
      <c r="Q159" s="236"/>
      <c r="R159" s="236"/>
      <c r="S159" s="236"/>
      <c r="T159" s="23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8" t="s">
        <v>127</v>
      </c>
      <c r="AU159" s="238" t="s">
        <v>86</v>
      </c>
      <c r="AV159" s="13" t="s">
        <v>86</v>
      </c>
      <c r="AW159" s="13" t="s">
        <v>32</v>
      </c>
      <c r="AX159" s="13" t="s">
        <v>76</v>
      </c>
      <c r="AY159" s="238" t="s">
        <v>118</v>
      </c>
    </row>
    <row r="160" spans="1:51" s="15" customFormat="1" ht="12">
      <c r="A160" s="15"/>
      <c r="B160" s="249"/>
      <c r="C160" s="250"/>
      <c r="D160" s="229" t="s">
        <v>127</v>
      </c>
      <c r="E160" s="251" t="s">
        <v>1</v>
      </c>
      <c r="F160" s="252" t="s">
        <v>167</v>
      </c>
      <c r="G160" s="250"/>
      <c r="H160" s="253">
        <v>90.61699999999999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9" t="s">
        <v>127</v>
      </c>
      <c r="AU160" s="259" t="s">
        <v>86</v>
      </c>
      <c r="AV160" s="15" t="s">
        <v>125</v>
      </c>
      <c r="AW160" s="15" t="s">
        <v>32</v>
      </c>
      <c r="AX160" s="15" t="s">
        <v>84</v>
      </c>
      <c r="AY160" s="259" t="s">
        <v>118</v>
      </c>
    </row>
    <row r="161" spans="1:65" s="2" customFormat="1" ht="16.5" customHeight="1">
      <c r="A161" s="38"/>
      <c r="B161" s="39"/>
      <c r="C161" s="260" t="s">
        <v>196</v>
      </c>
      <c r="D161" s="260" t="s">
        <v>197</v>
      </c>
      <c r="E161" s="261" t="s">
        <v>198</v>
      </c>
      <c r="F161" s="262" t="s">
        <v>199</v>
      </c>
      <c r="G161" s="263" t="s">
        <v>124</v>
      </c>
      <c r="H161" s="264">
        <v>498.394</v>
      </c>
      <c r="I161" s="265"/>
      <c r="J161" s="266">
        <f>ROUND(I161*H161,2)</f>
        <v>0</v>
      </c>
      <c r="K161" s="262" t="s">
        <v>134</v>
      </c>
      <c r="L161" s="267"/>
      <c r="M161" s="268" t="s">
        <v>1</v>
      </c>
      <c r="N161" s="269" t="s">
        <v>41</v>
      </c>
      <c r="O161" s="91"/>
      <c r="P161" s="223">
        <f>O161*H161</f>
        <v>0</v>
      </c>
      <c r="Q161" s="223">
        <v>0.00315</v>
      </c>
      <c r="R161" s="223">
        <f>Q161*H161</f>
        <v>1.5699411</v>
      </c>
      <c r="S161" s="223">
        <v>0</v>
      </c>
      <c r="T161" s="22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5" t="s">
        <v>200</v>
      </c>
      <c r="AT161" s="225" t="s">
        <v>197</v>
      </c>
      <c r="AU161" s="225" t="s">
        <v>86</v>
      </c>
      <c r="AY161" s="17" t="s">
        <v>118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7" t="s">
        <v>84</v>
      </c>
      <c r="BK161" s="226">
        <f>ROUND(I161*H161,2)</f>
        <v>0</v>
      </c>
      <c r="BL161" s="17" t="s">
        <v>174</v>
      </c>
      <c r="BM161" s="225" t="s">
        <v>201</v>
      </c>
    </row>
    <row r="162" spans="1:51" s="13" customFormat="1" ht="12">
      <c r="A162" s="13"/>
      <c r="B162" s="227"/>
      <c r="C162" s="228"/>
      <c r="D162" s="229" t="s">
        <v>127</v>
      </c>
      <c r="E162" s="230" t="s">
        <v>1</v>
      </c>
      <c r="F162" s="231" t="s">
        <v>202</v>
      </c>
      <c r="G162" s="228"/>
      <c r="H162" s="232">
        <v>249.197</v>
      </c>
      <c r="I162" s="233"/>
      <c r="J162" s="228"/>
      <c r="K162" s="228"/>
      <c r="L162" s="234"/>
      <c r="M162" s="235"/>
      <c r="N162" s="236"/>
      <c r="O162" s="236"/>
      <c r="P162" s="236"/>
      <c r="Q162" s="236"/>
      <c r="R162" s="236"/>
      <c r="S162" s="236"/>
      <c r="T162" s="23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8" t="s">
        <v>127</v>
      </c>
      <c r="AU162" s="238" t="s">
        <v>86</v>
      </c>
      <c r="AV162" s="13" t="s">
        <v>86</v>
      </c>
      <c r="AW162" s="13" t="s">
        <v>32</v>
      </c>
      <c r="AX162" s="13" t="s">
        <v>76</v>
      </c>
      <c r="AY162" s="238" t="s">
        <v>118</v>
      </c>
    </row>
    <row r="163" spans="1:51" s="13" customFormat="1" ht="12">
      <c r="A163" s="13"/>
      <c r="B163" s="227"/>
      <c r="C163" s="228"/>
      <c r="D163" s="229" t="s">
        <v>127</v>
      </c>
      <c r="E163" s="230" t="s">
        <v>1</v>
      </c>
      <c r="F163" s="231" t="s">
        <v>202</v>
      </c>
      <c r="G163" s="228"/>
      <c r="H163" s="232">
        <v>249.197</v>
      </c>
      <c r="I163" s="233"/>
      <c r="J163" s="228"/>
      <c r="K163" s="228"/>
      <c r="L163" s="234"/>
      <c r="M163" s="235"/>
      <c r="N163" s="236"/>
      <c r="O163" s="236"/>
      <c r="P163" s="236"/>
      <c r="Q163" s="236"/>
      <c r="R163" s="236"/>
      <c r="S163" s="236"/>
      <c r="T163" s="23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8" t="s">
        <v>127</v>
      </c>
      <c r="AU163" s="238" t="s">
        <v>86</v>
      </c>
      <c r="AV163" s="13" t="s">
        <v>86</v>
      </c>
      <c r="AW163" s="13" t="s">
        <v>32</v>
      </c>
      <c r="AX163" s="13" t="s">
        <v>76</v>
      </c>
      <c r="AY163" s="238" t="s">
        <v>118</v>
      </c>
    </row>
    <row r="164" spans="1:51" s="15" customFormat="1" ht="12">
      <c r="A164" s="15"/>
      <c r="B164" s="249"/>
      <c r="C164" s="250"/>
      <c r="D164" s="229" t="s">
        <v>127</v>
      </c>
      <c r="E164" s="251" t="s">
        <v>1</v>
      </c>
      <c r="F164" s="252" t="s">
        <v>167</v>
      </c>
      <c r="G164" s="250"/>
      <c r="H164" s="253">
        <v>498.394</v>
      </c>
      <c r="I164" s="254"/>
      <c r="J164" s="250"/>
      <c r="K164" s="250"/>
      <c r="L164" s="255"/>
      <c r="M164" s="256"/>
      <c r="N164" s="257"/>
      <c r="O164" s="257"/>
      <c r="P164" s="257"/>
      <c r="Q164" s="257"/>
      <c r="R164" s="257"/>
      <c r="S164" s="257"/>
      <c r="T164" s="258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59" t="s">
        <v>127</v>
      </c>
      <c r="AU164" s="259" t="s">
        <v>86</v>
      </c>
      <c r="AV164" s="15" t="s">
        <v>125</v>
      </c>
      <c r="AW164" s="15" t="s">
        <v>32</v>
      </c>
      <c r="AX164" s="15" t="s">
        <v>84</v>
      </c>
      <c r="AY164" s="259" t="s">
        <v>118</v>
      </c>
    </row>
    <row r="165" spans="1:65" s="2" customFormat="1" ht="33" customHeight="1">
      <c r="A165" s="38"/>
      <c r="B165" s="39"/>
      <c r="C165" s="214" t="s">
        <v>203</v>
      </c>
      <c r="D165" s="214" t="s">
        <v>121</v>
      </c>
      <c r="E165" s="215" t="s">
        <v>204</v>
      </c>
      <c r="F165" s="216" t="s">
        <v>205</v>
      </c>
      <c r="G165" s="217" t="s">
        <v>133</v>
      </c>
      <c r="H165" s="218">
        <v>90.617</v>
      </c>
      <c r="I165" s="219"/>
      <c r="J165" s="220">
        <f>ROUND(I165*H165,2)</f>
        <v>0</v>
      </c>
      <c r="K165" s="216" t="s">
        <v>134</v>
      </c>
      <c r="L165" s="44"/>
      <c r="M165" s="221" t="s">
        <v>1</v>
      </c>
      <c r="N165" s="222" t="s">
        <v>41</v>
      </c>
      <c r="O165" s="91"/>
      <c r="P165" s="223">
        <f>O165*H165</f>
        <v>0</v>
      </c>
      <c r="Q165" s="223">
        <v>0.00059</v>
      </c>
      <c r="R165" s="223">
        <f>Q165*H165</f>
        <v>0.05346403</v>
      </c>
      <c r="S165" s="223">
        <v>0</v>
      </c>
      <c r="T165" s="22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5" t="s">
        <v>174</v>
      </c>
      <c r="AT165" s="225" t="s">
        <v>121</v>
      </c>
      <c r="AU165" s="225" t="s">
        <v>86</v>
      </c>
      <c r="AY165" s="17" t="s">
        <v>118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7" t="s">
        <v>84</v>
      </c>
      <c r="BK165" s="226">
        <f>ROUND(I165*H165,2)</f>
        <v>0</v>
      </c>
      <c r="BL165" s="17" t="s">
        <v>174</v>
      </c>
      <c r="BM165" s="225" t="s">
        <v>206</v>
      </c>
    </row>
    <row r="166" spans="1:51" s="13" customFormat="1" ht="12">
      <c r="A166" s="13"/>
      <c r="B166" s="227"/>
      <c r="C166" s="228"/>
      <c r="D166" s="229" t="s">
        <v>127</v>
      </c>
      <c r="E166" s="230" t="s">
        <v>1</v>
      </c>
      <c r="F166" s="231" t="s">
        <v>191</v>
      </c>
      <c r="G166" s="228"/>
      <c r="H166" s="232">
        <v>4.257</v>
      </c>
      <c r="I166" s="233"/>
      <c r="J166" s="228"/>
      <c r="K166" s="228"/>
      <c r="L166" s="234"/>
      <c r="M166" s="235"/>
      <c r="N166" s="236"/>
      <c r="O166" s="236"/>
      <c r="P166" s="236"/>
      <c r="Q166" s="236"/>
      <c r="R166" s="236"/>
      <c r="S166" s="236"/>
      <c r="T166" s="23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8" t="s">
        <v>127</v>
      </c>
      <c r="AU166" s="238" t="s">
        <v>86</v>
      </c>
      <c r="AV166" s="13" t="s">
        <v>86</v>
      </c>
      <c r="AW166" s="13" t="s">
        <v>32</v>
      </c>
      <c r="AX166" s="13" t="s">
        <v>76</v>
      </c>
      <c r="AY166" s="238" t="s">
        <v>118</v>
      </c>
    </row>
    <row r="167" spans="1:51" s="13" customFormat="1" ht="12">
      <c r="A167" s="13"/>
      <c r="B167" s="227"/>
      <c r="C167" s="228"/>
      <c r="D167" s="229" t="s">
        <v>127</v>
      </c>
      <c r="E167" s="230" t="s">
        <v>1</v>
      </c>
      <c r="F167" s="231" t="s">
        <v>192</v>
      </c>
      <c r="G167" s="228"/>
      <c r="H167" s="232">
        <v>25.496</v>
      </c>
      <c r="I167" s="233"/>
      <c r="J167" s="228"/>
      <c r="K167" s="228"/>
      <c r="L167" s="234"/>
      <c r="M167" s="235"/>
      <c r="N167" s="236"/>
      <c r="O167" s="236"/>
      <c r="P167" s="236"/>
      <c r="Q167" s="236"/>
      <c r="R167" s="236"/>
      <c r="S167" s="236"/>
      <c r="T167" s="23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8" t="s">
        <v>127</v>
      </c>
      <c r="AU167" s="238" t="s">
        <v>86</v>
      </c>
      <c r="AV167" s="13" t="s">
        <v>86</v>
      </c>
      <c r="AW167" s="13" t="s">
        <v>32</v>
      </c>
      <c r="AX167" s="13" t="s">
        <v>76</v>
      </c>
      <c r="AY167" s="238" t="s">
        <v>118</v>
      </c>
    </row>
    <row r="168" spans="1:51" s="13" customFormat="1" ht="12">
      <c r="A168" s="13"/>
      <c r="B168" s="227"/>
      <c r="C168" s="228"/>
      <c r="D168" s="229" t="s">
        <v>127</v>
      </c>
      <c r="E168" s="230" t="s">
        <v>1</v>
      </c>
      <c r="F168" s="231" t="s">
        <v>193</v>
      </c>
      <c r="G168" s="228"/>
      <c r="H168" s="232">
        <v>3.97</v>
      </c>
      <c r="I168" s="233"/>
      <c r="J168" s="228"/>
      <c r="K168" s="228"/>
      <c r="L168" s="234"/>
      <c r="M168" s="235"/>
      <c r="N168" s="236"/>
      <c r="O168" s="236"/>
      <c r="P168" s="236"/>
      <c r="Q168" s="236"/>
      <c r="R168" s="236"/>
      <c r="S168" s="236"/>
      <c r="T168" s="23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8" t="s">
        <v>127</v>
      </c>
      <c r="AU168" s="238" t="s">
        <v>86</v>
      </c>
      <c r="AV168" s="13" t="s">
        <v>86</v>
      </c>
      <c r="AW168" s="13" t="s">
        <v>32</v>
      </c>
      <c r="AX168" s="13" t="s">
        <v>76</v>
      </c>
      <c r="AY168" s="238" t="s">
        <v>118</v>
      </c>
    </row>
    <row r="169" spans="1:51" s="13" customFormat="1" ht="12">
      <c r="A169" s="13"/>
      <c r="B169" s="227"/>
      <c r="C169" s="228"/>
      <c r="D169" s="229" t="s">
        <v>127</v>
      </c>
      <c r="E169" s="230" t="s">
        <v>1</v>
      </c>
      <c r="F169" s="231" t="s">
        <v>194</v>
      </c>
      <c r="G169" s="228"/>
      <c r="H169" s="232">
        <v>1.778</v>
      </c>
      <c r="I169" s="233"/>
      <c r="J169" s="228"/>
      <c r="K169" s="228"/>
      <c r="L169" s="234"/>
      <c r="M169" s="235"/>
      <c r="N169" s="236"/>
      <c r="O169" s="236"/>
      <c r="P169" s="236"/>
      <c r="Q169" s="236"/>
      <c r="R169" s="236"/>
      <c r="S169" s="236"/>
      <c r="T169" s="23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8" t="s">
        <v>127</v>
      </c>
      <c r="AU169" s="238" t="s">
        <v>86</v>
      </c>
      <c r="AV169" s="13" t="s">
        <v>86</v>
      </c>
      <c r="AW169" s="13" t="s">
        <v>32</v>
      </c>
      <c r="AX169" s="13" t="s">
        <v>76</v>
      </c>
      <c r="AY169" s="238" t="s">
        <v>118</v>
      </c>
    </row>
    <row r="170" spans="1:51" s="13" customFormat="1" ht="12">
      <c r="A170" s="13"/>
      <c r="B170" s="227"/>
      <c r="C170" s="228"/>
      <c r="D170" s="229" t="s">
        <v>127</v>
      </c>
      <c r="E170" s="230" t="s">
        <v>1</v>
      </c>
      <c r="F170" s="231" t="s">
        <v>195</v>
      </c>
      <c r="G170" s="228"/>
      <c r="H170" s="232">
        <v>55.116</v>
      </c>
      <c r="I170" s="233"/>
      <c r="J170" s="228"/>
      <c r="K170" s="228"/>
      <c r="L170" s="234"/>
      <c r="M170" s="235"/>
      <c r="N170" s="236"/>
      <c r="O170" s="236"/>
      <c r="P170" s="236"/>
      <c r="Q170" s="236"/>
      <c r="R170" s="236"/>
      <c r="S170" s="236"/>
      <c r="T170" s="23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8" t="s">
        <v>127</v>
      </c>
      <c r="AU170" s="238" t="s">
        <v>86</v>
      </c>
      <c r="AV170" s="13" t="s">
        <v>86</v>
      </c>
      <c r="AW170" s="13" t="s">
        <v>32</v>
      </c>
      <c r="AX170" s="13" t="s">
        <v>76</v>
      </c>
      <c r="AY170" s="238" t="s">
        <v>118</v>
      </c>
    </row>
    <row r="171" spans="1:51" s="15" customFormat="1" ht="12">
      <c r="A171" s="15"/>
      <c r="B171" s="249"/>
      <c r="C171" s="250"/>
      <c r="D171" s="229" t="s">
        <v>127</v>
      </c>
      <c r="E171" s="251" t="s">
        <v>1</v>
      </c>
      <c r="F171" s="252" t="s">
        <v>167</v>
      </c>
      <c r="G171" s="250"/>
      <c r="H171" s="253">
        <v>90.61699999999999</v>
      </c>
      <c r="I171" s="254"/>
      <c r="J171" s="250"/>
      <c r="K171" s="250"/>
      <c r="L171" s="255"/>
      <c r="M171" s="256"/>
      <c r="N171" s="257"/>
      <c r="O171" s="257"/>
      <c r="P171" s="257"/>
      <c r="Q171" s="257"/>
      <c r="R171" s="257"/>
      <c r="S171" s="257"/>
      <c r="T171" s="258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9" t="s">
        <v>127</v>
      </c>
      <c r="AU171" s="259" t="s">
        <v>86</v>
      </c>
      <c r="AV171" s="15" t="s">
        <v>125</v>
      </c>
      <c r="AW171" s="15" t="s">
        <v>32</v>
      </c>
      <c r="AX171" s="15" t="s">
        <v>84</v>
      </c>
      <c r="AY171" s="259" t="s">
        <v>118</v>
      </c>
    </row>
    <row r="172" spans="1:65" s="2" customFormat="1" ht="21.75" customHeight="1">
      <c r="A172" s="38"/>
      <c r="B172" s="39"/>
      <c r="C172" s="260" t="s">
        <v>8</v>
      </c>
      <c r="D172" s="260" t="s">
        <v>197</v>
      </c>
      <c r="E172" s="261" t="s">
        <v>207</v>
      </c>
      <c r="F172" s="262" t="s">
        <v>208</v>
      </c>
      <c r="G172" s="263" t="s">
        <v>124</v>
      </c>
      <c r="H172" s="264">
        <v>744.354</v>
      </c>
      <c r="I172" s="265"/>
      <c r="J172" s="266">
        <f>ROUND(I172*H172,2)</f>
        <v>0</v>
      </c>
      <c r="K172" s="262" t="s">
        <v>134</v>
      </c>
      <c r="L172" s="267"/>
      <c r="M172" s="268" t="s">
        <v>1</v>
      </c>
      <c r="N172" s="269" t="s">
        <v>41</v>
      </c>
      <c r="O172" s="91"/>
      <c r="P172" s="223">
        <f>O172*H172</f>
        <v>0</v>
      </c>
      <c r="Q172" s="223">
        <v>0.00295</v>
      </c>
      <c r="R172" s="223">
        <f>Q172*H172</f>
        <v>2.1958443</v>
      </c>
      <c r="S172" s="223">
        <v>0</v>
      </c>
      <c r="T172" s="22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5" t="s">
        <v>200</v>
      </c>
      <c r="AT172" s="225" t="s">
        <v>197</v>
      </c>
      <c r="AU172" s="225" t="s">
        <v>86</v>
      </c>
      <c r="AY172" s="17" t="s">
        <v>118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7" t="s">
        <v>84</v>
      </c>
      <c r="BK172" s="226">
        <f>ROUND(I172*H172,2)</f>
        <v>0</v>
      </c>
      <c r="BL172" s="17" t="s">
        <v>174</v>
      </c>
      <c r="BM172" s="225" t="s">
        <v>209</v>
      </c>
    </row>
    <row r="173" spans="1:51" s="13" customFormat="1" ht="12">
      <c r="A173" s="13"/>
      <c r="B173" s="227"/>
      <c r="C173" s="228"/>
      <c r="D173" s="229" t="s">
        <v>127</v>
      </c>
      <c r="E173" s="230" t="s">
        <v>1</v>
      </c>
      <c r="F173" s="231" t="s">
        <v>210</v>
      </c>
      <c r="G173" s="228"/>
      <c r="H173" s="232">
        <v>744.354</v>
      </c>
      <c r="I173" s="233"/>
      <c r="J173" s="228"/>
      <c r="K173" s="228"/>
      <c r="L173" s="234"/>
      <c r="M173" s="235"/>
      <c r="N173" s="236"/>
      <c r="O173" s="236"/>
      <c r="P173" s="236"/>
      <c r="Q173" s="236"/>
      <c r="R173" s="236"/>
      <c r="S173" s="236"/>
      <c r="T173" s="23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8" t="s">
        <v>127</v>
      </c>
      <c r="AU173" s="238" t="s">
        <v>86</v>
      </c>
      <c r="AV173" s="13" t="s">
        <v>86</v>
      </c>
      <c r="AW173" s="13" t="s">
        <v>32</v>
      </c>
      <c r="AX173" s="13" t="s">
        <v>84</v>
      </c>
      <c r="AY173" s="238" t="s">
        <v>118</v>
      </c>
    </row>
    <row r="174" spans="1:65" s="2" customFormat="1" ht="37.8" customHeight="1">
      <c r="A174" s="38"/>
      <c r="B174" s="39"/>
      <c r="C174" s="214" t="s">
        <v>174</v>
      </c>
      <c r="D174" s="214" t="s">
        <v>121</v>
      </c>
      <c r="E174" s="215" t="s">
        <v>211</v>
      </c>
      <c r="F174" s="216" t="s">
        <v>212</v>
      </c>
      <c r="G174" s="217" t="s">
        <v>133</v>
      </c>
      <c r="H174" s="218">
        <v>90.617</v>
      </c>
      <c r="I174" s="219"/>
      <c r="J174" s="220">
        <f>ROUND(I174*H174,2)</f>
        <v>0</v>
      </c>
      <c r="K174" s="216" t="s">
        <v>134</v>
      </c>
      <c r="L174" s="44"/>
      <c r="M174" s="221" t="s">
        <v>1</v>
      </c>
      <c r="N174" s="222" t="s">
        <v>41</v>
      </c>
      <c r="O174" s="91"/>
      <c r="P174" s="223">
        <f>O174*H174</f>
        <v>0</v>
      </c>
      <c r="Q174" s="223">
        <v>0</v>
      </c>
      <c r="R174" s="223">
        <f>Q174*H174</f>
        <v>0</v>
      </c>
      <c r="S174" s="223">
        <v>0.025</v>
      </c>
      <c r="T174" s="224">
        <f>S174*H174</f>
        <v>2.265425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5" t="s">
        <v>174</v>
      </c>
      <c r="AT174" s="225" t="s">
        <v>121</v>
      </c>
      <c r="AU174" s="225" t="s">
        <v>86</v>
      </c>
      <c r="AY174" s="17" t="s">
        <v>118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7" t="s">
        <v>84</v>
      </c>
      <c r="BK174" s="226">
        <f>ROUND(I174*H174,2)</f>
        <v>0</v>
      </c>
      <c r="BL174" s="17" t="s">
        <v>174</v>
      </c>
      <c r="BM174" s="225" t="s">
        <v>213</v>
      </c>
    </row>
    <row r="175" spans="1:51" s="13" customFormat="1" ht="12">
      <c r="A175" s="13"/>
      <c r="B175" s="227"/>
      <c r="C175" s="228"/>
      <c r="D175" s="229" t="s">
        <v>127</v>
      </c>
      <c r="E175" s="230" t="s">
        <v>1</v>
      </c>
      <c r="F175" s="231" t="s">
        <v>191</v>
      </c>
      <c r="G175" s="228"/>
      <c r="H175" s="232">
        <v>4.257</v>
      </c>
      <c r="I175" s="233"/>
      <c r="J175" s="228"/>
      <c r="K175" s="228"/>
      <c r="L175" s="234"/>
      <c r="M175" s="235"/>
      <c r="N175" s="236"/>
      <c r="O175" s="236"/>
      <c r="P175" s="236"/>
      <c r="Q175" s="236"/>
      <c r="R175" s="236"/>
      <c r="S175" s="236"/>
      <c r="T175" s="23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8" t="s">
        <v>127</v>
      </c>
      <c r="AU175" s="238" t="s">
        <v>86</v>
      </c>
      <c r="AV175" s="13" t="s">
        <v>86</v>
      </c>
      <c r="AW175" s="13" t="s">
        <v>32</v>
      </c>
      <c r="AX175" s="13" t="s">
        <v>76</v>
      </c>
      <c r="AY175" s="238" t="s">
        <v>118</v>
      </c>
    </row>
    <row r="176" spans="1:51" s="13" customFormat="1" ht="12">
      <c r="A176" s="13"/>
      <c r="B176" s="227"/>
      <c r="C176" s="228"/>
      <c r="D176" s="229" t="s">
        <v>127</v>
      </c>
      <c r="E176" s="230" t="s">
        <v>1</v>
      </c>
      <c r="F176" s="231" t="s">
        <v>192</v>
      </c>
      <c r="G176" s="228"/>
      <c r="H176" s="232">
        <v>25.496</v>
      </c>
      <c r="I176" s="233"/>
      <c r="J176" s="228"/>
      <c r="K176" s="228"/>
      <c r="L176" s="234"/>
      <c r="M176" s="235"/>
      <c r="N176" s="236"/>
      <c r="O176" s="236"/>
      <c r="P176" s="236"/>
      <c r="Q176" s="236"/>
      <c r="R176" s="236"/>
      <c r="S176" s="236"/>
      <c r="T176" s="23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8" t="s">
        <v>127</v>
      </c>
      <c r="AU176" s="238" t="s">
        <v>86</v>
      </c>
      <c r="AV176" s="13" t="s">
        <v>86</v>
      </c>
      <c r="AW176" s="13" t="s">
        <v>32</v>
      </c>
      <c r="AX176" s="13" t="s">
        <v>76</v>
      </c>
      <c r="AY176" s="238" t="s">
        <v>118</v>
      </c>
    </row>
    <row r="177" spans="1:51" s="13" customFormat="1" ht="12">
      <c r="A177" s="13"/>
      <c r="B177" s="227"/>
      <c r="C177" s="228"/>
      <c r="D177" s="229" t="s">
        <v>127</v>
      </c>
      <c r="E177" s="230" t="s">
        <v>1</v>
      </c>
      <c r="F177" s="231" t="s">
        <v>193</v>
      </c>
      <c r="G177" s="228"/>
      <c r="H177" s="232">
        <v>3.97</v>
      </c>
      <c r="I177" s="233"/>
      <c r="J177" s="228"/>
      <c r="K177" s="228"/>
      <c r="L177" s="234"/>
      <c r="M177" s="235"/>
      <c r="N177" s="236"/>
      <c r="O177" s="236"/>
      <c r="P177" s="236"/>
      <c r="Q177" s="236"/>
      <c r="R177" s="236"/>
      <c r="S177" s="236"/>
      <c r="T177" s="23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8" t="s">
        <v>127</v>
      </c>
      <c r="AU177" s="238" t="s">
        <v>86</v>
      </c>
      <c r="AV177" s="13" t="s">
        <v>86</v>
      </c>
      <c r="AW177" s="13" t="s">
        <v>32</v>
      </c>
      <c r="AX177" s="13" t="s">
        <v>76</v>
      </c>
      <c r="AY177" s="238" t="s">
        <v>118</v>
      </c>
    </row>
    <row r="178" spans="1:51" s="13" customFormat="1" ht="12">
      <c r="A178" s="13"/>
      <c r="B178" s="227"/>
      <c r="C178" s="228"/>
      <c r="D178" s="229" t="s">
        <v>127</v>
      </c>
      <c r="E178" s="230" t="s">
        <v>1</v>
      </c>
      <c r="F178" s="231" t="s">
        <v>194</v>
      </c>
      <c r="G178" s="228"/>
      <c r="H178" s="232">
        <v>1.778</v>
      </c>
      <c r="I178" s="233"/>
      <c r="J178" s="228"/>
      <c r="K178" s="228"/>
      <c r="L178" s="234"/>
      <c r="M178" s="235"/>
      <c r="N178" s="236"/>
      <c r="O178" s="236"/>
      <c r="P178" s="236"/>
      <c r="Q178" s="236"/>
      <c r="R178" s="236"/>
      <c r="S178" s="236"/>
      <c r="T178" s="23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8" t="s">
        <v>127</v>
      </c>
      <c r="AU178" s="238" t="s">
        <v>86</v>
      </c>
      <c r="AV178" s="13" t="s">
        <v>86</v>
      </c>
      <c r="AW178" s="13" t="s">
        <v>32</v>
      </c>
      <c r="AX178" s="13" t="s">
        <v>76</v>
      </c>
      <c r="AY178" s="238" t="s">
        <v>118</v>
      </c>
    </row>
    <row r="179" spans="1:51" s="13" customFormat="1" ht="12">
      <c r="A179" s="13"/>
      <c r="B179" s="227"/>
      <c r="C179" s="228"/>
      <c r="D179" s="229" t="s">
        <v>127</v>
      </c>
      <c r="E179" s="230" t="s">
        <v>1</v>
      </c>
      <c r="F179" s="231" t="s">
        <v>195</v>
      </c>
      <c r="G179" s="228"/>
      <c r="H179" s="232">
        <v>55.116</v>
      </c>
      <c r="I179" s="233"/>
      <c r="J179" s="228"/>
      <c r="K179" s="228"/>
      <c r="L179" s="234"/>
      <c r="M179" s="235"/>
      <c r="N179" s="236"/>
      <c r="O179" s="236"/>
      <c r="P179" s="236"/>
      <c r="Q179" s="236"/>
      <c r="R179" s="236"/>
      <c r="S179" s="236"/>
      <c r="T179" s="23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8" t="s">
        <v>127</v>
      </c>
      <c r="AU179" s="238" t="s">
        <v>86</v>
      </c>
      <c r="AV179" s="13" t="s">
        <v>86</v>
      </c>
      <c r="AW179" s="13" t="s">
        <v>32</v>
      </c>
      <c r="AX179" s="13" t="s">
        <v>76</v>
      </c>
      <c r="AY179" s="238" t="s">
        <v>118</v>
      </c>
    </row>
    <row r="180" spans="1:51" s="15" customFormat="1" ht="12">
      <c r="A180" s="15"/>
      <c r="B180" s="249"/>
      <c r="C180" s="250"/>
      <c r="D180" s="229" t="s">
        <v>127</v>
      </c>
      <c r="E180" s="251" t="s">
        <v>1</v>
      </c>
      <c r="F180" s="252" t="s">
        <v>167</v>
      </c>
      <c r="G180" s="250"/>
      <c r="H180" s="253">
        <v>90.61699999999999</v>
      </c>
      <c r="I180" s="254"/>
      <c r="J180" s="250"/>
      <c r="K180" s="250"/>
      <c r="L180" s="255"/>
      <c r="M180" s="256"/>
      <c r="N180" s="257"/>
      <c r="O180" s="257"/>
      <c r="P180" s="257"/>
      <c r="Q180" s="257"/>
      <c r="R180" s="257"/>
      <c r="S180" s="257"/>
      <c r="T180" s="258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59" t="s">
        <v>127</v>
      </c>
      <c r="AU180" s="259" t="s">
        <v>86</v>
      </c>
      <c r="AV180" s="15" t="s">
        <v>125</v>
      </c>
      <c r="AW180" s="15" t="s">
        <v>32</v>
      </c>
      <c r="AX180" s="15" t="s">
        <v>84</v>
      </c>
      <c r="AY180" s="259" t="s">
        <v>118</v>
      </c>
    </row>
    <row r="181" spans="1:65" s="2" customFormat="1" ht="24.15" customHeight="1">
      <c r="A181" s="38"/>
      <c r="B181" s="39"/>
      <c r="C181" s="214" t="s">
        <v>214</v>
      </c>
      <c r="D181" s="214" t="s">
        <v>121</v>
      </c>
      <c r="E181" s="215" t="s">
        <v>215</v>
      </c>
      <c r="F181" s="216" t="s">
        <v>216</v>
      </c>
      <c r="G181" s="217" t="s">
        <v>133</v>
      </c>
      <c r="H181" s="218">
        <v>90.617</v>
      </c>
      <c r="I181" s="219"/>
      <c r="J181" s="220">
        <f>ROUND(I181*H181,2)</f>
        <v>0</v>
      </c>
      <c r="K181" s="216" t="s">
        <v>134</v>
      </c>
      <c r="L181" s="44"/>
      <c r="M181" s="221" t="s">
        <v>1</v>
      </c>
      <c r="N181" s="222" t="s">
        <v>41</v>
      </c>
      <c r="O181" s="91"/>
      <c r="P181" s="223">
        <f>O181*H181</f>
        <v>0</v>
      </c>
      <c r="Q181" s="223">
        <v>0</v>
      </c>
      <c r="R181" s="223">
        <f>Q181*H181</f>
        <v>0</v>
      </c>
      <c r="S181" s="223">
        <v>0.005</v>
      </c>
      <c r="T181" s="224">
        <f>S181*H181</f>
        <v>0.453085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5" t="s">
        <v>174</v>
      </c>
      <c r="AT181" s="225" t="s">
        <v>121</v>
      </c>
      <c r="AU181" s="225" t="s">
        <v>86</v>
      </c>
      <c r="AY181" s="17" t="s">
        <v>118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7" t="s">
        <v>84</v>
      </c>
      <c r="BK181" s="226">
        <f>ROUND(I181*H181,2)</f>
        <v>0</v>
      </c>
      <c r="BL181" s="17" t="s">
        <v>174</v>
      </c>
      <c r="BM181" s="225" t="s">
        <v>217</v>
      </c>
    </row>
    <row r="182" spans="1:65" s="2" customFormat="1" ht="24.15" customHeight="1">
      <c r="A182" s="38"/>
      <c r="B182" s="39"/>
      <c r="C182" s="214" t="s">
        <v>218</v>
      </c>
      <c r="D182" s="214" t="s">
        <v>121</v>
      </c>
      <c r="E182" s="215" t="s">
        <v>219</v>
      </c>
      <c r="F182" s="216" t="s">
        <v>220</v>
      </c>
      <c r="G182" s="217" t="s">
        <v>151</v>
      </c>
      <c r="H182" s="218">
        <v>3.836</v>
      </c>
      <c r="I182" s="219"/>
      <c r="J182" s="220">
        <f>ROUND(I182*H182,2)</f>
        <v>0</v>
      </c>
      <c r="K182" s="216" t="s">
        <v>134</v>
      </c>
      <c r="L182" s="44"/>
      <c r="M182" s="221" t="s">
        <v>1</v>
      </c>
      <c r="N182" s="222" t="s">
        <v>41</v>
      </c>
      <c r="O182" s="91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5" t="s">
        <v>174</v>
      </c>
      <c r="AT182" s="225" t="s">
        <v>121</v>
      </c>
      <c r="AU182" s="225" t="s">
        <v>86</v>
      </c>
      <c r="AY182" s="17" t="s">
        <v>118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7" t="s">
        <v>84</v>
      </c>
      <c r="BK182" s="226">
        <f>ROUND(I182*H182,2)</f>
        <v>0</v>
      </c>
      <c r="BL182" s="17" t="s">
        <v>174</v>
      </c>
      <c r="BM182" s="225" t="s">
        <v>221</v>
      </c>
    </row>
    <row r="183" spans="1:65" s="2" customFormat="1" ht="24.15" customHeight="1">
      <c r="A183" s="38"/>
      <c r="B183" s="39"/>
      <c r="C183" s="214" t="s">
        <v>222</v>
      </c>
      <c r="D183" s="214" t="s">
        <v>121</v>
      </c>
      <c r="E183" s="215" t="s">
        <v>223</v>
      </c>
      <c r="F183" s="216" t="s">
        <v>224</v>
      </c>
      <c r="G183" s="217" t="s">
        <v>151</v>
      </c>
      <c r="H183" s="218">
        <v>3.836</v>
      </c>
      <c r="I183" s="219"/>
      <c r="J183" s="220">
        <f>ROUND(I183*H183,2)</f>
        <v>0</v>
      </c>
      <c r="K183" s="216" t="s">
        <v>134</v>
      </c>
      <c r="L183" s="44"/>
      <c r="M183" s="221" t="s">
        <v>1</v>
      </c>
      <c r="N183" s="222" t="s">
        <v>41</v>
      </c>
      <c r="O183" s="91"/>
      <c r="P183" s="223">
        <f>O183*H183</f>
        <v>0</v>
      </c>
      <c r="Q183" s="223">
        <v>0</v>
      </c>
      <c r="R183" s="223">
        <f>Q183*H183</f>
        <v>0</v>
      </c>
      <c r="S183" s="223">
        <v>0</v>
      </c>
      <c r="T183" s="22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5" t="s">
        <v>174</v>
      </c>
      <c r="AT183" s="225" t="s">
        <v>121</v>
      </c>
      <c r="AU183" s="225" t="s">
        <v>86</v>
      </c>
      <c r="AY183" s="17" t="s">
        <v>118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7" t="s">
        <v>84</v>
      </c>
      <c r="BK183" s="226">
        <f>ROUND(I183*H183,2)</f>
        <v>0</v>
      </c>
      <c r="BL183" s="17" t="s">
        <v>174</v>
      </c>
      <c r="BM183" s="225" t="s">
        <v>225</v>
      </c>
    </row>
    <row r="184" spans="1:65" s="2" customFormat="1" ht="24.15" customHeight="1">
      <c r="A184" s="38"/>
      <c r="B184" s="39"/>
      <c r="C184" s="214" t="s">
        <v>226</v>
      </c>
      <c r="D184" s="214" t="s">
        <v>121</v>
      </c>
      <c r="E184" s="215" t="s">
        <v>227</v>
      </c>
      <c r="F184" s="216" t="s">
        <v>228</v>
      </c>
      <c r="G184" s="217" t="s">
        <v>151</v>
      </c>
      <c r="H184" s="218">
        <v>3.836</v>
      </c>
      <c r="I184" s="219"/>
      <c r="J184" s="220">
        <f>ROUND(I184*H184,2)</f>
        <v>0</v>
      </c>
      <c r="K184" s="216" t="s">
        <v>134</v>
      </c>
      <c r="L184" s="44"/>
      <c r="M184" s="221" t="s">
        <v>1</v>
      </c>
      <c r="N184" s="222" t="s">
        <v>41</v>
      </c>
      <c r="O184" s="91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5" t="s">
        <v>174</v>
      </c>
      <c r="AT184" s="225" t="s">
        <v>121</v>
      </c>
      <c r="AU184" s="225" t="s">
        <v>86</v>
      </c>
      <c r="AY184" s="17" t="s">
        <v>118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7" t="s">
        <v>84</v>
      </c>
      <c r="BK184" s="226">
        <f>ROUND(I184*H184,2)</f>
        <v>0</v>
      </c>
      <c r="BL184" s="17" t="s">
        <v>174</v>
      </c>
      <c r="BM184" s="225" t="s">
        <v>229</v>
      </c>
    </row>
    <row r="185" spans="1:63" s="12" customFormat="1" ht="25.9" customHeight="1">
      <c r="A185" s="12"/>
      <c r="B185" s="198"/>
      <c r="C185" s="199"/>
      <c r="D185" s="200" t="s">
        <v>75</v>
      </c>
      <c r="E185" s="201" t="s">
        <v>230</v>
      </c>
      <c r="F185" s="201" t="s">
        <v>231</v>
      </c>
      <c r="G185" s="199"/>
      <c r="H185" s="199"/>
      <c r="I185" s="202"/>
      <c r="J185" s="203">
        <f>BK185</f>
        <v>0</v>
      </c>
      <c r="K185" s="199"/>
      <c r="L185" s="204"/>
      <c r="M185" s="205"/>
      <c r="N185" s="206"/>
      <c r="O185" s="206"/>
      <c r="P185" s="207">
        <f>SUM(P186:P188)</f>
        <v>0</v>
      </c>
      <c r="Q185" s="206"/>
      <c r="R185" s="207">
        <f>SUM(R186:R188)</f>
        <v>0</v>
      </c>
      <c r="S185" s="206"/>
      <c r="T185" s="208">
        <f>SUM(T186:T188)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9" t="s">
        <v>125</v>
      </c>
      <c r="AT185" s="210" t="s">
        <v>75</v>
      </c>
      <c r="AU185" s="210" t="s">
        <v>76</v>
      </c>
      <c r="AY185" s="209" t="s">
        <v>118</v>
      </c>
      <c r="BK185" s="211">
        <f>SUM(BK186:BK188)</f>
        <v>0</v>
      </c>
    </row>
    <row r="186" spans="1:65" s="2" customFormat="1" ht="16.5" customHeight="1">
      <c r="A186" s="38"/>
      <c r="B186" s="39"/>
      <c r="C186" s="214" t="s">
        <v>7</v>
      </c>
      <c r="D186" s="214" t="s">
        <v>121</v>
      </c>
      <c r="E186" s="215" t="s">
        <v>232</v>
      </c>
      <c r="F186" s="216" t="s">
        <v>233</v>
      </c>
      <c r="G186" s="217" t="s">
        <v>234</v>
      </c>
      <c r="H186" s="218">
        <v>32</v>
      </c>
      <c r="I186" s="219"/>
      <c r="J186" s="220">
        <f>ROUND(I186*H186,2)</f>
        <v>0</v>
      </c>
      <c r="K186" s="216" t="s">
        <v>134</v>
      </c>
      <c r="L186" s="44"/>
      <c r="M186" s="221" t="s">
        <v>1</v>
      </c>
      <c r="N186" s="222" t="s">
        <v>41</v>
      </c>
      <c r="O186" s="91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5" t="s">
        <v>235</v>
      </c>
      <c r="AT186" s="225" t="s">
        <v>121</v>
      </c>
      <c r="AU186" s="225" t="s">
        <v>84</v>
      </c>
      <c r="AY186" s="17" t="s">
        <v>118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7" t="s">
        <v>84</v>
      </c>
      <c r="BK186" s="226">
        <f>ROUND(I186*H186,2)</f>
        <v>0</v>
      </c>
      <c r="BL186" s="17" t="s">
        <v>235</v>
      </c>
      <c r="BM186" s="225" t="s">
        <v>236</v>
      </c>
    </row>
    <row r="187" spans="1:51" s="14" customFormat="1" ht="12">
      <c r="A187" s="14"/>
      <c r="B187" s="239"/>
      <c r="C187" s="240"/>
      <c r="D187" s="229" t="s">
        <v>127</v>
      </c>
      <c r="E187" s="241" t="s">
        <v>1</v>
      </c>
      <c r="F187" s="242" t="s">
        <v>237</v>
      </c>
      <c r="G187" s="240"/>
      <c r="H187" s="241" t="s">
        <v>1</v>
      </c>
      <c r="I187" s="243"/>
      <c r="J187" s="240"/>
      <c r="K187" s="240"/>
      <c r="L187" s="244"/>
      <c r="M187" s="245"/>
      <c r="N187" s="246"/>
      <c r="O187" s="246"/>
      <c r="P187" s="246"/>
      <c r="Q187" s="246"/>
      <c r="R187" s="246"/>
      <c r="S187" s="246"/>
      <c r="T187" s="24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8" t="s">
        <v>127</v>
      </c>
      <c r="AU187" s="248" t="s">
        <v>84</v>
      </c>
      <c r="AV187" s="14" t="s">
        <v>84</v>
      </c>
      <c r="AW187" s="14" t="s">
        <v>32</v>
      </c>
      <c r="AX187" s="14" t="s">
        <v>76</v>
      </c>
      <c r="AY187" s="248" t="s">
        <v>118</v>
      </c>
    </row>
    <row r="188" spans="1:51" s="13" customFormat="1" ht="12">
      <c r="A188" s="13"/>
      <c r="B188" s="227"/>
      <c r="C188" s="228"/>
      <c r="D188" s="229" t="s">
        <v>127</v>
      </c>
      <c r="E188" s="230" t="s">
        <v>1</v>
      </c>
      <c r="F188" s="231" t="s">
        <v>238</v>
      </c>
      <c r="G188" s="228"/>
      <c r="H188" s="232">
        <v>32</v>
      </c>
      <c r="I188" s="233"/>
      <c r="J188" s="228"/>
      <c r="K188" s="228"/>
      <c r="L188" s="234"/>
      <c r="M188" s="270"/>
      <c r="N188" s="271"/>
      <c r="O188" s="271"/>
      <c r="P188" s="271"/>
      <c r="Q188" s="271"/>
      <c r="R188" s="271"/>
      <c r="S188" s="271"/>
      <c r="T188" s="27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8" t="s">
        <v>127</v>
      </c>
      <c r="AU188" s="238" t="s">
        <v>84</v>
      </c>
      <c r="AV188" s="13" t="s">
        <v>86</v>
      </c>
      <c r="AW188" s="13" t="s">
        <v>32</v>
      </c>
      <c r="AX188" s="13" t="s">
        <v>84</v>
      </c>
      <c r="AY188" s="238" t="s">
        <v>118</v>
      </c>
    </row>
    <row r="189" spans="1:31" s="2" customFormat="1" ht="6.95" customHeight="1">
      <c r="A189" s="38"/>
      <c r="B189" s="66"/>
      <c r="C189" s="67"/>
      <c r="D189" s="67"/>
      <c r="E189" s="67"/>
      <c r="F189" s="67"/>
      <c r="G189" s="67"/>
      <c r="H189" s="67"/>
      <c r="I189" s="67"/>
      <c r="J189" s="67"/>
      <c r="K189" s="67"/>
      <c r="L189" s="44"/>
      <c r="M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</row>
  </sheetData>
  <sheetProtection password="CC35" sheet="1" objects="1" scenarios="1" formatColumns="0" formatRows="0" autoFilter="0"/>
  <autoFilter ref="C123:K18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LAPTOP-V6F5C2G1\Radka</dc:creator>
  <cp:keywords/>
  <dc:description/>
  <cp:lastModifiedBy>LAPTOP-V6F5C2G1\Radka</cp:lastModifiedBy>
  <dcterms:created xsi:type="dcterms:W3CDTF">2023-04-06T09:02:19Z</dcterms:created>
  <dcterms:modified xsi:type="dcterms:W3CDTF">2023-04-06T09:02:22Z</dcterms:modified>
  <cp:category/>
  <cp:version/>
  <cp:contentType/>
  <cp:contentStatus/>
</cp:coreProperties>
</file>