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Chodník" sheetId="2" r:id="rId2"/>
    <sheet name="SO 301 - Kanalizace" sheetId="3" r:id="rId3"/>
    <sheet name="VRN - Vedlejší rozpočtové..." sheetId="4" r:id="rId4"/>
  </sheets>
  <definedNames>
    <definedName name="_xlnm.Print_Area" localSheetId="0">'Rekapitulace stavby'!$D$4:$AO$76,'Rekapitulace stavby'!$C$82:$AQ$98</definedName>
    <definedName name="_xlnm._FilterDatabase" localSheetId="1" hidden="1">'SO 101 - Chodník'!$C$131:$K$515</definedName>
    <definedName name="_xlnm.Print_Area" localSheetId="1">'SO 101 - Chodník'!$C$4:$J$76,'SO 101 - Chodník'!$C$82:$J$113,'SO 101 - Chodník'!$C$119:$K$515</definedName>
    <definedName name="_xlnm._FilterDatabase" localSheetId="2" hidden="1">'SO 301 - Kanalizace'!$C$120:$K$228</definedName>
    <definedName name="_xlnm.Print_Area" localSheetId="2">'SO 301 - Kanalizace'!$C$4:$J$76,'SO 301 - Kanalizace'!$C$82:$J$102,'SO 301 - Kanalizace'!$C$108:$K$228</definedName>
    <definedName name="_xlnm._FilterDatabase" localSheetId="3" hidden="1">'VRN - Vedlejší rozpočtové...'!$C$120:$K$141</definedName>
    <definedName name="_xlnm.Print_Area" localSheetId="3">'VRN - Vedlejší rozpočtové...'!$C$4:$J$76,'VRN - Vedlejší rozpočtové...'!$C$82:$J$102,'VRN - Vedlejší rozpočtové...'!$C$108:$K$141</definedName>
    <definedName name="_xlnm.Print_Titles" localSheetId="0">'Rekapitulace stavby'!$92:$92</definedName>
    <definedName name="_xlnm.Print_Titles" localSheetId="1">'SO 101 - Chodník'!$131:$131</definedName>
    <definedName name="_xlnm.Print_Titles" localSheetId="2">'SO 301 - Kanalizace'!$120:$120</definedName>
    <definedName name="_xlnm.Print_Titles" localSheetId="3">'VRN - Vedlejší rozpočtové...'!$120:$120</definedName>
  </definedNames>
  <calcPr fullCalcOnLoad="1"/>
</workbook>
</file>

<file path=xl/sharedStrings.xml><?xml version="1.0" encoding="utf-8"?>
<sst xmlns="http://schemas.openxmlformats.org/spreadsheetml/2006/main" count="6341" uniqueCount="1053">
  <si>
    <t>Export Komplet</t>
  </si>
  <si>
    <t/>
  </si>
  <si>
    <t>2.0</t>
  </si>
  <si>
    <t>ZAMOK</t>
  </si>
  <si>
    <t>False</t>
  </si>
  <si>
    <t>{5c17f39b-3940-48a1-8528-89ba1033d79c}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</si>
  <si>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</si>
  <si>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</si>
  <si>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</si>
  <si>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</si>
  <si>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</si>
  <si>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</si>
  <si>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</si>
  <si>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</si>
  <si>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ChodnikII/648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</si>
  <si>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</si>
  <si>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</si>
  <si>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Chodník podél silnice II/648 Dolní Žukov</t>
  </si>
  <si>
    <t>KSO:</t>
  </si>
  <si>
    <t>CC-CZ:</t>
  </si>
  <si>
    <t>Místo:</t>
  </si>
  <si>
    <t>Český Těšín</t>
  </si>
  <si>
    <t>Datum:</t>
  </si>
  <si>
    <t>26. 2. 2024</t>
  </si>
  <si>
    <t>Zadavatel:</t>
  </si>
  <si>
    <t>IČ:</t>
  </si>
  <si>
    <t>Město  Český Těšín</t>
  </si>
  <si>
    <t>DIČ:</t>
  </si>
  <si>
    <t>Uchazeč:</t>
  </si>
  <si>
    <t>Vyplň údaj</t>
  </si>
  <si>
    <t>Projektant:</t>
  </si>
  <si>
    <t>Delta Třinec s.r.o.</t>
  </si>
  <si>
    <t>True</t>
  </si>
  <si>
    <t>Zpracovatel:</t>
  </si>
  <si>
    <t>Martin 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</si>
  <si>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</si>
  <si>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</si>
  <si>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</si>
  <si>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</si>
  <si>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</si>
  <si>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</si>
  <si>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</si>
  <si>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</si>
  <si>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</si>
  <si>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</si>
  <si>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</si>
  <si>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</si>
  <si>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</si>
  <si>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</si>
  <si>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</si>
  <si>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</si>
  <si>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</si>
  <si>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</si>
  <si>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</si>
  <si>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</si>
  <si>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</si>
  <si>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</si>
  <si>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</si>
  <si>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</si>
  <si>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</si>
  <si>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</si>
  <si>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</si>
  <si>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</si>
  <si>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</si>
  <si>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</si>
  <si>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</si>
  <si>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</si>
  <si>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</si>
  <si>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</si>
  <si>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</si>
  <si>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</si>
  <si>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</si>
  <si>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</si>
  <si>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</si>
  <si>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</si>
  <si>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</si>
  <si>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</si>
  <si>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</si>
  <si>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</si>
  <si>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</si>
  <si>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</si>
  <si>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</si>
  <si>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Chodník</t>
  </si>
  <si>
    <t>STA</t>
  </si>
  <si>
    <t>1</t>
  </si>
  <si>
    <t>{1d91cfaf-b91c-4c07-bbdf-8d00b1527260}</t>
  </si>
  <si>
    <t>2</t>
  </si>
  <si>
    <t>SO 301</t>
  </si>
  <si>
    <t>Kanalizace</t>
  </si>
  <si>
    <t>{3c68d619-12a8-4382-a8ad-7699a2a10196}</t>
  </si>
  <si>
    <t>VRN</t>
  </si>
  <si>
    <t>Vedlejší rozpočtové náklady</t>
  </si>
  <si>
    <t>{eb5f001e-aa61-46b8-9a3a-d4a803da9232}</t>
  </si>
  <si>
    <t>KRYCÍ LIST SOUPISU PRACÍ</t>
  </si>
  <si>
    <t>Objekt:</t>
  </si>
  <si>
    <t>SO 101 - Chodník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</si>
  <si>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</si>
  <si>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</si>
  <si>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</si>
  <si>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</si>
  <si>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</si>
  <si>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</si>
  <si>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</si>
  <si>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</si>
  <si>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</si>
  <si>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</si>
  <si>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</si>
  <si>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</si>
  <si>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</si>
  <si>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</si>
  <si>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</si>
  <si>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</si>
  <si>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</si>
  <si>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</si>
  <si>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</si>
  <si>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</si>
  <si>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</si>
  <si>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</si>
  <si>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</si>
  <si>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</si>
  <si>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</si>
  <si>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</si>
  <si>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</si>
  <si>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</si>
  <si>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</si>
  <si>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</si>
  <si>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</si>
  <si>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</si>
  <si>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</si>
  <si>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</si>
  <si>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</si>
  <si>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</si>
  <si>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</si>
  <si>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</si>
  <si>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</si>
  <si>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112101102</t>
  </si>
  <si>
    <t>Odstranění stromů listnatých průměru kmene přes 300 do 500 mm</t>
  </si>
  <si>
    <t>kus</t>
  </si>
  <si>
    <t>CS ÚRS 2024 01</t>
  </si>
  <si>
    <t>4</t>
  </si>
  <si>
    <t>-1235600072</t>
  </si>
  <si>
    <t>VV</t>
  </si>
  <si>
    <t xml:space="preserve">"  viz výpis  TZ  "  </t>
  </si>
  <si>
    <t>2+2</t>
  </si>
  <si>
    <t>112251104</t>
  </si>
  <si>
    <t>Odstranění pařezů D přes 700 do 900 mm</t>
  </si>
  <si>
    <t>147834375</t>
  </si>
  <si>
    <t>3</t>
  </si>
  <si>
    <t>113106071</t>
  </si>
  <si>
    <t>Rozebrání dlažeb při překopech vozovek ze zámkové dlažby s ložem z kameniva ručně</t>
  </si>
  <si>
    <t>m2</t>
  </si>
  <si>
    <t>-1725725016</t>
  </si>
  <si>
    <t xml:space="preserve">"  viz výpis  TZ - sjezd  č.4 "  </t>
  </si>
  <si>
    <t>22</t>
  </si>
  <si>
    <t>113154113</t>
  </si>
  <si>
    <t>Frézování živičného krytu tl 50 mm pruh š 0,5 m pl do 500 m2 bez překážek v trase</t>
  </si>
  <si>
    <t>150221426</t>
  </si>
  <si>
    <t xml:space="preserve">"  viz výpis  TZ "  </t>
  </si>
  <si>
    <t>186</t>
  </si>
  <si>
    <t>5</t>
  </si>
  <si>
    <t>113154114</t>
  </si>
  <si>
    <t>Frézování živičného krytu tl 100 mm pruh š 0,5 m pl do 500 m2 bez překážek v trase</t>
  </si>
  <si>
    <t>1869836025</t>
  </si>
  <si>
    <t>6</t>
  </si>
  <si>
    <t>113202111</t>
  </si>
  <si>
    <t>Vytrhání obrub krajníků obrubníků stojatých</t>
  </si>
  <si>
    <t>m</t>
  </si>
  <si>
    <t>1797277728</t>
  </si>
  <si>
    <t>17,2+44</t>
  </si>
  <si>
    <t>7</t>
  </si>
  <si>
    <t>121151113</t>
  </si>
  <si>
    <t>Sejmutí ornice plochy do 500 m2 tl vrstvy do 200 mm strojně</t>
  </si>
  <si>
    <t>1763397850</t>
  </si>
  <si>
    <t xml:space="preserve">"  viz výpis  TZ - tl.150mm "  </t>
  </si>
  <si>
    <t>1370</t>
  </si>
  <si>
    <t>8</t>
  </si>
  <si>
    <t>122251104</t>
  </si>
  <si>
    <t>Odkopávky a prokopávky nezapažené v hornině třídy těžitelnosti I skupiny 3 objem do 500 m3 strojně</t>
  </si>
  <si>
    <t>m3</t>
  </si>
  <si>
    <t>-374952355</t>
  </si>
  <si>
    <t>271,3*0,9</t>
  </si>
  <si>
    <t>"palisády"</t>
  </si>
  <si>
    <t>-282*0,6*0,8</t>
  </si>
  <si>
    <t>Součet</t>
  </si>
  <si>
    <t>9</t>
  </si>
  <si>
    <t>122351104</t>
  </si>
  <si>
    <t>Odkopávky a prokopávky nezapažené v hornině třídy těžitelnosti II skupiny 4 objem do 500 m3 strojně</t>
  </si>
  <si>
    <t>-1318960409</t>
  </si>
  <si>
    <t>271,3*0,1</t>
  </si>
  <si>
    <t>10</t>
  </si>
  <si>
    <t>132251104</t>
  </si>
  <si>
    <t>Hloubení rýh nezapažených š do 800 mm v hornině třídy těžitelnosti I skupiny 3 objem přes 100 m3 strojně</t>
  </si>
  <si>
    <t>1851903634</t>
  </si>
  <si>
    <t>282*0,6*0,8*0,9</t>
  </si>
  <si>
    <t>11</t>
  </si>
  <si>
    <t>132251252</t>
  </si>
  <si>
    <t>Hloubení rýh nezapažených š do 2000 mm v hornině třídy těžitelnosti I skupiny 3 objem do 50 m3 strojně</t>
  </si>
  <si>
    <t>1038311151</t>
  </si>
  <si>
    <t xml:space="preserve">"  viz výpis  TZ - propustky"  </t>
  </si>
  <si>
    <t>"prodloužení  propustku"  4,1</t>
  </si>
  <si>
    <t>"propustek č.1" 11,9</t>
  </si>
  <si>
    <t>"propustek č.2" 29,25</t>
  </si>
  <si>
    <t>"propustek č.3" 13,2</t>
  </si>
  <si>
    <t>132351104</t>
  </si>
  <si>
    <t>Hloubení rýh nezapažených š do 800 mm v hornině třídy těžitelnosti II skupiny 4 objem přes 100 m3 strojně</t>
  </si>
  <si>
    <t>-1738470143</t>
  </si>
  <si>
    <t>282*0,6*0,8*0,1</t>
  </si>
  <si>
    <t>13</t>
  </si>
  <si>
    <t>162201402</t>
  </si>
  <si>
    <t>Vodorovné přemístění větví stromů listnatých do 1 km D kmene přes 300 do 500 mm</t>
  </si>
  <si>
    <t>1160126157</t>
  </si>
  <si>
    <t>14</t>
  </si>
  <si>
    <t>162201412</t>
  </si>
  <si>
    <t>Vodorovné přemístění kmenů stromů listnatých do 1 km D kmene přes 300 do 500 mm</t>
  </si>
  <si>
    <t>463517041</t>
  </si>
  <si>
    <t>15</t>
  </si>
  <si>
    <t>162201424</t>
  </si>
  <si>
    <t>Vodorovné přemístění pařezů do 1 km D přes 700 do 900 mm</t>
  </si>
  <si>
    <t>608747400</t>
  </si>
  <si>
    <t>16</t>
  </si>
  <si>
    <t>162301932</t>
  </si>
  <si>
    <t>Příplatek k vodorovnému přemístění větví stromů listnatých D kmene přes 300 do 500 mm ZKD 1 km</t>
  </si>
  <si>
    <t>-1490721343</t>
  </si>
  <si>
    <t>4*9</t>
  </si>
  <si>
    <t>17</t>
  </si>
  <si>
    <t>162301952</t>
  </si>
  <si>
    <t>Příplatek k vodorovnému přemístění kmenů stromů listnatých D kmene přes 300 do 500 mm ZKD 1 km</t>
  </si>
  <si>
    <t>-1852547039</t>
  </si>
  <si>
    <t>18</t>
  </si>
  <si>
    <t>162301974</t>
  </si>
  <si>
    <t>Příplatek k vodorovnému přemístění pařezů D přes 700 do 900 mm ZKD 1 km</t>
  </si>
  <si>
    <t>1899936200</t>
  </si>
  <si>
    <t>2*9</t>
  </si>
  <si>
    <t>19</t>
  </si>
  <si>
    <t>162351103</t>
  </si>
  <si>
    <t>Vodorovné přemístění přes 50 do 500 m výkopku/sypaniny z horniny třídy těžitelnosti I skupiny 1 až 3</t>
  </si>
  <si>
    <t>1430926299</t>
  </si>
  <si>
    <t xml:space="preserve">"  viz výpis  TZ - ornice"  </t>
  </si>
  <si>
    <t>1370*0,15*2-640*0,1*2</t>
  </si>
  <si>
    <t>640*0,1*2</t>
  </si>
  <si>
    <t xml:space="preserve">"  viz výpis  TZ -obsyp"  </t>
  </si>
  <si>
    <t>83,54*2</t>
  </si>
  <si>
    <t>20</t>
  </si>
  <si>
    <t>162751117</t>
  </si>
  <si>
    <t>Vodorovné přemístění přes 9 000 do 10000 m výkopku/sypaniny z horniny třídy těžitelnosti I skupiny 1 až 3</t>
  </si>
  <si>
    <t>-508630818</t>
  </si>
  <si>
    <t xml:space="preserve">"  viz výpis  TZ -odkop"  </t>
  </si>
  <si>
    <t>271,3</t>
  </si>
  <si>
    <t>-83,54</t>
  </si>
  <si>
    <t>Mezisoučet</t>
  </si>
  <si>
    <t>167151101</t>
  </si>
  <si>
    <t>Nakládání výkopku z hornin třídy těžitelnosti I skupiny 1 až 3 do 100 m3</t>
  </si>
  <si>
    <t>-592412461</t>
  </si>
  <si>
    <t>1370*0,15-640*0,1</t>
  </si>
  <si>
    <t>640*0,1</t>
  </si>
  <si>
    <t>83,54</t>
  </si>
  <si>
    <t>171151112</t>
  </si>
  <si>
    <t>Uložení sypaniny z hornin nesoudržných kamenitých do násypů zhutněných strojně</t>
  </si>
  <si>
    <t>736013987</t>
  </si>
  <si>
    <t>"viz výkaz  TZ "</t>
  </si>
  <si>
    <t>"drcené kamenivo  16/32 - konstrukční vrstvy"</t>
  </si>
  <si>
    <t>200,6</t>
  </si>
  <si>
    <t>"drcené kamenivo  0/63 - konstrukční vrstvy sjezdů "</t>
  </si>
  <si>
    <t>12,38</t>
  </si>
  <si>
    <t>"štěrkopídek 0/63 - pod konstrukční vrstvy"</t>
  </si>
  <si>
    <t>596,9</t>
  </si>
  <si>
    <t>23</t>
  </si>
  <si>
    <t>M</t>
  </si>
  <si>
    <t>58333680</t>
  </si>
  <si>
    <t>kamenivo těžené hrubé frakce 0/63</t>
  </si>
  <si>
    <t>t</t>
  </si>
  <si>
    <t>143356802</t>
  </si>
  <si>
    <t>596,9*2</t>
  </si>
  <si>
    <t>24</t>
  </si>
  <si>
    <t>58343930</t>
  </si>
  <si>
    <t>kamenivo drcené hrubé frakce 16/32</t>
  </si>
  <si>
    <t>-1065493726</t>
  </si>
  <si>
    <t>200,6*2</t>
  </si>
  <si>
    <t>25</t>
  </si>
  <si>
    <t>58344197</t>
  </si>
  <si>
    <t>štěrkodrť frakce 0/63</t>
  </si>
  <si>
    <t>-301617309</t>
  </si>
  <si>
    <t>12,38*2</t>
  </si>
  <si>
    <t>26</t>
  </si>
  <si>
    <t>171201231</t>
  </si>
  <si>
    <t>Poplatek za uložení zeminy a kamení na recyklační skládce (skládkovné) kód odpadu 17 05 04</t>
  </si>
  <si>
    <t>-1243262772</t>
  </si>
  <si>
    <t>246,21*1,9</t>
  </si>
  <si>
    <t>27</t>
  </si>
  <si>
    <t>171251201</t>
  </si>
  <si>
    <t>Uložení sypaniny na skládky nebo meziskládky</t>
  </si>
  <si>
    <t>416384355</t>
  </si>
  <si>
    <t>28</t>
  </si>
  <si>
    <t>-1339249770</t>
  </si>
  <si>
    <t>29</t>
  </si>
  <si>
    <t>175151201</t>
  </si>
  <si>
    <t>Obsypání objektu nad přilehlým původním terénem sypaninou bez prohození, uloženou do 3 m strojně</t>
  </si>
  <si>
    <t>-789142489</t>
  </si>
  <si>
    <t>30</t>
  </si>
  <si>
    <t>181351113</t>
  </si>
  <si>
    <t>Rozprostření ornice tl vrstvy do 200 mm pl přes 500 m2 v rovině nebo ve svahu do 1:5 strojně</t>
  </si>
  <si>
    <t>-1467408228</t>
  </si>
  <si>
    <t>(1370*0,15-640*0,1)/0,1</t>
  </si>
  <si>
    <t>31</t>
  </si>
  <si>
    <t>181411132</t>
  </si>
  <si>
    <t>Založení parkového trávníku výsevem pl do 1000 m2 ve svahu přes 1:5 do 1:2</t>
  </si>
  <si>
    <t>1740426660</t>
  </si>
  <si>
    <t>640</t>
  </si>
  <si>
    <t>32</t>
  </si>
  <si>
    <t>00572420</t>
  </si>
  <si>
    <t>osivo směs travní parková okrasná</t>
  </si>
  <si>
    <t>kg</t>
  </si>
  <si>
    <t>-1619551078</t>
  </si>
  <si>
    <t>640*0,04 'Přepočtené koeficientem množství</t>
  </si>
  <si>
    <t>33</t>
  </si>
  <si>
    <t>181951114</t>
  </si>
  <si>
    <t>Úprava pláně v hornině třídy těžitelnosti II skupiny 4 a 5 se zhutněním strojně</t>
  </si>
  <si>
    <t>1476256789</t>
  </si>
  <si>
    <t>880</t>
  </si>
  <si>
    <t>34</t>
  </si>
  <si>
    <t>182351123</t>
  </si>
  <si>
    <t>Rozprostření ornice pl přes 100 do 500 m2 ve svahu přes 1:5 tl vrstvy do 200 mm strojně</t>
  </si>
  <si>
    <t>-1981895201</t>
  </si>
  <si>
    <t xml:space="preserve">"  viz výpis  TZ - ornice tl.100mm"  </t>
  </si>
  <si>
    <t>35</t>
  </si>
  <si>
    <t>183151118</t>
  </si>
  <si>
    <t>Hloubení jam pro výsadbu dřevin strojně v rovině nebo ve svahu do 1:5 obj jamky přes 2 do 3 m3</t>
  </si>
  <si>
    <t>194350210</t>
  </si>
  <si>
    <t>36</t>
  </si>
  <si>
    <t>184102119</t>
  </si>
  <si>
    <t>Výsadba dřeviny s balem D přes 1,2 do 1,4 m do jamky se zalitím v rovině a svahu do 1:5</t>
  </si>
  <si>
    <t>136112944</t>
  </si>
  <si>
    <t>37</t>
  </si>
  <si>
    <t>184401114</t>
  </si>
  <si>
    <t>Příprava dřevin k přesazení bez výměny půdy s vyhnojením s balem D přes 1,2 do 1,4 m v rovině a svahu do 1:5</t>
  </si>
  <si>
    <t>427000702</t>
  </si>
  <si>
    <t>38</t>
  </si>
  <si>
    <t>184502117</t>
  </si>
  <si>
    <t>Vyzvednutí dřeviny k přesazení s balem D přes 1,2 do 1,4 m v rovině a svahu do 1:5</t>
  </si>
  <si>
    <t>1105454016</t>
  </si>
  <si>
    <t>39</t>
  </si>
  <si>
    <t>184818231</t>
  </si>
  <si>
    <t>Ochrana kmene průměru do 300 mm bedněním výšky do 2 m</t>
  </si>
  <si>
    <t>-654441858</t>
  </si>
  <si>
    <t>Zakládání</t>
  </si>
  <si>
    <t>40</t>
  </si>
  <si>
    <t>212755212</t>
  </si>
  <si>
    <t>Trativody z drenážních trubek plastových flexibilních D 65 mm bez lože</t>
  </si>
  <si>
    <t>-2077253832</t>
  </si>
  <si>
    <t>41</t>
  </si>
  <si>
    <t>271562211</t>
  </si>
  <si>
    <t>Podsyp pod základové konstrukce se zhutněním z drobného kameniva frakce 0 až 4 mm</t>
  </si>
  <si>
    <t>1683220540</t>
  </si>
  <si>
    <t>"viz  výkaz TZ  - palisády"</t>
  </si>
  <si>
    <t>(13,1+163,3+40,8+64,8)*0,6*0,1</t>
  </si>
  <si>
    <t>42</t>
  </si>
  <si>
    <t>275313711</t>
  </si>
  <si>
    <t>Základové patky z betonu tř. C 20/25</t>
  </si>
  <si>
    <t>-1091354176</t>
  </si>
  <si>
    <t xml:space="preserve">" zábradlí  viz výpis  TZ"  </t>
  </si>
  <si>
    <t>4,008</t>
  </si>
  <si>
    <t>43</t>
  </si>
  <si>
    <t>275352111</t>
  </si>
  <si>
    <t>Bednění základových patek ztracené (neodbedněné)</t>
  </si>
  <si>
    <t>-1146861322</t>
  </si>
  <si>
    <t>78,65</t>
  </si>
  <si>
    <t>44</t>
  </si>
  <si>
    <t>28611142</t>
  </si>
  <si>
    <t>trubka kanalizační PVC DN 250x5000mm SN4</t>
  </si>
  <si>
    <t>-1867451282</t>
  </si>
  <si>
    <t>78,65/0,785*1,1</t>
  </si>
  <si>
    <t>Svislé a kompletní konstrukce</t>
  </si>
  <si>
    <t>45</t>
  </si>
  <si>
    <t>339921133</t>
  </si>
  <si>
    <t>Osazování betonových palisád do betonového základu v řadě výšky prvku přes 1 do 1,5 m</t>
  </si>
  <si>
    <t>-1513938100</t>
  </si>
  <si>
    <t>3*0,2</t>
  </si>
  <si>
    <t>46</t>
  </si>
  <si>
    <t>59228416</t>
  </si>
  <si>
    <t>palisáda tyčová půlkulatá armovaná 175x200x1500mm</t>
  </si>
  <si>
    <t>1846402963</t>
  </si>
  <si>
    <t>47</t>
  </si>
  <si>
    <t>339921134</t>
  </si>
  <si>
    <t>Osazování betonových palisád do betonového základu v řadě výšky prvku přes 1,5 m</t>
  </si>
  <si>
    <t>1578985031</t>
  </si>
  <si>
    <t>1628*0,2</t>
  </si>
  <si>
    <t>48</t>
  </si>
  <si>
    <t>59228417</t>
  </si>
  <si>
    <t>palisáda tyčová půlkulatá armovaná 175x200x2000mm</t>
  </si>
  <si>
    <t>-736696876</t>
  </si>
  <si>
    <t>1628</t>
  </si>
  <si>
    <t>Vodorovné konstrukce</t>
  </si>
  <si>
    <t>49</t>
  </si>
  <si>
    <t>451573111</t>
  </si>
  <si>
    <t>Lože pod potrubí otevřený výkop ze štěrkopísku</t>
  </si>
  <si>
    <t>1748729787</t>
  </si>
  <si>
    <t xml:space="preserve">"  viz výpis  TZ - propustky- obsypy a podsypy "  </t>
  </si>
  <si>
    <t>"prodloužení  propustku"  0,68+1,13</t>
  </si>
  <si>
    <t>"propustek č.1"  0,9</t>
  </si>
  <si>
    <t>"propustek č.2"  0,8+2,784+1,21</t>
  </si>
  <si>
    <t>"propustek č.3"  0,584+1,16</t>
  </si>
  <si>
    <t>Komunikace pozemní</t>
  </si>
  <si>
    <t>50</t>
  </si>
  <si>
    <t>571908111</t>
  </si>
  <si>
    <t>Kryt vymývaným dekoračním kamenivem (kačírkem) tl 200 mm</t>
  </si>
  <si>
    <t>1180795368</t>
  </si>
  <si>
    <t>"kolem palisád"</t>
  </si>
  <si>
    <t>282*0,1</t>
  </si>
  <si>
    <t>51</t>
  </si>
  <si>
    <t>572341111</t>
  </si>
  <si>
    <t>Vyspravení krytu komunikací po překopech pl přes 15 m2 asfalt betonem ACO (AB) tl přes 30 do 50 mm</t>
  </si>
  <si>
    <t>1788040883</t>
  </si>
  <si>
    <t xml:space="preserve">" viz výpis  TZ - ACO 11 - 40mm"  </t>
  </si>
  <si>
    <t>83</t>
  </si>
  <si>
    <t xml:space="preserve">" viz výpis  TZ - ACP 16 - 50mm"  </t>
  </si>
  <si>
    <t>52</t>
  </si>
  <si>
    <t>572341112</t>
  </si>
  <si>
    <t>Vyspravení krytu komunikací po překopech pl přes 15 m2 asfalt betonem ACO (AB) tl přes 50 do 70 mm</t>
  </si>
  <si>
    <t>-46009599</t>
  </si>
  <si>
    <t xml:space="preserve">" viz výpis  TZ - ACL 16 -60mm"  </t>
  </si>
  <si>
    <t>53</t>
  </si>
  <si>
    <t>573111113</t>
  </si>
  <si>
    <t>Postřik živičný infiltrační s posypem z asfaltu množství 1,5 kg/m2</t>
  </si>
  <si>
    <t>1738546748</t>
  </si>
  <si>
    <t xml:space="preserve">" viz výpis  TZ "  </t>
  </si>
  <si>
    <t>54</t>
  </si>
  <si>
    <t>573231106</t>
  </si>
  <si>
    <t>Postřik živičný spojovací ze silniční emulze v množství 0,30 kg/m2</t>
  </si>
  <si>
    <t>-1031255291</t>
  </si>
  <si>
    <t>83*2</t>
  </si>
  <si>
    <t>55</t>
  </si>
  <si>
    <t>596211113</t>
  </si>
  <si>
    <t>Kladení zámkové dlažby komunikací pro pěší ručně tl 60 mm skupiny A pl přes 300 m2</t>
  </si>
  <si>
    <t>-1497356107</t>
  </si>
  <si>
    <t>559+8,5</t>
  </si>
  <si>
    <t>56</t>
  </si>
  <si>
    <t>59245018</t>
  </si>
  <si>
    <t>dlažba tvar obdélník betonová 200x100x60mm přírodní</t>
  </si>
  <si>
    <t>2038463113</t>
  </si>
  <si>
    <t>559</t>
  </si>
  <si>
    <t>559*1,01 'Přepočtené koeficientem množství</t>
  </si>
  <si>
    <t>57</t>
  </si>
  <si>
    <t>59245006</t>
  </si>
  <si>
    <t>dlažba tvar obdélník betonová pro nevidomé 200x100x60mm barevná</t>
  </si>
  <si>
    <t>81193166</t>
  </si>
  <si>
    <t>8,5</t>
  </si>
  <si>
    <t>8,5*1,01 'Přepočtené koeficientem množství</t>
  </si>
  <si>
    <t>58</t>
  </si>
  <si>
    <t>596212210</t>
  </si>
  <si>
    <t>Kladení zámkové dlažby pozemních komunikací ručně tl 80 mm skupiny A pl do 50 m2</t>
  </si>
  <si>
    <t>-678001849</t>
  </si>
  <si>
    <t>59</t>
  </si>
  <si>
    <t>-1179708055</t>
  </si>
  <si>
    <t>15+16+9*0,4</t>
  </si>
  <si>
    <t>60</t>
  </si>
  <si>
    <t>59245226</t>
  </si>
  <si>
    <t>dlažba tvar obdélník betonová pro nevidomé 200x100x80mm barevná</t>
  </si>
  <si>
    <t>1791622132</t>
  </si>
  <si>
    <t>16*1,03 'Přepočtené koeficientem množství</t>
  </si>
  <si>
    <t>61</t>
  </si>
  <si>
    <t>59245020</t>
  </si>
  <si>
    <t>dlažba tvar obdélník betonová 200x100x80mm přírodní</t>
  </si>
  <si>
    <t>-1392385737</t>
  </si>
  <si>
    <t>15*1,03 'Přepočtené koeficientem množství</t>
  </si>
  <si>
    <t>62</t>
  </si>
  <si>
    <t>59040201.1</t>
  </si>
  <si>
    <t>dlažba betonová  slepecká linie šířka 400mm</t>
  </si>
  <si>
    <t>761882676</t>
  </si>
  <si>
    <t>9*0,4*1,05</t>
  </si>
  <si>
    <t>63</t>
  </si>
  <si>
    <t>596212215</t>
  </si>
  <si>
    <t>Příplatek za kombinaci více než dvou barev u betonových dlažeb pozemních komunikací ručně tl 80 mm skupiny A</t>
  </si>
  <si>
    <t>1332772571</t>
  </si>
  <si>
    <t>64</t>
  </si>
  <si>
    <t>596991115</t>
  </si>
  <si>
    <t>Řezání betonové, kameninové a kamenné dlažby do oblouku tl přes 150 do 200 mm</t>
  </si>
  <si>
    <t>1831084999</t>
  </si>
  <si>
    <t>"řezání palisád"</t>
  </si>
  <si>
    <t>10*0,2</t>
  </si>
  <si>
    <t>Úpravy povrchů, podlahy a osazování výplní</t>
  </si>
  <si>
    <t>65</t>
  </si>
  <si>
    <t>631362021</t>
  </si>
  <si>
    <t>Výztuž mazanin svařovanými sítěmi Kari</t>
  </si>
  <si>
    <t>769081161</t>
  </si>
  <si>
    <t>"prodloužení  propustku" 0</t>
  </si>
  <si>
    <t>"propustek č.1"  15*0,6*1,3*3,15*0,001</t>
  </si>
  <si>
    <t>"propustek č.2" 10*0,6*1,3*3,15*0,001</t>
  </si>
  <si>
    <t>"propustek č.3" 8,5*0,6*1,3*3,15*0,001</t>
  </si>
  <si>
    <t>Trubní vedení</t>
  </si>
  <si>
    <t>66</t>
  </si>
  <si>
    <t>820391811</t>
  </si>
  <si>
    <t>Bourání stávajícího potrubí ze ŽB DN přes 200 do 400</t>
  </si>
  <si>
    <t>-1995310340</t>
  </si>
  <si>
    <t>67</t>
  </si>
  <si>
    <t>894812329</t>
  </si>
  <si>
    <t>Revizní a čistící šachta z PP typ DN 600/400 šachtové dno průtočné</t>
  </si>
  <si>
    <t>1427109004</t>
  </si>
  <si>
    <t>68</t>
  </si>
  <si>
    <t>894812331</t>
  </si>
  <si>
    <t>Revizní a čistící šachta z PP DN 600 šachtová roura korugovaná světlé hloubky 1000 mm</t>
  </si>
  <si>
    <t>-153892278</t>
  </si>
  <si>
    <t>69</t>
  </si>
  <si>
    <t>894812339</t>
  </si>
  <si>
    <t>Příplatek k rourám revizní a čistící šachty z PP DN 600 za uříznutí šachtové roury</t>
  </si>
  <si>
    <t>-2108019358</t>
  </si>
  <si>
    <t>70</t>
  </si>
  <si>
    <t>894812359</t>
  </si>
  <si>
    <t>Revizní a čistící šachta z PP DN 600 poklop litinový pro třídu zatížení B125 s plastovým konusem</t>
  </si>
  <si>
    <t>-1614627461</t>
  </si>
  <si>
    <t>71</t>
  </si>
  <si>
    <t>899204112</t>
  </si>
  <si>
    <t>Osazení mříží litinových včetně rámů a košů na bahno pro třídu zatížení D400, E600</t>
  </si>
  <si>
    <t>251848032</t>
  </si>
  <si>
    <t>"pozinkovaný rošt  jímky"  1</t>
  </si>
  <si>
    <t>72</t>
  </si>
  <si>
    <t>55347077.1</t>
  </si>
  <si>
    <t>rošt  jímky  viz PD  970*560mm</t>
  </si>
  <si>
    <t>-1330886855</t>
  </si>
  <si>
    <t>Ostatní konstrukce a práce, bourání</t>
  </si>
  <si>
    <t>73</t>
  </si>
  <si>
    <t>914111111</t>
  </si>
  <si>
    <t>Montáž svislé dopravní značky do velikosti 1 m2 objímkami na sloupek nebo konzolu</t>
  </si>
  <si>
    <t>1658351533</t>
  </si>
  <si>
    <t>74</t>
  </si>
  <si>
    <t>914511111</t>
  </si>
  <si>
    <t>Montáž sloupku dopravních značek délky do 3,5 m s betonovým základem</t>
  </si>
  <si>
    <t>-219793368</t>
  </si>
  <si>
    <t>75</t>
  </si>
  <si>
    <t>915221112</t>
  </si>
  <si>
    <t>Vodorovné dopravní značení vodící čáry souvislé š 250 mm retroreflexní bílý plast</t>
  </si>
  <si>
    <t>-1456965297</t>
  </si>
  <si>
    <t>392</t>
  </si>
  <si>
    <t>76</t>
  </si>
  <si>
    <t>915221122</t>
  </si>
  <si>
    <t>Vodorovné dopravní značení vodící čáry přerušované š 250 mm retroreflexní bílý plast</t>
  </si>
  <si>
    <t>-1890420641</t>
  </si>
  <si>
    <t>77</t>
  </si>
  <si>
    <t>915611111</t>
  </si>
  <si>
    <t>Předznačení vodorovného liniového značení</t>
  </si>
  <si>
    <t>1820591031</t>
  </si>
  <si>
    <t>392*2+40*2</t>
  </si>
  <si>
    <t>78</t>
  </si>
  <si>
    <t>916131113</t>
  </si>
  <si>
    <t>Osazení silničního obrubníku betonového ležatého s boční opěrou do lože z betonu prostého</t>
  </si>
  <si>
    <t>-1319615916</t>
  </si>
  <si>
    <t>79</t>
  </si>
  <si>
    <t>59217029</t>
  </si>
  <si>
    <t>obrubník betonový silniční nájezdový 1000x150x150mm</t>
  </si>
  <si>
    <t>591258028</t>
  </si>
  <si>
    <t>80</t>
  </si>
  <si>
    <t>916131213</t>
  </si>
  <si>
    <t>Osazení silničního obrubníku betonového stojatého s boční opěrou do lože z betonu prostého</t>
  </si>
  <si>
    <t>1281566278</t>
  </si>
  <si>
    <t>396,1+9+9</t>
  </si>
  <si>
    <t>81</t>
  </si>
  <si>
    <t>59217031</t>
  </si>
  <si>
    <t>obrubník betonový silniční 1000x150x250mm</t>
  </si>
  <si>
    <t>1948308061</t>
  </si>
  <si>
    <t>396,1*1,01</t>
  </si>
  <si>
    <t>82</t>
  </si>
  <si>
    <t>59217030</t>
  </si>
  <si>
    <t>obrubník betonový silniční přechodový 1000x150x150-250mm</t>
  </si>
  <si>
    <t>1279424451</t>
  </si>
  <si>
    <t>916132113</t>
  </si>
  <si>
    <t>Osazení obruby z betonové přídlažby s boční opěrou do lože z betonu prostého</t>
  </si>
  <si>
    <t>-2014105693</t>
  </si>
  <si>
    <t>442</t>
  </si>
  <si>
    <t>84</t>
  </si>
  <si>
    <t>59218002</t>
  </si>
  <si>
    <t>krajník betonový silniční 500x250x100mm</t>
  </si>
  <si>
    <t>-133192034</t>
  </si>
  <si>
    <t>442*1,01 'Přepočtené koeficientem množství</t>
  </si>
  <si>
    <t>85</t>
  </si>
  <si>
    <t>916231213</t>
  </si>
  <si>
    <t>Osazení chodníkového obrubníku betonového stojatého s boční opěrou do lože z betonu prostého</t>
  </si>
  <si>
    <t>-573081610</t>
  </si>
  <si>
    <t>481</t>
  </si>
  <si>
    <t>86</t>
  </si>
  <si>
    <t>59217017</t>
  </si>
  <si>
    <t>obrubník betonový chodníkový 1000x100x250mm</t>
  </si>
  <si>
    <t>271447274</t>
  </si>
  <si>
    <t>481*1,01 'Přepočtené koeficientem množství</t>
  </si>
  <si>
    <t>87</t>
  </si>
  <si>
    <t>916991121</t>
  </si>
  <si>
    <t>Lože pod obrubníky, krajníky nebo obruby z dlažebních kostek z betonu prostého</t>
  </si>
  <si>
    <t>1597549317</t>
  </si>
  <si>
    <t>442*0,25*0,1</t>
  </si>
  <si>
    <t>481*0,25*0,2</t>
  </si>
  <si>
    <t>396,1*0,25*0,2</t>
  </si>
  <si>
    <t>18*0,25*0,2</t>
  </si>
  <si>
    <t>59*0,25*0,2</t>
  </si>
  <si>
    <t>"palisády viz TZ"</t>
  </si>
  <si>
    <t>101,52</t>
  </si>
  <si>
    <t>88</t>
  </si>
  <si>
    <t>919112222</t>
  </si>
  <si>
    <t>Řezání spár pro vytvoření komůrky š 15 mm hl 25 mm pro těsnící zálivku v živičném krytu</t>
  </si>
  <si>
    <t>-293442419</t>
  </si>
  <si>
    <t>515</t>
  </si>
  <si>
    <t>89</t>
  </si>
  <si>
    <t>919122132</t>
  </si>
  <si>
    <t>Těsnění spár zálivkou za tepla pro komůrky š 20 mm hl 40 mm s těsnicím profilem</t>
  </si>
  <si>
    <t>1594500772</t>
  </si>
  <si>
    <t>90</t>
  </si>
  <si>
    <t>919125111</t>
  </si>
  <si>
    <t>Těsnění svislé spáry mezi živičným krytem a ostatními prvky samolepicí asfaltovou páskou š 35 mm</t>
  </si>
  <si>
    <t>-888786469</t>
  </si>
  <si>
    <t>91</t>
  </si>
  <si>
    <t>919413121</t>
  </si>
  <si>
    <t>Vtoková jímka z betonu prostého se zvýšenými nároky na prostředí pro propustek z trub do DN 800</t>
  </si>
  <si>
    <t>1036883598</t>
  </si>
  <si>
    <t>92</t>
  </si>
  <si>
    <t>919441211</t>
  </si>
  <si>
    <t>Čelo propustku z lomového kamene pro propustek z trub DN 300 až 500</t>
  </si>
  <si>
    <t>41882138</t>
  </si>
  <si>
    <t>"prodloužení  propustku"  1</t>
  </si>
  <si>
    <t>"propustek č.1" 1</t>
  </si>
  <si>
    <t>"propustek č.2" 2</t>
  </si>
  <si>
    <t>"propustek č.3" 2</t>
  </si>
  <si>
    <t>93</t>
  </si>
  <si>
    <t>919535556</t>
  </si>
  <si>
    <t>Obetonování trubního propustku betonem se zvýšenými nároky na prostředí tř. C 25/30</t>
  </si>
  <si>
    <t>-1588828522</t>
  </si>
  <si>
    <t>"prodloužení  propustku"  0</t>
  </si>
  <si>
    <t>"propustek č.1" 7,02</t>
  </si>
  <si>
    <t>"propustek č.2" 6,26</t>
  </si>
  <si>
    <t>"propustek č.3" 4,923</t>
  </si>
  <si>
    <t>94</t>
  </si>
  <si>
    <t>919551012</t>
  </si>
  <si>
    <t>Zřízení propustků z trub plastových DN 400</t>
  </si>
  <si>
    <t>-1152042955</t>
  </si>
  <si>
    <t>"prodloužení  propustku" 8,5</t>
  </si>
  <si>
    <t>"propustek č.1"  15</t>
  </si>
  <si>
    <t>"propustek č.2" 21</t>
  </si>
  <si>
    <t>"propustek č.3" 8,5</t>
  </si>
  <si>
    <t>95</t>
  </si>
  <si>
    <t>28614154</t>
  </si>
  <si>
    <t>trubka kanalizační PP korugovaná DN 400x6000mm s hrdlem SN10</t>
  </si>
  <si>
    <t>-723427897</t>
  </si>
  <si>
    <t>9+15+21+9</t>
  </si>
  <si>
    <t>96</t>
  </si>
  <si>
    <t>919726122</t>
  </si>
  <si>
    <t>Geotextilie pro ochranu, separaci a filtraci netkaná měrná hm přes 200 do 300 g/m2</t>
  </si>
  <si>
    <t>1164430871</t>
  </si>
  <si>
    <t>1115,3</t>
  </si>
  <si>
    <t>97</t>
  </si>
  <si>
    <t>919732221</t>
  </si>
  <si>
    <t>Styčná spára napojení nového živičného povrchu na stávající za tepla š 15 mm hl 25 mm bez prořezání</t>
  </si>
  <si>
    <t>-1302398183</t>
  </si>
  <si>
    <t xml:space="preserve">" viz výpis  TZ - napojení na stávající povrch"  </t>
  </si>
  <si>
    <t>" napojení na přídlažbu"</t>
  </si>
  <si>
    <t>98</t>
  </si>
  <si>
    <t>919735113</t>
  </si>
  <si>
    <t>Řezání stávajícího živičného krytu hl přes 100 do 150 mm</t>
  </si>
  <si>
    <t>1398232846</t>
  </si>
  <si>
    <t>99</t>
  </si>
  <si>
    <t>962052211</t>
  </si>
  <si>
    <t>Bourání zdiva nadzákladového ze ŽB přes 1 m3</t>
  </si>
  <si>
    <t>-749664667</t>
  </si>
  <si>
    <t xml:space="preserve">"  viz výpis  TZ - stávající čela propustků"  </t>
  </si>
  <si>
    <t>7,5</t>
  </si>
  <si>
    <t>100</t>
  </si>
  <si>
    <t>966006132</t>
  </si>
  <si>
    <t>Odstranění značek dopravních nebo orientačních se sloupky s betonovými patkami</t>
  </si>
  <si>
    <t>560599298</t>
  </si>
  <si>
    <t>2+7</t>
  </si>
  <si>
    <t>101</t>
  </si>
  <si>
    <t>979051121</t>
  </si>
  <si>
    <t>Očištění zámkových dlaždic se spárováním z kameniva těženého při překopech inženýrských sítí</t>
  </si>
  <si>
    <t>607409281</t>
  </si>
  <si>
    <t>997</t>
  </si>
  <si>
    <t>Přesun sutě</t>
  </si>
  <si>
    <t>102</t>
  </si>
  <si>
    <t>997221561</t>
  </si>
  <si>
    <t>Vodorovná doprava suti z kusových materiálů do 1 km</t>
  </si>
  <si>
    <t>1487268981</t>
  </si>
  <si>
    <t>103</t>
  </si>
  <si>
    <t>997221569</t>
  </si>
  <si>
    <t>Příplatek ZKD 1 km u vodorovné dopravy suti z kusových materiálů</t>
  </si>
  <si>
    <t>520991737</t>
  </si>
  <si>
    <t>117,784*10 'Přepočtené koeficientem množství</t>
  </si>
  <si>
    <t>104</t>
  </si>
  <si>
    <t>997221611</t>
  </si>
  <si>
    <t>Nakládání suti na dopravní prostředky pro vodorovnou dopravu</t>
  </si>
  <si>
    <t>-67481487</t>
  </si>
  <si>
    <t>105</t>
  </si>
  <si>
    <t>997221861</t>
  </si>
  <si>
    <t>Poplatek za uložení stavebního odpadu na recyklační skládce (skládkovné) z prostého betonu pod kódem 17 01 01</t>
  </si>
  <si>
    <t>109908110</t>
  </si>
  <si>
    <t>117,784</t>
  </si>
  <si>
    <t>-33,84</t>
  </si>
  <si>
    <t>-64,17</t>
  </si>
  <si>
    <t>106</t>
  </si>
  <si>
    <t>997221862</t>
  </si>
  <si>
    <t>Poplatek za uložení stavebního odpadu na recyklační skládce (skládkovné) z armovaného betonu pod kódem 17 01 01</t>
  </si>
  <si>
    <t>1403914084</t>
  </si>
  <si>
    <t>18+15,84</t>
  </si>
  <si>
    <t>107</t>
  </si>
  <si>
    <t>997221875</t>
  </si>
  <si>
    <t>Poplatek za uložení stavebního odpadu na recyklační skládce (skládkovné) asfaltového bez obsahu dehtu zatříděného do Katalogu odpadů pod kódem 17 03 02</t>
  </si>
  <si>
    <t>-140806086</t>
  </si>
  <si>
    <t>998</t>
  </si>
  <si>
    <t>Přesun hmot</t>
  </si>
  <si>
    <t>108</t>
  </si>
  <si>
    <t>998223011</t>
  </si>
  <si>
    <t>Přesun hmot pro pozemní komunikace s krytem dlážděným</t>
  </si>
  <si>
    <t>901093253</t>
  </si>
  <si>
    <t>PSV</t>
  </si>
  <si>
    <t>Práce a dodávky PSV</t>
  </si>
  <si>
    <t>711</t>
  </si>
  <si>
    <t>Izolace proti vodě, vlhkosti a plynům</t>
  </si>
  <si>
    <t>109</t>
  </si>
  <si>
    <t>711161173</t>
  </si>
  <si>
    <t>Provedení izolace proti zemní vlhkosti vodorovné z fólie</t>
  </si>
  <si>
    <t>-272790681</t>
  </si>
  <si>
    <t>474,3</t>
  </si>
  <si>
    <t>110</t>
  </si>
  <si>
    <t>28323063</t>
  </si>
  <si>
    <t>fólie LDPE (650 kg/m3) proti zemní vlhkosti nad úrovní terénu tl 0,6mm</t>
  </si>
  <si>
    <t>-540313524</t>
  </si>
  <si>
    <t>474,3*1,1655 'Přepočtené koeficientem množství</t>
  </si>
  <si>
    <t>111</t>
  </si>
  <si>
    <t>998711101</t>
  </si>
  <si>
    <t>Přesun hmot tonážní pro izolace proti vodě, vlhkosti a plynům v objektech v do 6 m</t>
  </si>
  <si>
    <t>-1823317458</t>
  </si>
  <si>
    <t>767</t>
  </si>
  <si>
    <t>Konstrukce zámečnické</t>
  </si>
  <si>
    <t>112</t>
  </si>
  <si>
    <t>767163121</t>
  </si>
  <si>
    <t>Montáž přímého kovového zábradlí z dílců do betonu v rovině</t>
  </si>
  <si>
    <t>389582405</t>
  </si>
  <si>
    <t xml:space="preserve">" viz výpis  TZ"  </t>
  </si>
  <si>
    <t>284,75</t>
  </si>
  <si>
    <t>113</t>
  </si>
  <si>
    <t>55391534.1</t>
  </si>
  <si>
    <t>zábradelní systém Pz s výplní ze svislých ocelových tyčí viz PD  včetně  RAL 6016</t>
  </si>
  <si>
    <t>-825418636</t>
  </si>
  <si>
    <t xml:space="preserve">" viz výpis  TZ - 8472,37kg "  </t>
  </si>
  <si>
    <t>114</t>
  </si>
  <si>
    <t>998767101</t>
  </si>
  <si>
    <t>Přesun hmot tonážní pro zámečnické konstrukce v objektech v do 6 m</t>
  </si>
  <si>
    <t>-27444094</t>
  </si>
  <si>
    <t>Práce a dodávky M</t>
  </si>
  <si>
    <t>46-M</t>
  </si>
  <si>
    <t>Zemní práce při extr.mont.pracích</t>
  </si>
  <si>
    <t>115</t>
  </si>
  <si>
    <t>460742112</t>
  </si>
  <si>
    <t>Osazení kabelových prostupů z trub plastových do rýhy bez obsypu průměru přes 10 do 15 cm</t>
  </si>
  <si>
    <t>-591536156</t>
  </si>
  <si>
    <t>"viz výkaz TZ"</t>
  </si>
  <si>
    <t>8+8+8+8</t>
  </si>
  <si>
    <t>116</t>
  </si>
  <si>
    <t>34571098</t>
  </si>
  <si>
    <t>trubka elektroinstalační dělená (chránička) D 100/110mm, HDPE</t>
  </si>
  <si>
    <t>128</t>
  </si>
  <si>
    <t>-904637052</t>
  </si>
  <si>
    <t>117</t>
  </si>
  <si>
    <t>34571099</t>
  </si>
  <si>
    <t>trubka elektroinstalační dělená (chránička) D 138/160mm, HDPE</t>
  </si>
  <si>
    <t>547895489</t>
  </si>
  <si>
    <t>118</t>
  </si>
  <si>
    <t>28611118</t>
  </si>
  <si>
    <t>trubka  PVC DN 110x1000mm SN8</t>
  </si>
  <si>
    <t>-1449268918</t>
  </si>
  <si>
    <t>119</t>
  </si>
  <si>
    <t>28611164</t>
  </si>
  <si>
    <t>trubka  PVC DN 160x1000mm SN8</t>
  </si>
  <si>
    <t>656179022</t>
  </si>
  <si>
    <t>120</t>
  </si>
  <si>
    <t>469981111</t>
  </si>
  <si>
    <t>Přesun hmot pro pomocné stavební práce při elektromotážích</t>
  </si>
  <si>
    <t>991240691</t>
  </si>
  <si>
    <t>SO 301 - Kanalizace</t>
  </si>
  <si>
    <t>132251103</t>
  </si>
  <si>
    <t>Hloubení rýh nezapažených š do 800 mm v hornině třídy těžitelnosti I skupiny 3 objem do 100 m3 strojně</t>
  </si>
  <si>
    <t>1365530595</t>
  </si>
  <si>
    <t>(87+40)*0,8*1,02</t>
  </si>
  <si>
    <t>132254103</t>
  </si>
  <si>
    <t>Hloubení rýh zapažených š do 800 mm v hornině třídy těžitelnosti I skupiny 3 objem do 100 m3 strojně</t>
  </si>
  <si>
    <t>1674869625</t>
  </si>
  <si>
    <t>33*0,8*1,4</t>
  </si>
  <si>
    <t>132254203</t>
  </si>
  <si>
    <t>Hloubení zapažených rýh š do 2000 mm v hornině třídy těžitelnosti I skupiny 3 objem do 100 m3</t>
  </si>
  <si>
    <t>-806904681</t>
  </si>
  <si>
    <t>20*1,4*1,72</t>
  </si>
  <si>
    <t>1,8*1,8*1,23*7</t>
  </si>
  <si>
    <t>151101101</t>
  </si>
  <si>
    <t>Zřízení příložného pažení a rozepření stěn rýh hl do 2 m</t>
  </si>
  <si>
    <t>569095287</t>
  </si>
  <si>
    <t>33*2*1,4</t>
  </si>
  <si>
    <t>20*2*1,72</t>
  </si>
  <si>
    <t>1,8*4*1,23*7</t>
  </si>
  <si>
    <t>151101111</t>
  </si>
  <si>
    <t>Odstranění příložného pažení a rozepření stěn rýh hl do 2 m</t>
  </si>
  <si>
    <t>-498943666</t>
  </si>
  <si>
    <t>1613149107</t>
  </si>
  <si>
    <t>48*2</t>
  </si>
  <si>
    <t>162751114</t>
  </si>
  <si>
    <t>Vodorovné přemístění přes 6 000 do 7000 m výkopku/sypaniny z horniny třídy těžitelnosti I skupiny 1 až 3</t>
  </si>
  <si>
    <t>-2049153449</t>
  </si>
  <si>
    <t>103,632+36,96+76,056</t>
  </si>
  <si>
    <t>-48</t>
  </si>
  <si>
    <t>108298955</t>
  </si>
  <si>
    <t>-1953145816</t>
  </si>
  <si>
    <t>168,648*1,9 'Přepočtené koeficientem množství</t>
  </si>
  <si>
    <t>1952957876</t>
  </si>
  <si>
    <t>174151101</t>
  </si>
  <si>
    <t>Zásyp jam, šachet rýh nebo kolem objektů sypaninou se zhutněním</t>
  </si>
  <si>
    <t>1141102659</t>
  </si>
  <si>
    <t>97*0,8*0,72</t>
  </si>
  <si>
    <t>655687608</t>
  </si>
  <si>
    <t>55,872*2 'Přepočtené koeficientem množství</t>
  </si>
  <si>
    <t>-1120287745</t>
  </si>
  <si>
    <t>"viz TZ "  48</t>
  </si>
  <si>
    <t>175111109</t>
  </si>
  <si>
    <t>Příplatek k obsypání potrubí za ruční prohození sypaniny, uložené do 3 m</t>
  </si>
  <si>
    <t>905129858</t>
  </si>
  <si>
    <t>175151101</t>
  </si>
  <si>
    <t>Obsypání potrubí strojně sypaninou bez prohození, uloženou do 3 m</t>
  </si>
  <si>
    <t>187025559</t>
  </si>
  <si>
    <t>40*0,8*0,4</t>
  </si>
  <si>
    <t>20*1,4*1-0,4*0,4*3,14*20</t>
  </si>
  <si>
    <t>120*0,8*0,45-0,125*0,125*3,14*120</t>
  </si>
  <si>
    <t>58343872</t>
  </si>
  <si>
    <t>kamenivo drcené hrubé frakce 8/16</t>
  </si>
  <si>
    <t>1803870866</t>
  </si>
  <si>
    <t>68,065*2</t>
  </si>
  <si>
    <t>451572111</t>
  </si>
  <si>
    <t>Lože pod potrubí otevřený výkop z kameniva drobného těženého</t>
  </si>
  <si>
    <t>-1512558232</t>
  </si>
  <si>
    <t>(87+40)*0,8*0,1</t>
  </si>
  <si>
    <t>20*1,4*0,1</t>
  </si>
  <si>
    <t>33*0,8*0,1</t>
  </si>
  <si>
    <t>452112112</t>
  </si>
  <si>
    <t>Osazení betonových prstenců nebo rámů v do 100 mm</t>
  </si>
  <si>
    <t>1280123008</t>
  </si>
  <si>
    <t>7+3+2</t>
  </si>
  <si>
    <t>59224185</t>
  </si>
  <si>
    <t>prstenec šachtový vyrovnávací betonový 625x120x60mm</t>
  </si>
  <si>
    <t>-357775377</t>
  </si>
  <si>
    <t>59224176</t>
  </si>
  <si>
    <t>prstenec šachtový vyrovnávací betonový 625x120x80mm</t>
  </si>
  <si>
    <t>-1791821040</t>
  </si>
  <si>
    <t>59224187</t>
  </si>
  <si>
    <t>prstenec šachtový vyrovnávací betonový 625x120x100mm</t>
  </si>
  <si>
    <t>-1372140389</t>
  </si>
  <si>
    <t>452311151</t>
  </si>
  <si>
    <t>Podkladní desky z betonu prostého tř. C 20/25 otevřený výkop</t>
  </si>
  <si>
    <t>-637529319</t>
  </si>
  <si>
    <t>1,5*1,5*0,1*7</t>
  </si>
  <si>
    <t>452351111</t>
  </si>
  <si>
    <t>Bednění podkladních desek nebo sedlového lože pod potrubí, stoky a drobné objekty otevřený výkop zřízení</t>
  </si>
  <si>
    <t>-1859181534</t>
  </si>
  <si>
    <t>1,5*4*0,15*7</t>
  </si>
  <si>
    <t>452351112</t>
  </si>
  <si>
    <t>Bednění podkladních desek nebo sedlového lože pod potrubí, stoky a drobné objekty otevřený výkop odstranění</t>
  </si>
  <si>
    <t>-244123363</t>
  </si>
  <si>
    <t>871313121</t>
  </si>
  <si>
    <t>Montáž kanalizačního potrubí hladkého plnostěnného SN 8 z PVC-U DN 160</t>
  </si>
  <si>
    <t>126824308</t>
  </si>
  <si>
    <t>trubka kanalizační PVC-U plnostěnná jednovrstvá DN 160x1000mm SN8</t>
  </si>
  <si>
    <t>-1951565088</t>
  </si>
  <si>
    <t>40*1,03 'Přepočtené koeficientem množství</t>
  </si>
  <si>
    <t>871353121</t>
  </si>
  <si>
    <t>Montáž kanalizačního potrubí hladkého plnostěnného SN 8 z PVC-U DN 200</t>
  </si>
  <si>
    <t>116171172</t>
  </si>
  <si>
    <t>28611167</t>
  </si>
  <si>
    <t>trubka kanalizační PVC-U plnostěnná jednovrstvá DN 200x1000mm SN8</t>
  </si>
  <si>
    <t>1287297015</t>
  </si>
  <si>
    <t>120*1,03 'Přepočtené koeficientem množství</t>
  </si>
  <si>
    <t>871470410</t>
  </si>
  <si>
    <t>Montáž kanalizačního potrubí korugovaného SN 10 z polypropylenu DN 800</t>
  </si>
  <si>
    <t>2102207750</t>
  </si>
  <si>
    <t>28614157</t>
  </si>
  <si>
    <t>trubka kanalizační PP korugovaná DN 800x6000mm s hrdlem SN10</t>
  </si>
  <si>
    <t>-1170446484</t>
  </si>
  <si>
    <t>877365221</t>
  </si>
  <si>
    <t>Montáž tvarovek z tvrdého PVC-systém KG nebo z polypropylenu-systém KG 2000 dvouosé DN 250</t>
  </si>
  <si>
    <t>1679658983</t>
  </si>
  <si>
    <t>286001</t>
  </si>
  <si>
    <t>Regulační prvek odtoku do šachty  typ T dn 250mm</t>
  </si>
  <si>
    <t>-754765105</t>
  </si>
  <si>
    <t>892351111</t>
  </si>
  <si>
    <t>Tlaková zkouška vodou potrubí DN 150 nebo 200</t>
  </si>
  <si>
    <t>61920490</t>
  </si>
  <si>
    <t>892372111</t>
  </si>
  <si>
    <t>Zabezpečení konců potrubí DN do 300 při tlakových zkouškách vodou</t>
  </si>
  <si>
    <t>-685973401</t>
  </si>
  <si>
    <t>892381111</t>
  </si>
  <si>
    <t>Tlaková zkouška vodou potrubí DN 250, DN 300 nebo 350</t>
  </si>
  <si>
    <t>137364542</t>
  </si>
  <si>
    <t>892471111</t>
  </si>
  <si>
    <t>Tlaková zkouška vodou potrubí DN 800</t>
  </si>
  <si>
    <t>-1333226993</t>
  </si>
  <si>
    <t>892482111</t>
  </si>
  <si>
    <t>Zabezpečení konců potrubí DN přes 600 do 900 při tlakových zkouškách vodou</t>
  </si>
  <si>
    <t>-2121399532</t>
  </si>
  <si>
    <t>894221118</t>
  </si>
  <si>
    <t>Šachty kanalizační z betonu se zvýšenými nároky C 25/30 na stokách kruh DN 1100 nebo 1200 dno beton C 25/30</t>
  </si>
  <si>
    <t>-744040433</t>
  </si>
  <si>
    <t>894410102</t>
  </si>
  <si>
    <t>Osazení betonových dílců pro kanalizační šachty DN 1000 šachtové dno výšky 800 mm</t>
  </si>
  <si>
    <t>-104864406</t>
  </si>
  <si>
    <t>59224338</t>
  </si>
  <si>
    <t>dno betonové šachty kanalizační  100x80x50cm</t>
  </si>
  <si>
    <t>1875959015</t>
  </si>
  <si>
    <t>894410114</t>
  </si>
  <si>
    <t>Osazení betonových dílců pro kanalizační šachty DN 1200 šachtové dno výšky 1200 mm</t>
  </si>
  <si>
    <t>-1500493406</t>
  </si>
  <si>
    <t>59224431</t>
  </si>
  <si>
    <t>dno betonové šachty DN 1200 kanalizační výšky 120cm  120x120 max. zaústění potrubí  V60/90</t>
  </si>
  <si>
    <t>-1037282663</t>
  </si>
  <si>
    <t>894410211</t>
  </si>
  <si>
    <t>Osazení betonových dílců pro kanalizační šachty DN 1000 skruž rovná výšky 250 mm</t>
  </si>
  <si>
    <t>-1780249921</t>
  </si>
  <si>
    <t>59224066</t>
  </si>
  <si>
    <t>skruž betonová DN 1000x250 PS, 100x25x12cm</t>
  </si>
  <si>
    <t>1516645945</t>
  </si>
  <si>
    <t>894410212</t>
  </si>
  <si>
    <t>Osazení betonových dílců pro kanalizační šachty DN 1000 skruž rovná výšky 500 mm</t>
  </si>
  <si>
    <t>785934725</t>
  </si>
  <si>
    <t>59224068</t>
  </si>
  <si>
    <t>skruž betonová DN 1000x500 PS, 100x50x12cm</t>
  </si>
  <si>
    <t>-674597881</t>
  </si>
  <si>
    <t>59224348</t>
  </si>
  <si>
    <t>těsnění elastomerové pro spojení šachetních dílů DN 1000</t>
  </si>
  <si>
    <t>257709152</t>
  </si>
  <si>
    <t>894410221</t>
  </si>
  <si>
    <t>Osazení betonových dílců pro kanalizační šachty DN 1200 skruž rovná výšky 500 mm</t>
  </si>
  <si>
    <t>726606501</t>
  </si>
  <si>
    <t>59224424</t>
  </si>
  <si>
    <t>skruž betonové šachty DN 1200 kanalizační 120x50x13,5cm, stupadla poplastovaná</t>
  </si>
  <si>
    <t>-550710517</t>
  </si>
  <si>
    <t>59224341</t>
  </si>
  <si>
    <t>těsnění elastomerové pro spojení šachetních dílů DN 1200</t>
  </si>
  <si>
    <t>274425864</t>
  </si>
  <si>
    <t>894410232</t>
  </si>
  <si>
    <t>Osazení betonových dílců pro kanalizační šachty DN 1000 skruž přechodová (konus)</t>
  </si>
  <si>
    <t>220505463</t>
  </si>
  <si>
    <t>59224167</t>
  </si>
  <si>
    <t>skruž betonová přechodová 62,5/100x60x12cm, stupadla poplastovaná</t>
  </si>
  <si>
    <t>-66796297</t>
  </si>
  <si>
    <t>894410302</t>
  </si>
  <si>
    <t>Osazení betonových dílců pro kanalizační šachty DN 1000 deska zákrytová</t>
  </si>
  <si>
    <t>1568884055</t>
  </si>
  <si>
    <t>59224315</t>
  </si>
  <si>
    <t>deska betonová zákrytová pro kruhové šachty 100/62,5x16,5cm</t>
  </si>
  <si>
    <t>817865387</t>
  </si>
  <si>
    <t>894410303</t>
  </si>
  <si>
    <t>Osazení betonových dílců pro kanalizační šachty DN 1200 deska zákrytová</t>
  </si>
  <si>
    <t>1924785965</t>
  </si>
  <si>
    <t>59224422</t>
  </si>
  <si>
    <t>deska betonová zákrytová šachty DN 1200 kanalizační 147/62,5x16,5cm</t>
  </si>
  <si>
    <t>-71609397</t>
  </si>
  <si>
    <t>895941302</t>
  </si>
  <si>
    <t>Osazení vpusti uliční DN 450 z betonových dílců dno s kalištěm</t>
  </si>
  <si>
    <t>-65074719</t>
  </si>
  <si>
    <t>59223852</t>
  </si>
  <si>
    <t>dno pro uliční vpusť s kalovou prohlubní betonové 450x300x50mm</t>
  </si>
  <si>
    <t>606296615</t>
  </si>
  <si>
    <t>895941314</t>
  </si>
  <si>
    <t>Osazení vpusti uliční DN 450 z betonových dílců skruž horní 570 mm</t>
  </si>
  <si>
    <t>-1960175104</t>
  </si>
  <si>
    <t>59224486</t>
  </si>
  <si>
    <t>vpusť uliční DN 450 skruž horní betonová 450/570x50mm</t>
  </si>
  <si>
    <t>-795718447</t>
  </si>
  <si>
    <t>895941331</t>
  </si>
  <si>
    <t>Osazení vpusti uliční DN 450 z betonových dílců skruž průběžná s výtokem</t>
  </si>
  <si>
    <t>-1936948620</t>
  </si>
  <si>
    <t>59223854</t>
  </si>
  <si>
    <t>skruž pro uliční vpusť s výtokovým otvorem PVC betonová 450x350x50mm</t>
  </si>
  <si>
    <t>1153084772</t>
  </si>
  <si>
    <t>899103112</t>
  </si>
  <si>
    <t>Osazení poklopů litinových nebo ocelových včetně rámů pro třídu zatížení B125, C250</t>
  </si>
  <si>
    <t>1222942825</t>
  </si>
  <si>
    <t>59224660</t>
  </si>
  <si>
    <t>poklop šachtový betonová výplň+litina 785(610)x16mm D400 bez odvětrání</t>
  </si>
  <si>
    <t>-1616933631</t>
  </si>
  <si>
    <t>" begu B125"  7</t>
  </si>
  <si>
    <t>-2125251284</t>
  </si>
  <si>
    <t>59224481</t>
  </si>
  <si>
    <t>mříž vtoková s rámem pro uliční vpusť 500x500, zatížení 40 tun</t>
  </si>
  <si>
    <t>1205856011</t>
  </si>
  <si>
    <t>59223871</t>
  </si>
  <si>
    <t>koš vysoký pro uliční vpusti žárově Pz plech pro rám 500/500mm</t>
  </si>
  <si>
    <t>97961980</t>
  </si>
  <si>
    <t>899722113</t>
  </si>
  <si>
    <t>Krytí potrubí z plastů výstražnou fólií z PVC 34cm</t>
  </si>
  <si>
    <t>-1225697622</t>
  </si>
  <si>
    <t>40+120+20</t>
  </si>
  <si>
    <t>998274101</t>
  </si>
  <si>
    <t>Přesun hmot pro trubní vedení z trub betonových otevřený výkop</t>
  </si>
  <si>
    <t>2091869332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</si>
  <si>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</si>
  <si>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</si>
  <si>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</si>
  <si>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</si>
  <si>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</si>
  <si>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</si>
  <si>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</si>
  <si>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012103000</t>
  </si>
  <si>
    <t>Geodetické práce před výstavbou - vytýčení inženýrských sítí</t>
  </si>
  <si>
    <t>kpl</t>
  </si>
  <si>
    <t>CS ÚRS 2022 01</t>
  </si>
  <si>
    <t>1024</t>
  </si>
  <si>
    <t>-1659157280</t>
  </si>
  <si>
    <t>012203000</t>
  </si>
  <si>
    <t>Geodetické práce při provádění stavby - vytýčení stavby</t>
  </si>
  <si>
    <t>566624050</t>
  </si>
  <si>
    <t>012303000</t>
  </si>
  <si>
    <t>Geodetické práce po výstavbě - zaměření skutečného stavu</t>
  </si>
  <si>
    <t>-1961920893</t>
  </si>
  <si>
    <t>012403000</t>
  </si>
  <si>
    <t>Kartografické práce - zpracování geometrického plánu  v tištěné i digitální podobě</t>
  </si>
  <si>
    <t>1056818275</t>
  </si>
  <si>
    <t>013254000</t>
  </si>
  <si>
    <t>Dokumentace skutečného provedení stavby</t>
  </si>
  <si>
    <t>-1663919523</t>
  </si>
  <si>
    <t>VRN3</t>
  </si>
  <si>
    <t>Zařízení staveniště</t>
  </si>
  <si>
    <t>032002000</t>
  </si>
  <si>
    <t>Vybavení staveniště</t>
  </si>
  <si>
    <t>-1020530996</t>
  </si>
  <si>
    <t>032903000</t>
  </si>
  <si>
    <t>Náklady na provoz a údržbu vybavení staveniště</t>
  </si>
  <si>
    <t>806119959</t>
  </si>
  <si>
    <t>034002000</t>
  </si>
  <si>
    <t>Zabezpečení staveniště</t>
  </si>
  <si>
    <t>43903847</t>
  </si>
  <si>
    <t>034203000</t>
  </si>
  <si>
    <t>Opatření na ochranu pozemků sousedních se staveništěm - náklady na úklid staveniště a příjezdových komunikací  ( silnice II/648)</t>
  </si>
  <si>
    <t>-86978098</t>
  </si>
  <si>
    <t>035103001</t>
  </si>
  <si>
    <t>Pronájem ploch -poplatky za zábor ploch SSMSK</t>
  </si>
  <si>
    <t>2056097217</t>
  </si>
  <si>
    <t>035103005</t>
  </si>
  <si>
    <t>Náklady a poplatky s užíváním veřejných ploch a prostranství v souvislosti  s uložením stavebního materiálu</t>
  </si>
  <si>
    <t>-1699992298</t>
  </si>
  <si>
    <t>039002000</t>
  </si>
  <si>
    <t>Zrušení zařízení staveniště</t>
  </si>
  <si>
    <t>-2118290742</t>
  </si>
  <si>
    <t>VRN4</t>
  </si>
  <si>
    <t>Inženýrská činnost</t>
  </si>
  <si>
    <t>041403000</t>
  </si>
  <si>
    <t>Koordinátor BOZP na staveništi - bezpečnostní a hygienická opatření na staveništi</t>
  </si>
  <si>
    <t>490713907</t>
  </si>
  <si>
    <t>043154000</t>
  </si>
  <si>
    <t>Zkoušky hutnicí</t>
  </si>
  <si>
    <t>1290171398</t>
  </si>
  <si>
    <t>VRN7</t>
  </si>
  <si>
    <t>Provozní vlivy</t>
  </si>
  <si>
    <t>072002000</t>
  </si>
  <si>
    <t>Silniční provoz - dočasné dopravní značení - návrh,projednání a realizace</t>
  </si>
  <si>
    <t>-1420544858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</si>
</sst>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ChodnikII/648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Chodník podél silnice II/648 Dolní Žukov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Český Těšín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26. 2. 2024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Město  Český Těšín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Delta Třinec s.r.o.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 xml:space="preserve">Martin  Pniok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ROUND(SUM(AG95:AG97),2)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ROUND(SUM(AS95:AS97),2)</f>
        <v>0</v>
      </c>
      <c r="AT94" s="115">
        <f>ROUND(SUM(AV94:AW94),2)</f>
        <v>0</v>
      </c>
      <c r="AU94" s="116">
        <f>ROUND(SUM(AU95:AU97),5)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ROUND(SUM(AZ95:AZ97),2)</f>
        <v>0</v>
      </c>
      <c r="BA94" s="115">
        <f>ROUND(SUM(BA95:BA97),2)</f>
        <v>0</v>
      </c>
      <c r="BB94" s="115">
        <f>ROUND(SUM(BB95:BB97),2)</f>
        <v>0</v>
      </c>
      <c r="BC94" s="115">
        <f>ROUND(SUM(BC95:BC97),2)</f>
        <v>0</v>
      </c>
      <c r="BD94" s="117">
        <f>ROUND(SUM(BD95:BD97),2)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101 - Chodník'!J30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'SO 101 - Chodník'!P132</f>
        <v>0</v>
      </c>
      <c r="AV95" s="129">
        <f>'SO 101 - Chodník'!J33</f>
        <v>0</v>
      </c>
      <c r="AW95" s="129">
        <f>'SO 101 - Chodník'!J34</f>
        <v>0</v>
      </c>
      <c r="AX95" s="129">
        <f>'SO 101 - Chodník'!J35</f>
        <v>0</v>
      </c>
      <c r="AY95" s="129">
        <f>'SO 101 - Chodník'!J36</f>
        <v>0</v>
      </c>
      <c r="AZ95" s="129">
        <f>'SO 101 - Chodník'!F33</f>
        <v>0</v>
      </c>
      <c r="BA95" s="129">
        <f>'SO 101 - Chodník'!F34</f>
        <v>0</v>
      </c>
      <c r="BB95" s="129">
        <f>'SO 101 - Chodník'!F35</f>
        <v>0</v>
      </c>
      <c r="BC95" s="129">
        <f>'SO 101 - Chodník'!F36</f>
        <v>0</v>
      </c>
      <c r="BD95" s="131">
        <f>'SO 101 - Chodník'!F37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 301 - Kanalizace'!J30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'SO 301 - Kanalizace'!P121</f>
        <v>0</v>
      </c>
      <c r="AV96" s="129">
        <f>'SO 301 - Kanalizace'!J33</f>
        <v>0</v>
      </c>
      <c r="AW96" s="129">
        <f>'SO 301 - Kanalizace'!J34</f>
        <v>0</v>
      </c>
      <c r="AX96" s="129">
        <f>'SO 301 - Kanalizace'!J35</f>
        <v>0</v>
      </c>
      <c r="AY96" s="129">
        <f>'SO 301 - Kanalizace'!J36</f>
        <v>0</v>
      </c>
      <c r="AZ96" s="129">
        <f>'SO 301 - Kanalizace'!F33</f>
        <v>0</v>
      </c>
      <c r="BA96" s="129">
        <f>'SO 301 - Kanalizace'!F34</f>
        <v>0</v>
      </c>
      <c r="BB96" s="129">
        <f>'SO 301 - Kanalizace'!F35</f>
        <v>0</v>
      </c>
      <c r="BC96" s="129">
        <f>'SO 301 - Kanalizace'!F36</f>
        <v>0</v>
      </c>
      <c r="BD96" s="131">
        <f>'SO 301 - Kanalizace'!F37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pans="1:91" s="7" customFormat="1" ht="16.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'VRN - Vedlejší rozpočtové...'!J30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33">
        <v>0</v>
      </c>
      <c r="AT97" s="134">
        <f>ROUND(SUM(AV97:AW97),2)</f>
        <v>0</v>
      </c>
      <c r="AU97" s="135">
        <f>'VRN - Vedlejší rozpočtové...'!P121</f>
        <v>0</v>
      </c>
      <c r="AV97" s="134">
        <f>'VRN - Vedlejší rozpočtové...'!J33</f>
        <v>0</v>
      </c>
      <c r="AW97" s="134">
        <f>'VRN - Vedlejší rozpočtové...'!J34</f>
        <v>0</v>
      </c>
      <c r="AX97" s="134">
        <f>'VRN - Vedlejší rozpočtové...'!J35</f>
        <v>0</v>
      </c>
      <c r="AY97" s="134">
        <f>'VRN - Vedlejší rozpočtové...'!J36</f>
        <v>0</v>
      </c>
      <c r="AZ97" s="134">
        <f>'VRN - Vedlejší rozpočtové...'!F33</f>
        <v>0</v>
      </c>
      <c r="BA97" s="134">
        <f>'VRN - Vedlejší rozpočtové...'!F34</f>
        <v>0</v>
      </c>
      <c r="BB97" s="134">
        <f>'VRN - Vedlejší rozpočtové...'!F35</f>
        <v>0</v>
      </c>
      <c r="BC97" s="134">
        <f>'VRN - Vedlejší rozpočtové...'!F36</f>
        <v>0</v>
      </c>
      <c r="BD97" s="136">
        <f>'VRN - Vedlejší rozpočtové...'!F37</f>
        <v>0</v>
      </c>
      <c r="BE97" s="7"/>
      <c r="BT97" s="132" t="s">
        <v>84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pans="1:57" s="2" customFormat="1" ht="30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 101 - Chodník'!C2" display="/"/>
    <hyperlink ref="A96" location="'SO 301 - Kanalizace'!C2" display="/"/>
    <hyperlink ref="A9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93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Chodník podél silnice II/648 Dolní Žukov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26. 2. 2024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ROUND((SUM(BE132:BE515)),2)</f>
        <v>0</v>
      </c>
      <c r="G33" s="39"/>
      <c r="H33" s="39"/>
      <c r="I33" s="156">
        <v>0.21</v>
      </c>
      <c r="J33" s="155">
        <f>ROUND(((SUM(BE132:BE515))*I33),2)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ROUND((SUM(BF132:BF515)),2)</f>
        <v>0</v>
      </c>
      <c r="G34" s="39"/>
      <c r="H34" s="39"/>
      <c r="I34" s="156">
        <v>0.12</v>
      </c>
      <c r="J34" s="155">
        <f>ROUND(((SUM(BF132:BF515))*I34),2)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ROUND((SUM(BG132:BG515)),2)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ROUND((SUM(BH132:BH515)),2)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ROUND((SUM(BI132:BI515)),2)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Chodník podél silnice II/648 Dolní Žukov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101 - Chodník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Český Těšín</v>
      </c>
      <c r="G89" s="41"/>
      <c r="H89" s="41"/>
      <c r="I89" s="33" t="s">
        <v>22</v>
      </c>
      <c r="J89" s="80" t="str">
        <f>IF(J12="","",J12)</f>
        <v>26. 2. 2024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Město  Český Těšín</v>
      </c>
      <c r="G91" s="41"/>
      <c r="H91" s="41"/>
      <c r="I91" s="33" t="s">
        <v>30</v>
      </c>
      <c r="J91" s="37" t="str">
        <f>E21</f>
        <v>Delta Třinec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Martin  Pniok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J132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80"/>
      <c r="C97" s="181"/>
      <c r="D97" s="182" t="s">
        <v>101</v>
      </c>
      <c r="E97" s="183"/>
      <c r="F97" s="183"/>
      <c r="G97" s="183"/>
      <c r="H97" s="183"/>
      <c r="I97" s="183"/>
      <c r="J97" s="184">
        <f>J133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102</v>
      </c>
      <c r="E98" s="189"/>
      <c r="F98" s="189"/>
      <c r="G98" s="189"/>
      <c r="H98" s="189"/>
      <c r="I98" s="189"/>
      <c r="J98" s="190">
        <f>J134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103</v>
      </c>
      <c r="E99" s="189"/>
      <c r="F99" s="189"/>
      <c r="G99" s="189"/>
      <c r="H99" s="189"/>
      <c r="I99" s="189"/>
      <c r="J99" s="190">
        <f>J280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104</v>
      </c>
      <c r="E100" s="189"/>
      <c r="F100" s="189"/>
      <c r="G100" s="189"/>
      <c r="H100" s="189"/>
      <c r="I100" s="189"/>
      <c r="J100" s="190">
        <f>J293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105</v>
      </c>
      <c r="E101" s="189"/>
      <c r="F101" s="189"/>
      <c r="G101" s="189"/>
      <c r="H101" s="189"/>
      <c r="I101" s="189"/>
      <c r="J101" s="190">
        <f>J304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106</v>
      </c>
      <c r="E102" s="189"/>
      <c r="F102" s="189"/>
      <c r="G102" s="189"/>
      <c r="H102" s="189"/>
      <c r="I102" s="189"/>
      <c r="J102" s="190">
        <f>J312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107</v>
      </c>
      <c r="E103" s="189"/>
      <c r="F103" s="189"/>
      <c r="G103" s="189"/>
      <c r="H103" s="189"/>
      <c r="I103" s="189"/>
      <c r="J103" s="190">
        <f>J363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108</v>
      </c>
      <c r="E104" s="189"/>
      <c r="F104" s="189"/>
      <c r="G104" s="189"/>
      <c r="H104" s="189"/>
      <c r="I104" s="189"/>
      <c r="J104" s="190">
        <f>J371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109</v>
      </c>
      <c r="E105" s="189"/>
      <c r="F105" s="189"/>
      <c r="G105" s="189"/>
      <c r="H105" s="189"/>
      <c r="I105" s="189"/>
      <c r="J105" s="190">
        <f>J382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110</v>
      </c>
      <c r="E106" s="189"/>
      <c r="F106" s="189"/>
      <c r="G106" s="189"/>
      <c r="H106" s="189"/>
      <c r="I106" s="189"/>
      <c r="J106" s="190">
        <f>J476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111</v>
      </c>
      <c r="E107" s="189"/>
      <c r="F107" s="189"/>
      <c r="G107" s="189"/>
      <c r="H107" s="189"/>
      <c r="I107" s="189"/>
      <c r="J107" s="190">
        <f>J489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0"/>
      <c r="C108" s="181"/>
      <c r="D108" s="182" t="s">
        <v>112</v>
      </c>
      <c r="E108" s="183"/>
      <c r="F108" s="183"/>
      <c r="G108" s="183"/>
      <c r="H108" s="183"/>
      <c r="I108" s="183"/>
      <c r="J108" s="184">
        <f>J491</f>
        <v>0</v>
      </c>
      <c r="K108" s="181"/>
      <c r="L108" s="18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6"/>
      <c r="C109" s="187"/>
      <c r="D109" s="188" t="s">
        <v>113</v>
      </c>
      <c r="E109" s="189"/>
      <c r="F109" s="189"/>
      <c r="G109" s="189"/>
      <c r="H109" s="189"/>
      <c r="I109" s="189"/>
      <c r="J109" s="190">
        <f>J492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114</v>
      </c>
      <c r="E110" s="189"/>
      <c r="F110" s="189"/>
      <c r="G110" s="189"/>
      <c r="H110" s="189"/>
      <c r="I110" s="189"/>
      <c r="J110" s="190">
        <f>J498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80"/>
      <c r="C111" s="181"/>
      <c r="D111" s="182" t="s">
        <v>115</v>
      </c>
      <c r="E111" s="183"/>
      <c r="F111" s="183"/>
      <c r="G111" s="183"/>
      <c r="H111" s="183"/>
      <c r="I111" s="183"/>
      <c r="J111" s="184">
        <f>J506</f>
        <v>0</v>
      </c>
      <c r="K111" s="181"/>
      <c r="L111" s="185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86"/>
      <c r="C112" s="187"/>
      <c r="D112" s="188" t="s">
        <v>116</v>
      </c>
      <c r="E112" s="189"/>
      <c r="F112" s="189"/>
      <c r="G112" s="189"/>
      <c r="H112" s="189"/>
      <c r="I112" s="189"/>
      <c r="J112" s="190">
        <f>J507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4" t="s">
        <v>117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16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175" t="str">
        <f>E7</f>
        <v>Chodník podél silnice II/648 Dolní Žukov</v>
      </c>
      <c r="F122" s="33"/>
      <c r="G122" s="33"/>
      <c r="H122" s="33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94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E9</f>
        <v>SO 101 - Chodník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20</v>
      </c>
      <c r="D126" s="41"/>
      <c r="E126" s="41"/>
      <c r="F126" s="28" t="str">
        <f>F12</f>
        <v>Český Těšín</v>
      </c>
      <c r="G126" s="41"/>
      <c r="H126" s="41"/>
      <c r="I126" s="33" t="s">
        <v>22</v>
      </c>
      <c r="J126" s="80" t="str">
        <f>IF(J12="","",J12)</f>
        <v>26. 2. 2024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24</v>
      </c>
      <c r="D128" s="41"/>
      <c r="E128" s="41"/>
      <c r="F128" s="28" t="str">
        <f>E15</f>
        <v xml:space="preserve">Město  Český Těšín</v>
      </c>
      <c r="G128" s="41"/>
      <c r="H128" s="41"/>
      <c r="I128" s="33" t="s">
        <v>30</v>
      </c>
      <c r="J128" s="37" t="str">
        <f>E21</f>
        <v>Delta Třinec s.r.o.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28</v>
      </c>
      <c r="D129" s="41"/>
      <c r="E129" s="41"/>
      <c r="F129" s="28" t="str">
        <f>IF(E18="","",E18)</f>
        <v>Vyplň údaj</v>
      </c>
      <c r="G129" s="41"/>
      <c r="H129" s="41"/>
      <c r="I129" s="33" t="s">
        <v>33</v>
      </c>
      <c r="J129" s="37" t="str">
        <f>E24</f>
        <v xml:space="preserve">Martin  Pniok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192"/>
      <c r="B131" s="193"/>
      <c r="C131" s="194" t="s">
        <v>118</v>
      </c>
      <c r="D131" s="195" t="s">
        <v>61</v>
      </c>
      <c r="E131" s="195" t="s">
        <v>57</v>
      </c>
      <c r="F131" s="195" t="s">
        <v>58</v>
      </c>
      <c r="G131" s="195" t="s">
        <v>119</v>
      </c>
      <c r="H131" s="195" t="s">
        <v>120</v>
      </c>
      <c r="I131" s="195" t="s">
        <v>121</v>
      </c>
      <c r="J131" s="195" t="s">
        <v>98</v>
      </c>
      <c r="K131" s="196" t="s">
        <v>122</v>
      </c>
      <c r="L131" s="197"/>
      <c r="M131" s="101" t="s">
        <v>1</v>
      </c>
      <c r="N131" s="102" t="s">
        <v>40</v>
      </c>
      <c r="O131" s="102" t="s">
        <v>123</v>
      </c>
      <c r="P131" s="102" t="s">
        <v>124</v>
      </c>
      <c r="Q131" s="102" t="s">
        <v>125</v>
      </c>
      <c r="R131" s="102" t="s">
        <v>126</v>
      </c>
      <c r="S131" s="102" t="s">
        <v>127</v>
      </c>
      <c r="T131" s="103" t="s">
        <v>128</v>
      </c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</row>
    <row r="132" spans="1:63" s="2" customFormat="1" ht="22.8" customHeight="1">
      <c r="A132" s="39"/>
      <c r="B132" s="40"/>
      <c r="C132" s="108" t="s">
        <v>129</v>
      </c>
      <c r="D132" s="41"/>
      <c r="E132" s="41"/>
      <c r="F132" s="41"/>
      <c r="G132" s="41"/>
      <c r="H132" s="41"/>
      <c r="I132" s="41"/>
      <c r="J132" s="198">
        <f>BK132</f>
        <v>0</v>
      </c>
      <c r="K132" s="41"/>
      <c r="L132" s="45"/>
      <c r="M132" s="104"/>
      <c r="N132" s="199"/>
      <c r="O132" s="105"/>
      <c r="P132" s="200">
        <f>P133+P491+P506</f>
        <v>0</v>
      </c>
      <c r="Q132" s="105"/>
      <c r="R132" s="200">
        <f>R133+R491+R506</f>
        <v>2983.8296731099995</v>
      </c>
      <c r="S132" s="105"/>
      <c r="T132" s="201">
        <f>T133+T491+T506</f>
        <v>117.784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75</v>
      </c>
      <c r="AU132" s="18" t="s">
        <v>100</v>
      </c>
      <c r="BK132" s="202">
        <f>BK133+BK491+BK506</f>
        <v>0</v>
      </c>
    </row>
    <row r="133" spans="1:63" s="12" customFormat="1" ht="25.9" customHeight="1">
      <c r="A133" s="12"/>
      <c r="B133" s="203"/>
      <c r="C133" s="204"/>
      <c r="D133" s="205" t="s">
        <v>75</v>
      </c>
      <c r="E133" s="206" t="s">
        <v>130</v>
      </c>
      <c r="F133" s="206" t="s">
        <v>131</v>
      </c>
      <c r="G133" s="204"/>
      <c r="H133" s="204"/>
      <c r="I133" s="207"/>
      <c r="J133" s="208">
        <f>BK133</f>
        <v>0</v>
      </c>
      <c r="K133" s="204"/>
      <c r="L133" s="209"/>
      <c r="M133" s="210"/>
      <c r="N133" s="211"/>
      <c r="O133" s="211"/>
      <c r="P133" s="212">
        <f>P134+P280+P293+P304+P312+P363+P371+P382+P476+P489</f>
        <v>0</v>
      </c>
      <c r="Q133" s="211"/>
      <c r="R133" s="212">
        <f>R134+R280+R293+R304+R312+R363+R371+R382+R476+R489</f>
        <v>2974.9082422799997</v>
      </c>
      <c r="S133" s="211"/>
      <c r="T133" s="213">
        <f>T134+T280+T293+T304+T312+T363+T371+T382+T476+T489</f>
        <v>117.784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84</v>
      </c>
      <c r="AT133" s="215" t="s">
        <v>75</v>
      </c>
      <c r="AU133" s="215" t="s">
        <v>76</v>
      </c>
      <c r="AY133" s="214" t="s">
        <v>132</v>
      </c>
      <c r="BK133" s="216">
        <f>BK134+BK280+BK293+BK304+BK312+BK363+BK371+BK382+BK476+BK489</f>
        <v>0</v>
      </c>
    </row>
    <row r="134" spans="1:63" s="12" customFormat="1" ht="22.8" customHeight="1">
      <c r="A134" s="12"/>
      <c r="B134" s="203"/>
      <c r="C134" s="204"/>
      <c r="D134" s="205" t="s">
        <v>75</v>
      </c>
      <c r="E134" s="217" t="s">
        <v>84</v>
      </c>
      <c r="F134" s="217" t="s">
        <v>133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SUM(P135:P279)</f>
        <v>0</v>
      </c>
      <c r="Q134" s="211"/>
      <c r="R134" s="212">
        <f>SUM(R135:R279)</f>
        <v>1620.17595</v>
      </c>
      <c r="S134" s="211"/>
      <c r="T134" s="213">
        <f>SUM(T135:T279)</f>
        <v>83.206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84</v>
      </c>
      <c r="AT134" s="215" t="s">
        <v>75</v>
      </c>
      <c r="AU134" s="215" t="s">
        <v>84</v>
      </c>
      <c r="AY134" s="214" t="s">
        <v>132</v>
      </c>
      <c r="BK134" s="216">
        <f>SUM(BK135:BK279)</f>
        <v>0</v>
      </c>
    </row>
    <row r="135" spans="1:65" s="2" customFormat="1" ht="24.15" customHeight="1">
      <c r="A135" s="39"/>
      <c r="B135" s="40"/>
      <c r="C135" s="219" t="s">
        <v>84</v>
      </c>
      <c r="D135" s="219" t="s">
        <v>134</v>
      </c>
      <c r="E135" s="220" t="s">
        <v>135</v>
      </c>
      <c r="F135" s="221" t="s">
        <v>136</v>
      </c>
      <c r="G135" s="222" t="s">
        <v>137</v>
      </c>
      <c r="H135" s="223">
        <v>4</v>
      </c>
      <c r="I135" s="224"/>
      <c r="J135" s="225">
        <f>ROUND(I135*H135,2)</f>
        <v>0</v>
      </c>
      <c r="K135" s="221" t="s">
        <v>138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139</v>
      </c>
      <c r="AT135" s="230" t="s">
        <v>134</v>
      </c>
      <c r="AU135" s="230" t="s">
        <v>86</v>
      </c>
      <c r="AY135" s="18" t="s">
        <v>132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139</v>
      </c>
      <c r="BM135" s="230" t="s">
        <v>140</v>
      </c>
    </row>
    <row r="136" spans="1:51" s="13" customFormat="1" ht="12">
      <c r="A136" s="13"/>
      <c r="B136" s="232"/>
      <c r="C136" s="233"/>
      <c r="D136" s="234" t="s">
        <v>141</v>
      </c>
      <c r="E136" s="235" t="s">
        <v>1</v>
      </c>
      <c r="F136" s="236" t="s">
        <v>142</v>
      </c>
      <c r="G136" s="233"/>
      <c r="H136" s="235" t="s">
        <v>1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141</v>
      </c>
      <c r="AU136" s="242" t="s">
        <v>86</v>
      </c>
      <c r="AV136" s="13" t="s">
        <v>84</v>
      </c>
      <c r="AW136" s="13" t="s">
        <v>32</v>
      </c>
      <c r="AX136" s="13" t="s">
        <v>76</v>
      </c>
      <c r="AY136" s="242" t="s">
        <v>132</v>
      </c>
    </row>
    <row r="137" spans="1:51" s="14" customFormat="1" ht="12">
      <c r="A137" s="14"/>
      <c r="B137" s="243"/>
      <c r="C137" s="244"/>
      <c r="D137" s="234" t="s">
        <v>141</v>
      </c>
      <c r="E137" s="245" t="s">
        <v>1</v>
      </c>
      <c r="F137" s="246" t="s">
        <v>143</v>
      </c>
      <c r="G137" s="244"/>
      <c r="H137" s="247">
        <v>4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3" t="s">
        <v>141</v>
      </c>
      <c r="AU137" s="253" t="s">
        <v>86</v>
      </c>
      <c r="AV137" s="14" t="s">
        <v>86</v>
      </c>
      <c r="AW137" s="14" t="s">
        <v>32</v>
      </c>
      <c r="AX137" s="14" t="s">
        <v>84</v>
      </c>
      <c r="AY137" s="253" t="s">
        <v>132</v>
      </c>
    </row>
    <row r="138" spans="1:65" s="2" customFormat="1" ht="16.5" customHeight="1">
      <c r="A138" s="39"/>
      <c r="B138" s="40"/>
      <c r="C138" s="219" t="s">
        <v>86</v>
      </c>
      <c r="D138" s="219" t="s">
        <v>134</v>
      </c>
      <c r="E138" s="220" t="s">
        <v>144</v>
      </c>
      <c r="F138" s="221" t="s">
        <v>145</v>
      </c>
      <c r="G138" s="222" t="s">
        <v>137</v>
      </c>
      <c r="H138" s="223">
        <v>2</v>
      </c>
      <c r="I138" s="224"/>
      <c r="J138" s="225">
        <f>ROUND(I138*H138,2)</f>
        <v>0</v>
      </c>
      <c r="K138" s="221" t="s">
        <v>138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139</v>
      </c>
      <c r="AT138" s="230" t="s">
        <v>134</v>
      </c>
      <c r="AU138" s="230" t="s">
        <v>86</v>
      </c>
      <c r="AY138" s="18" t="s">
        <v>132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139</v>
      </c>
      <c r="BM138" s="230" t="s">
        <v>146</v>
      </c>
    </row>
    <row r="139" spans="1:65" s="2" customFormat="1" ht="24.15" customHeight="1">
      <c r="A139" s="39"/>
      <c r="B139" s="40"/>
      <c r="C139" s="219" t="s">
        <v>147</v>
      </c>
      <c r="D139" s="219" t="s">
        <v>134</v>
      </c>
      <c r="E139" s="220" t="s">
        <v>148</v>
      </c>
      <c r="F139" s="221" t="s">
        <v>149</v>
      </c>
      <c r="G139" s="222" t="s">
        <v>150</v>
      </c>
      <c r="H139" s="223">
        <v>22</v>
      </c>
      <c r="I139" s="224"/>
      <c r="J139" s="225">
        <f>ROUND(I139*H139,2)</f>
        <v>0</v>
      </c>
      <c r="K139" s="221" t="s">
        <v>138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0.295</v>
      </c>
      <c r="T139" s="229">
        <f>S139*H139</f>
        <v>6.489999999999999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139</v>
      </c>
      <c r="AT139" s="230" t="s">
        <v>134</v>
      </c>
      <c r="AU139" s="230" t="s">
        <v>86</v>
      </c>
      <c r="AY139" s="18" t="s">
        <v>132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139</v>
      </c>
      <c r="BM139" s="230" t="s">
        <v>151</v>
      </c>
    </row>
    <row r="140" spans="1:51" s="13" customFormat="1" ht="12">
      <c r="A140" s="13"/>
      <c r="B140" s="232"/>
      <c r="C140" s="233"/>
      <c r="D140" s="234" t="s">
        <v>141</v>
      </c>
      <c r="E140" s="235" t="s">
        <v>1</v>
      </c>
      <c r="F140" s="236" t="s">
        <v>152</v>
      </c>
      <c r="G140" s="233"/>
      <c r="H140" s="235" t="s">
        <v>1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141</v>
      </c>
      <c r="AU140" s="242" t="s">
        <v>86</v>
      </c>
      <c r="AV140" s="13" t="s">
        <v>84</v>
      </c>
      <c r="AW140" s="13" t="s">
        <v>32</v>
      </c>
      <c r="AX140" s="13" t="s">
        <v>76</v>
      </c>
      <c r="AY140" s="242" t="s">
        <v>132</v>
      </c>
    </row>
    <row r="141" spans="1:51" s="14" customFormat="1" ht="12">
      <c r="A141" s="14"/>
      <c r="B141" s="243"/>
      <c r="C141" s="244"/>
      <c r="D141" s="234" t="s">
        <v>141</v>
      </c>
      <c r="E141" s="245" t="s">
        <v>1</v>
      </c>
      <c r="F141" s="246" t="s">
        <v>153</v>
      </c>
      <c r="G141" s="244"/>
      <c r="H141" s="247">
        <v>22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3" t="s">
        <v>141</v>
      </c>
      <c r="AU141" s="253" t="s">
        <v>86</v>
      </c>
      <c r="AV141" s="14" t="s">
        <v>86</v>
      </c>
      <c r="AW141" s="14" t="s">
        <v>32</v>
      </c>
      <c r="AX141" s="14" t="s">
        <v>84</v>
      </c>
      <c r="AY141" s="253" t="s">
        <v>132</v>
      </c>
    </row>
    <row r="142" spans="1:65" s="2" customFormat="1" ht="24.15" customHeight="1">
      <c r="A142" s="39"/>
      <c r="B142" s="40"/>
      <c r="C142" s="219" t="s">
        <v>139</v>
      </c>
      <c r="D142" s="219" t="s">
        <v>134</v>
      </c>
      <c r="E142" s="220" t="s">
        <v>154</v>
      </c>
      <c r="F142" s="221" t="s">
        <v>155</v>
      </c>
      <c r="G142" s="222" t="s">
        <v>150</v>
      </c>
      <c r="H142" s="223">
        <v>186</v>
      </c>
      <c r="I142" s="224"/>
      <c r="J142" s="225">
        <f>ROUND(I142*H142,2)</f>
        <v>0</v>
      </c>
      <c r="K142" s="221" t="s">
        <v>138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4E-05</v>
      </c>
      <c r="R142" s="228">
        <f>Q142*H142</f>
        <v>0.00744</v>
      </c>
      <c r="S142" s="228">
        <v>0.115</v>
      </c>
      <c r="T142" s="229">
        <f>S142*H142</f>
        <v>21.39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139</v>
      </c>
      <c r="AT142" s="230" t="s">
        <v>134</v>
      </c>
      <c r="AU142" s="230" t="s">
        <v>86</v>
      </c>
      <c r="AY142" s="18" t="s">
        <v>132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139</v>
      </c>
      <c r="BM142" s="230" t="s">
        <v>156</v>
      </c>
    </row>
    <row r="143" spans="1:51" s="13" customFormat="1" ht="12">
      <c r="A143" s="13"/>
      <c r="B143" s="232"/>
      <c r="C143" s="233"/>
      <c r="D143" s="234" t="s">
        <v>141</v>
      </c>
      <c r="E143" s="235" t="s">
        <v>1</v>
      </c>
      <c r="F143" s="236" t="s">
        <v>157</v>
      </c>
      <c r="G143" s="233"/>
      <c r="H143" s="235" t="s">
        <v>1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141</v>
      </c>
      <c r="AU143" s="242" t="s">
        <v>86</v>
      </c>
      <c r="AV143" s="13" t="s">
        <v>84</v>
      </c>
      <c r="AW143" s="13" t="s">
        <v>32</v>
      </c>
      <c r="AX143" s="13" t="s">
        <v>76</v>
      </c>
      <c r="AY143" s="242" t="s">
        <v>132</v>
      </c>
    </row>
    <row r="144" spans="1:51" s="14" customFormat="1" ht="12">
      <c r="A144" s="14"/>
      <c r="B144" s="243"/>
      <c r="C144" s="244"/>
      <c r="D144" s="234" t="s">
        <v>141</v>
      </c>
      <c r="E144" s="245" t="s">
        <v>1</v>
      </c>
      <c r="F144" s="246" t="s">
        <v>158</v>
      </c>
      <c r="G144" s="244"/>
      <c r="H144" s="247">
        <v>186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141</v>
      </c>
      <c r="AU144" s="253" t="s">
        <v>86</v>
      </c>
      <c r="AV144" s="14" t="s">
        <v>86</v>
      </c>
      <c r="AW144" s="14" t="s">
        <v>32</v>
      </c>
      <c r="AX144" s="14" t="s">
        <v>84</v>
      </c>
      <c r="AY144" s="253" t="s">
        <v>132</v>
      </c>
    </row>
    <row r="145" spans="1:65" s="2" customFormat="1" ht="24.15" customHeight="1">
      <c r="A145" s="39"/>
      <c r="B145" s="40"/>
      <c r="C145" s="219" t="s">
        <v>159</v>
      </c>
      <c r="D145" s="219" t="s">
        <v>134</v>
      </c>
      <c r="E145" s="220" t="s">
        <v>160</v>
      </c>
      <c r="F145" s="221" t="s">
        <v>161</v>
      </c>
      <c r="G145" s="222" t="s">
        <v>150</v>
      </c>
      <c r="H145" s="223">
        <v>186</v>
      </c>
      <c r="I145" s="224"/>
      <c r="J145" s="225">
        <f>ROUND(I145*H145,2)</f>
        <v>0</v>
      </c>
      <c r="K145" s="221" t="s">
        <v>138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8E-05</v>
      </c>
      <c r="R145" s="228">
        <f>Q145*H145</f>
        <v>0.01488</v>
      </c>
      <c r="S145" s="228">
        <v>0.23</v>
      </c>
      <c r="T145" s="229">
        <f>S145*H145</f>
        <v>42.78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139</v>
      </c>
      <c r="AT145" s="230" t="s">
        <v>134</v>
      </c>
      <c r="AU145" s="230" t="s">
        <v>86</v>
      </c>
      <c r="AY145" s="18" t="s">
        <v>132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139</v>
      </c>
      <c r="BM145" s="230" t="s">
        <v>162</v>
      </c>
    </row>
    <row r="146" spans="1:65" s="2" customFormat="1" ht="16.5" customHeight="1">
      <c r="A146" s="39"/>
      <c r="B146" s="40"/>
      <c r="C146" s="219" t="s">
        <v>163</v>
      </c>
      <c r="D146" s="219" t="s">
        <v>134</v>
      </c>
      <c r="E146" s="220" t="s">
        <v>164</v>
      </c>
      <c r="F146" s="221" t="s">
        <v>165</v>
      </c>
      <c r="G146" s="222" t="s">
        <v>166</v>
      </c>
      <c r="H146" s="223">
        <v>61.2</v>
      </c>
      <c r="I146" s="224"/>
      <c r="J146" s="225">
        <f>ROUND(I146*H146,2)</f>
        <v>0</v>
      </c>
      <c r="K146" s="221" t="s">
        <v>138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0.205</v>
      </c>
      <c r="T146" s="229">
        <f>S146*H146</f>
        <v>12.546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139</v>
      </c>
      <c r="AT146" s="230" t="s">
        <v>134</v>
      </c>
      <c r="AU146" s="230" t="s">
        <v>86</v>
      </c>
      <c r="AY146" s="18" t="s">
        <v>132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139</v>
      </c>
      <c r="BM146" s="230" t="s">
        <v>167</v>
      </c>
    </row>
    <row r="147" spans="1:51" s="13" customFormat="1" ht="12">
      <c r="A147" s="13"/>
      <c r="B147" s="232"/>
      <c r="C147" s="233"/>
      <c r="D147" s="234" t="s">
        <v>141</v>
      </c>
      <c r="E147" s="235" t="s">
        <v>1</v>
      </c>
      <c r="F147" s="236" t="s">
        <v>157</v>
      </c>
      <c r="G147" s="233"/>
      <c r="H147" s="235" t="s">
        <v>1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141</v>
      </c>
      <c r="AU147" s="242" t="s">
        <v>86</v>
      </c>
      <c r="AV147" s="13" t="s">
        <v>84</v>
      </c>
      <c r="AW147" s="13" t="s">
        <v>32</v>
      </c>
      <c r="AX147" s="13" t="s">
        <v>76</v>
      </c>
      <c r="AY147" s="242" t="s">
        <v>132</v>
      </c>
    </row>
    <row r="148" spans="1:51" s="14" customFormat="1" ht="12">
      <c r="A148" s="14"/>
      <c r="B148" s="243"/>
      <c r="C148" s="244"/>
      <c r="D148" s="234" t="s">
        <v>141</v>
      </c>
      <c r="E148" s="245" t="s">
        <v>1</v>
      </c>
      <c r="F148" s="246" t="s">
        <v>168</v>
      </c>
      <c r="G148" s="244"/>
      <c r="H148" s="247">
        <v>61.2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3" t="s">
        <v>141</v>
      </c>
      <c r="AU148" s="253" t="s">
        <v>86</v>
      </c>
      <c r="AV148" s="14" t="s">
        <v>86</v>
      </c>
      <c r="AW148" s="14" t="s">
        <v>32</v>
      </c>
      <c r="AX148" s="14" t="s">
        <v>84</v>
      </c>
      <c r="AY148" s="253" t="s">
        <v>132</v>
      </c>
    </row>
    <row r="149" spans="1:65" s="2" customFormat="1" ht="24.15" customHeight="1">
      <c r="A149" s="39"/>
      <c r="B149" s="40"/>
      <c r="C149" s="219" t="s">
        <v>169</v>
      </c>
      <c r="D149" s="219" t="s">
        <v>134</v>
      </c>
      <c r="E149" s="220" t="s">
        <v>170</v>
      </c>
      <c r="F149" s="221" t="s">
        <v>171</v>
      </c>
      <c r="G149" s="222" t="s">
        <v>150</v>
      </c>
      <c r="H149" s="223">
        <v>1370</v>
      </c>
      <c r="I149" s="224"/>
      <c r="J149" s="225">
        <f>ROUND(I149*H149,2)</f>
        <v>0</v>
      </c>
      <c r="K149" s="221" t="s">
        <v>138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139</v>
      </c>
      <c r="AT149" s="230" t="s">
        <v>134</v>
      </c>
      <c r="AU149" s="230" t="s">
        <v>86</v>
      </c>
      <c r="AY149" s="18" t="s">
        <v>132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139</v>
      </c>
      <c r="BM149" s="230" t="s">
        <v>172</v>
      </c>
    </row>
    <row r="150" spans="1:51" s="13" customFormat="1" ht="12">
      <c r="A150" s="13"/>
      <c r="B150" s="232"/>
      <c r="C150" s="233"/>
      <c r="D150" s="234" t="s">
        <v>141</v>
      </c>
      <c r="E150" s="235" t="s">
        <v>1</v>
      </c>
      <c r="F150" s="236" t="s">
        <v>173</v>
      </c>
      <c r="G150" s="233"/>
      <c r="H150" s="235" t="s">
        <v>1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141</v>
      </c>
      <c r="AU150" s="242" t="s">
        <v>86</v>
      </c>
      <c r="AV150" s="13" t="s">
        <v>84</v>
      </c>
      <c r="AW150" s="13" t="s">
        <v>32</v>
      </c>
      <c r="AX150" s="13" t="s">
        <v>76</v>
      </c>
      <c r="AY150" s="242" t="s">
        <v>132</v>
      </c>
    </row>
    <row r="151" spans="1:51" s="14" customFormat="1" ht="12">
      <c r="A151" s="14"/>
      <c r="B151" s="243"/>
      <c r="C151" s="244"/>
      <c r="D151" s="234" t="s">
        <v>141</v>
      </c>
      <c r="E151" s="245" t="s">
        <v>1</v>
      </c>
      <c r="F151" s="246" t="s">
        <v>174</v>
      </c>
      <c r="G151" s="244"/>
      <c r="H151" s="247">
        <v>1370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141</v>
      </c>
      <c r="AU151" s="253" t="s">
        <v>86</v>
      </c>
      <c r="AV151" s="14" t="s">
        <v>86</v>
      </c>
      <c r="AW151" s="14" t="s">
        <v>32</v>
      </c>
      <c r="AX151" s="14" t="s">
        <v>84</v>
      </c>
      <c r="AY151" s="253" t="s">
        <v>132</v>
      </c>
    </row>
    <row r="152" spans="1:65" s="2" customFormat="1" ht="33" customHeight="1">
      <c r="A152" s="39"/>
      <c r="B152" s="40"/>
      <c r="C152" s="219" t="s">
        <v>175</v>
      </c>
      <c r="D152" s="219" t="s">
        <v>134</v>
      </c>
      <c r="E152" s="220" t="s">
        <v>176</v>
      </c>
      <c r="F152" s="221" t="s">
        <v>177</v>
      </c>
      <c r="G152" s="222" t="s">
        <v>178</v>
      </c>
      <c r="H152" s="223">
        <v>108.81</v>
      </c>
      <c r="I152" s="224"/>
      <c r="J152" s="225">
        <f>ROUND(I152*H152,2)</f>
        <v>0</v>
      </c>
      <c r="K152" s="221" t="s">
        <v>138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139</v>
      </c>
      <c r="AT152" s="230" t="s">
        <v>134</v>
      </c>
      <c r="AU152" s="230" t="s">
        <v>86</v>
      </c>
      <c r="AY152" s="18" t="s">
        <v>132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139</v>
      </c>
      <c r="BM152" s="230" t="s">
        <v>179</v>
      </c>
    </row>
    <row r="153" spans="1:51" s="13" customFormat="1" ht="12">
      <c r="A153" s="13"/>
      <c r="B153" s="232"/>
      <c r="C153" s="233"/>
      <c r="D153" s="234" t="s">
        <v>141</v>
      </c>
      <c r="E153" s="235" t="s">
        <v>1</v>
      </c>
      <c r="F153" s="236" t="s">
        <v>157</v>
      </c>
      <c r="G153" s="233"/>
      <c r="H153" s="235" t="s">
        <v>1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141</v>
      </c>
      <c r="AU153" s="242" t="s">
        <v>86</v>
      </c>
      <c r="AV153" s="13" t="s">
        <v>84</v>
      </c>
      <c r="AW153" s="13" t="s">
        <v>32</v>
      </c>
      <c r="AX153" s="13" t="s">
        <v>76</v>
      </c>
      <c r="AY153" s="242" t="s">
        <v>132</v>
      </c>
    </row>
    <row r="154" spans="1:51" s="14" customFormat="1" ht="12">
      <c r="A154" s="14"/>
      <c r="B154" s="243"/>
      <c r="C154" s="244"/>
      <c r="D154" s="234" t="s">
        <v>141</v>
      </c>
      <c r="E154" s="245" t="s">
        <v>1</v>
      </c>
      <c r="F154" s="246" t="s">
        <v>180</v>
      </c>
      <c r="G154" s="244"/>
      <c r="H154" s="247">
        <v>244.17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141</v>
      </c>
      <c r="AU154" s="253" t="s">
        <v>86</v>
      </c>
      <c r="AV154" s="14" t="s">
        <v>86</v>
      </c>
      <c r="AW154" s="14" t="s">
        <v>32</v>
      </c>
      <c r="AX154" s="14" t="s">
        <v>76</v>
      </c>
      <c r="AY154" s="253" t="s">
        <v>132</v>
      </c>
    </row>
    <row r="155" spans="1:51" s="13" customFormat="1" ht="12">
      <c r="A155" s="13"/>
      <c r="B155" s="232"/>
      <c r="C155" s="233"/>
      <c r="D155" s="234" t="s">
        <v>141</v>
      </c>
      <c r="E155" s="235" t="s">
        <v>1</v>
      </c>
      <c r="F155" s="236" t="s">
        <v>181</v>
      </c>
      <c r="G155" s="233"/>
      <c r="H155" s="235" t="s">
        <v>1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141</v>
      </c>
      <c r="AU155" s="242" t="s">
        <v>86</v>
      </c>
      <c r="AV155" s="13" t="s">
        <v>84</v>
      </c>
      <c r="AW155" s="13" t="s">
        <v>32</v>
      </c>
      <c r="AX155" s="13" t="s">
        <v>76</v>
      </c>
      <c r="AY155" s="242" t="s">
        <v>132</v>
      </c>
    </row>
    <row r="156" spans="1:51" s="14" customFormat="1" ht="12">
      <c r="A156" s="14"/>
      <c r="B156" s="243"/>
      <c r="C156" s="244"/>
      <c r="D156" s="234" t="s">
        <v>141</v>
      </c>
      <c r="E156" s="245" t="s">
        <v>1</v>
      </c>
      <c r="F156" s="246" t="s">
        <v>182</v>
      </c>
      <c r="G156" s="244"/>
      <c r="H156" s="247">
        <v>-135.36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141</v>
      </c>
      <c r="AU156" s="253" t="s">
        <v>86</v>
      </c>
      <c r="AV156" s="14" t="s">
        <v>86</v>
      </c>
      <c r="AW156" s="14" t="s">
        <v>32</v>
      </c>
      <c r="AX156" s="14" t="s">
        <v>76</v>
      </c>
      <c r="AY156" s="253" t="s">
        <v>132</v>
      </c>
    </row>
    <row r="157" spans="1:51" s="15" customFormat="1" ht="12">
      <c r="A157" s="15"/>
      <c r="B157" s="254"/>
      <c r="C157" s="255"/>
      <c r="D157" s="234" t="s">
        <v>141</v>
      </c>
      <c r="E157" s="256" t="s">
        <v>1</v>
      </c>
      <c r="F157" s="257" t="s">
        <v>183</v>
      </c>
      <c r="G157" s="255"/>
      <c r="H157" s="258">
        <v>108.80999999999997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4" t="s">
        <v>141</v>
      </c>
      <c r="AU157" s="264" t="s">
        <v>86</v>
      </c>
      <c r="AV157" s="15" t="s">
        <v>139</v>
      </c>
      <c r="AW157" s="15" t="s">
        <v>32</v>
      </c>
      <c r="AX157" s="15" t="s">
        <v>84</v>
      </c>
      <c r="AY157" s="264" t="s">
        <v>132</v>
      </c>
    </row>
    <row r="158" spans="1:65" s="2" customFormat="1" ht="33" customHeight="1">
      <c r="A158" s="39"/>
      <c r="B158" s="40"/>
      <c r="C158" s="219" t="s">
        <v>184</v>
      </c>
      <c r="D158" s="219" t="s">
        <v>134</v>
      </c>
      <c r="E158" s="220" t="s">
        <v>185</v>
      </c>
      <c r="F158" s="221" t="s">
        <v>186</v>
      </c>
      <c r="G158" s="222" t="s">
        <v>178</v>
      </c>
      <c r="H158" s="223">
        <v>27.13</v>
      </c>
      <c r="I158" s="224"/>
      <c r="J158" s="225">
        <f>ROUND(I158*H158,2)</f>
        <v>0</v>
      </c>
      <c r="K158" s="221" t="s">
        <v>138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139</v>
      </c>
      <c r="AT158" s="230" t="s">
        <v>134</v>
      </c>
      <c r="AU158" s="230" t="s">
        <v>86</v>
      </c>
      <c r="AY158" s="18" t="s">
        <v>132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139</v>
      </c>
      <c r="BM158" s="230" t="s">
        <v>187</v>
      </c>
    </row>
    <row r="159" spans="1:51" s="13" customFormat="1" ht="12">
      <c r="A159" s="13"/>
      <c r="B159" s="232"/>
      <c r="C159" s="233"/>
      <c r="D159" s="234" t="s">
        <v>141</v>
      </c>
      <c r="E159" s="235" t="s">
        <v>1</v>
      </c>
      <c r="F159" s="236" t="s">
        <v>157</v>
      </c>
      <c r="G159" s="233"/>
      <c r="H159" s="235" t="s">
        <v>1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141</v>
      </c>
      <c r="AU159" s="242" t="s">
        <v>86</v>
      </c>
      <c r="AV159" s="13" t="s">
        <v>84</v>
      </c>
      <c r="AW159" s="13" t="s">
        <v>32</v>
      </c>
      <c r="AX159" s="13" t="s">
        <v>76</v>
      </c>
      <c r="AY159" s="242" t="s">
        <v>132</v>
      </c>
    </row>
    <row r="160" spans="1:51" s="14" customFormat="1" ht="12">
      <c r="A160" s="14"/>
      <c r="B160" s="243"/>
      <c r="C160" s="244"/>
      <c r="D160" s="234" t="s">
        <v>141</v>
      </c>
      <c r="E160" s="245" t="s">
        <v>1</v>
      </c>
      <c r="F160" s="246" t="s">
        <v>188</v>
      </c>
      <c r="G160" s="244"/>
      <c r="H160" s="247">
        <v>27.13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141</v>
      </c>
      <c r="AU160" s="253" t="s">
        <v>86</v>
      </c>
      <c r="AV160" s="14" t="s">
        <v>86</v>
      </c>
      <c r="AW160" s="14" t="s">
        <v>32</v>
      </c>
      <c r="AX160" s="14" t="s">
        <v>84</v>
      </c>
      <c r="AY160" s="253" t="s">
        <v>132</v>
      </c>
    </row>
    <row r="161" spans="1:65" s="2" customFormat="1" ht="33" customHeight="1">
      <c r="A161" s="39"/>
      <c r="B161" s="40"/>
      <c r="C161" s="219" t="s">
        <v>189</v>
      </c>
      <c r="D161" s="219" t="s">
        <v>134</v>
      </c>
      <c r="E161" s="220" t="s">
        <v>190</v>
      </c>
      <c r="F161" s="221" t="s">
        <v>191</v>
      </c>
      <c r="G161" s="222" t="s">
        <v>178</v>
      </c>
      <c r="H161" s="223">
        <v>121.824</v>
      </c>
      <c r="I161" s="224"/>
      <c r="J161" s="225">
        <f>ROUND(I161*H161,2)</f>
        <v>0</v>
      </c>
      <c r="K161" s="221" t="s">
        <v>138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139</v>
      </c>
      <c r="AT161" s="230" t="s">
        <v>134</v>
      </c>
      <c r="AU161" s="230" t="s">
        <v>86</v>
      </c>
      <c r="AY161" s="18" t="s">
        <v>132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139</v>
      </c>
      <c r="BM161" s="230" t="s">
        <v>192</v>
      </c>
    </row>
    <row r="162" spans="1:51" s="13" customFormat="1" ht="12">
      <c r="A162" s="13"/>
      <c r="B162" s="232"/>
      <c r="C162" s="233"/>
      <c r="D162" s="234" t="s">
        <v>141</v>
      </c>
      <c r="E162" s="235" t="s">
        <v>1</v>
      </c>
      <c r="F162" s="236" t="s">
        <v>181</v>
      </c>
      <c r="G162" s="233"/>
      <c r="H162" s="235" t="s">
        <v>1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141</v>
      </c>
      <c r="AU162" s="242" t="s">
        <v>86</v>
      </c>
      <c r="AV162" s="13" t="s">
        <v>84</v>
      </c>
      <c r="AW162" s="13" t="s">
        <v>32</v>
      </c>
      <c r="AX162" s="13" t="s">
        <v>76</v>
      </c>
      <c r="AY162" s="242" t="s">
        <v>132</v>
      </c>
    </row>
    <row r="163" spans="1:51" s="14" customFormat="1" ht="12">
      <c r="A163" s="14"/>
      <c r="B163" s="243"/>
      <c r="C163" s="244"/>
      <c r="D163" s="234" t="s">
        <v>141</v>
      </c>
      <c r="E163" s="245" t="s">
        <v>1</v>
      </c>
      <c r="F163" s="246" t="s">
        <v>193</v>
      </c>
      <c r="G163" s="244"/>
      <c r="H163" s="247">
        <v>121.824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3" t="s">
        <v>141</v>
      </c>
      <c r="AU163" s="253" t="s">
        <v>86</v>
      </c>
      <c r="AV163" s="14" t="s">
        <v>86</v>
      </c>
      <c r="AW163" s="14" t="s">
        <v>32</v>
      </c>
      <c r="AX163" s="14" t="s">
        <v>84</v>
      </c>
      <c r="AY163" s="253" t="s">
        <v>132</v>
      </c>
    </row>
    <row r="164" spans="1:65" s="2" customFormat="1" ht="33" customHeight="1">
      <c r="A164" s="39"/>
      <c r="B164" s="40"/>
      <c r="C164" s="219" t="s">
        <v>194</v>
      </c>
      <c r="D164" s="219" t="s">
        <v>134</v>
      </c>
      <c r="E164" s="220" t="s">
        <v>195</v>
      </c>
      <c r="F164" s="221" t="s">
        <v>196</v>
      </c>
      <c r="G164" s="222" t="s">
        <v>178</v>
      </c>
      <c r="H164" s="223">
        <v>58.45</v>
      </c>
      <c r="I164" s="224"/>
      <c r="J164" s="225">
        <f>ROUND(I164*H164,2)</f>
        <v>0</v>
      </c>
      <c r="K164" s="221" t="s">
        <v>138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139</v>
      </c>
      <c r="AT164" s="230" t="s">
        <v>134</v>
      </c>
      <c r="AU164" s="230" t="s">
        <v>86</v>
      </c>
      <c r="AY164" s="18" t="s">
        <v>132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139</v>
      </c>
      <c r="BM164" s="230" t="s">
        <v>197</v>
      </c>
    </row>
    <row r="165" spans="1:51" s="13" customFormat="1" ht="12">
      <c r="A165" s="13"/>
      <c r="B165" s="232"/>
      <c r="C165" s="233"/>
      <c r="D165" s="234" t="s">
        <v>141</v>
      </c>
      <c r="E165" s="235" t="s">
        <v>1</v>
      </c>
      <c r="F165" s="236" t="s">
        <v>198</v>
      </c>
      <c r="G165" s="233"/>
      <c r="H165" s="235" t="s">
        <v>1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141</v>
      </c>
      <c r="AU165" s="242" t="s">
        <v>86</v>
      </c>
      <c r="AV165" s="13" t="s">
        <v>84</v>
      </c>
      <c r="AW165" s="13" t="s">
        <v>32</v>
      </c>
      <c r="AX165" s="13" t="s">
        <v>76</v>
      </c>
      <c r="AY165" s="242" t="s">
        <v>132</v>
      </c>
    </row>
    <row r="166" spans="1:51" s="14" customFormat="1" ht="12">
      <c r="A166" s="14"/>
      <c r="B166" s="243"/>
      <c r="C166" s="244"/>
      <c r="D166" s="234" t="s">
        <v>141</v>
      </c>
      <c r="E166" s="245" t="s">
        <v>1</v>
      </c>
      <c r="F166" s="246" t="s">
        <v>199</v>
      </c>
      <c r="G166" s="244"/>
      <c r="H166" s="247">
        <v>4.1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141</v>
      </c>
      <c r="AU166" s="253" t="s">
        <v>86</v>
      </c>
      <c r="AV166" s="14" t="s">
        <v>86</v>
      </c>
      <c r="AW166" s="14" t="s">
        <v>32</v>
      </c>
      <c r="AX166" s="14" t="s">
        <v>76</v>
      </c>
      <c r="AY166" s="253" t="s">
        <v>132</v>
      </c>
    </row>
    <row r="167" spans="1:51" s="14" customFormat="1" ht="12">
      <c r="A167" s="14"/>
      <c r="B167" s="243"/>
      <c r="C167" s="244"/>
      <c r="D167" s="234" t="s">
        <v>141</v>
      </c>
      <c r="E167" s="245" t="s">
        <v>1</v>
      </c>
      <c r="F167" s="246" t="s">
        <v>200</v>
      </c>
      <c r="G167" s="244"/>
      <c r="H167" s="247">
        <v>11.9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141</v>
      </c>
      <c r="AU167" s="253" t="s">
        <v>86</v>
      </c>
      <c r="AV167" s="14" t="s">
        <v>86</v>
      </c>
      <c r="AW167" s="14" t="s">
        <v>32</v>
      </c>
      <c r="AX167" s="14" t="s">
        <v>76</v>
      </c>
      <c r="AY167" s="253" t="s">
        <v>132</v>
      </c>
    </row>
    <row r="168" spans="1:51" s="14" customFormat="1" ht="12">
      <c r="A168" s="14"/>
      <c r="B168" s="243"/>
      <c r="C168" s="244"/>
      <c r="D168" s="234" t="s">
        <v>141</v>
      </c>
      <c r="E168" s="245" t="s">
        <v>1</v>
      </c>
      <c r="F168" s="246" t="s">
        <v>201</v>
      </c>
      <c r="G168" s="244"/>
      <c r="H168" s="247">
        <v>29.25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3" t="s">
        <v>141</v>
      </c>
      <c r="AU168" s="253" t="s">
        <v>86</v>
      </c>
      <c r="AV168" s="14" t="s">
        <v>86</v>
      </c>
      <c r="AW168" s="14" t="s">
        <v>32</v>
      </c>
      <c r="AX168" s="14" t="s">
        <v>76</v>
      </c>
      <c r="AY168" s="253" t="s">
        <v>132</v>
      </c>
    </row>
    <row r="169" spans="1:51" s="14" customFormat="1" ht="12">
      <c r="A169" s="14"/>
      <c r="B169" s="243"/>
      <c r="C169" s="244"/>
      <c r="D169" s="234" t="s">
        <v>141</v>
      </c>
      <c r="E169" s="245" t="s">
        <v>1</v>
      </c>
      <c r="F169" s="246" t="s">
        <v>202</v>
      </c>
      <c r="G169" s="244"/>
      <c r="H169" s="247">
        <v>13.2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141</v>
      </c>
      <c r="AU169" s="253" t="s">
        <v>86</v>
      </c>
      <c r="AV169" s="14" t="s">
        <v>86</v>
      </c>
      <c r="AW169" s="14" t="s">
        <v>32</v>
      </c>
      <c r="AX169" s="14" t="s">
        <v>76</v>
      </c>
      <c r="AY169" s="253" t="s">
        <v>132</v>
      </c>
    </row>
    <row r="170" spans="1:51" s="15" customFormat="1" ht="12">
      <c r="A170" s="15"/>
      <c r="B170" s="254"/>
      <c r="C170" s="255"/>
      <c r="D170" s="234" t="s">
        <v>141</v>
      </c>
      <c r="E170" s="256" t="s">
        <v>1</v>
      </c>
      <c r="F170" s="257" t="s">
        <v>183</v>
      </c>
      <c r="G170" s="255"/>
      <c r="H170" s="258">
        <v>58.45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4" t="s">
        <v>141</v>
      </c>
      <c r="AU170" s="264" t="s">
        <v>86</v>
      </c>
      <c r="AV170" s="15" t="s">
        <v>139</v>
      </c>
      <c r="AW170" s="15" t="s">
        <v>32</v>
      </c>
      <c r="AX170" s="15" t="s">
        <v>84</v>
      </c>
      <c r="AY170" s="264" t="s">
        <v>132</v>
      </c>
    </row>
    <row r="171" spans="1:65" s="2" customFormat="1" ht="33" customHeight="1">
      <c r="A171" s="39"/>
      <c r="B171" s="40"/>
      <c r="C171" s="219" t="s">
        <v>8</v>
      </c>
      <c r="D171" s="219" t="s">
        <v>134</v>
      </c>
      <c r="E171" s="220" t="s">
        <v>203</v>
      </c>
      <c r="F171" s="221" t="s">
        <v>204</v>
      </c>
      <c r="G171" s="222" t="s">
        <v>178</v>
      </c>
      <c r="H171" s="223">
        <v>13.536</v>
      </c>
      <c r="I171" s="224"/>
      <c r="J171" s="225">
        <f>ROUND(I171*H171,2)</f>
        <v>0</v>
      </c>
      <c r="K171" s="221" t="s">
        <v>138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139</v>
      </c>
      <c r="AT171" s="230" t="s">
        <v>134</v>
      </c>
      <c r="AU171" s="230" t="s">
        <v>86</v>
      </c>
      <c r="AY171" s="18" t="s">
        <v>132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139</v>
      </c>
      <c r="BM171" s="230" t="s">
        <v>205</v>
      </c>
    </row>
    <row r="172" spans="1:51" s="13" customFormat="1" ht="12">
      <c r="A172" s="13"/>
      <c r="B172" s="232"/>
      <c r="C172" s="233"/>
      <c r="D172" s="234" t="s">
        <v>141</v>
      </c>
      <c r="E172" s="235" t="s">
        <v>1</v>
      </c>
      <c r="F172" s="236" t="s">
        <v>181</v>
      </c>
      <c r="G172" s="233"/>
      <c r="H172" s="235" t="s">
        <v>1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141</v>
      </c>
      <c r="AU172" s="242" t="s">
        <v>86</v>
      </c>
      <c r="AV172" s="13" t="s">
        <v>84</v>
      </c>
      <c r="AW172" s="13" t="s">
        <v>32</v>
      </c>
      <c r="AX172" s="13" t="s">
        <v>76</v>
      </c>
      <c r="AY172" s="242" t="s">
        <v>132</v>
      </c>
    </row>
    <row r="173" spans="1:51" s="14" customFormat="1" ht="12">
      <c r="A173" s="14"/>
      <c r="B173" s="243"/>
      <c r="C173" s="244"/>
      <c r="D173" s="234" t="s">
        <v>141</v>
      </c>
      <c r="E173" s="245" t="s">
        <v>1</v>
      </c>
      <c r="F173" s="246" t="s">
        <v>206</v>
      </c>
      <c r="G173" s="244"/>
      <c r="H173" s="247">
        <v>13.536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141</v>
      </c>
      <c r="AU173" s="253" t="s">
        <v>86</v>
      </c>
      <c r="AV173" s="14" t="s">
        <v>86</v>
      </c>
      <c r="AW173" s="14" t="s">
        <v>32</v>
      </c>
      <c r="AX173" s="14" t="s">
        <v>84</v>
      </c>
      <c r="AY173" s="253" t="s">
        <v>132</v>
      </c>
    </row>
    <row r="174" spans="1:65" s="2" customFormat="1" ht="24.15" customHeight="1">
      <c r="A174" s="39"/>
      <c r="B174" s="40"/>
      <c r="C174" s="219" t="s">
        <v>207</v>
      </c>
      <c r="D174" s="219" t="s">
        <v>134</v>
      </c>
      <c r="E174" s="220" t="s">
        <v>208</v>
      </c>
      <c r="F174" s="221" t="s">
        <v>209</v>
      </c>
      <c r="G174" s="222" t="s">
        <v>137</v>
      </c>
      <c r="H174" s="223">
        <v>4</v>
      </c>
      <c r="I174" s="224"/>
      <c r="J174" s="225">
        <f>ROUND(I174*H174,2)</f>
        <v>0</v>
      </c>
      <c r="K174" s="221" t="s">
        <v>138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139</v>
      </c>
      <c r="AT174" s="230" t="s">
        <v>134</v>
      </c>
      <c r="AU174" s="230" t="s">
        <v>86</v>
      </c>
      <c r="AY174" s="18" t="s">
        <v>132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139</v>
      </c>
      <c r="BM174" s="230" t="s">
        <v>210</v>
      </c>
    </row>
    <row r="175" spans="1:65" s="2" customFormat="1" ht="24.15" customHeight="1">
      <c r="A175" s="39"/>
      <c r="B175" s="40"/>
      <c r="C175" s="219" t="s">
        <v>211</v>
      </c>
      <c r="D175" s="219" t="s">
        <v>134</v>
      </c>
      <c r="E175" s="220" t="s">
        <v>212</v>
      </c>
      <c r="F175" s="221" t="s">
        <v>213</v>
      </c>
      <c r="G175" s="222" t="s">
        <v>137</v>
      </c>
      <c r="H175" s="223">
        <v>4</v>
      </c>
      <c r="I175" s="224"/>
      <c r="J175" s="225">
        <f>ROUND(I175*H175,2)</f>
        <v>0</v>
      </c>
      <c r="K175" s="221" t="s">
        <v>138</v>
      </c>
      <c r="L175" s="45"/>
      <c r="M175" s="226" t="s">
        <v>1</v>
      </c>
      <c r="N175" s="227" t="s">
        <v>41</v>
      </c>
      <c r="O175" s="92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139</v>
      </c>
      <c r="AT175" s="230" t="s">
        <v>134</v>
      </c>
      <c r="AU175" s="230" t="s">
        <v>86</v>
      </c>
      <c r="AY175" s="18" t="s">
        <v>132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139</v>
      </c>
      <c r="BM175" s="230" t="s">
        <v>214</v>
      </c>
    </row>
    <row r="176" spans="1:65" s="2" customFormat="1" ht="24.15" customHeight="1">
      <c r="A176" s="39"/>
      <c r="B176" s="40"/>
      <c r="C176" s="219" t="s">
        <v>215</v>
      </c>
      <c r="D176" s="219" t="s">
        <v>134</v>
      </c>
      <c r="E176" s="220" t="s">
        <v>216</v>
      </c>
      <c r="F176" s="221" t="s">
        <v>217</v>
      </c>
      <c r="G176" s="222" t="s">
        <v>137</v>
      </c>
      <c r="H176" s="223">
        <v>2</v>
      </c>
      <c r="I176" s="224"/>
      <c r="J176" s="225">
        <f>ROUND(I176*H176,2)</f>
        <v>0</v>
      </c>
      <c r="K176" s="221" t="s">
        <v>138</v>
      </c>
      <c r="L176" s="45"/>
      <c r="M176" s="226" t="s">
        <v>1</v>
      </c>
      <c r="N176" s="227" t="s">
        <v>41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139</v>
      </c>
      <c r="AT176" s="230" t="s">
        <v>134</v>
      </c>
      <c r="AU176" s="230" t="s">
        <v>86</v>
      </c>
      <c r="AY176" s="18" t="s">
        <v>132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84</v>
      </c>
      <c r="BK176" s="231">
        <f>ROUND(I176*H176,2)</f>
        <v>0</v>
      </c>
      <c r="BL176" s="18" t="s">
        <v>139</v>
      </c>
      <c r="BM176" s="230" t="s">
        <v>218</v>
      </c>
    </row>
    <row r="177" spans="1:65" s="2" customFormat="1" ht="33" customHeight="1">
      <c r="A177" s="39"/>
      <c r="B177" s="40"/>
      <c r="C177" s="219" t="s">
        <v>219</v>
      </c>
      <c r="D177" s="219" t="s">
        <v>134</v>
      </c>
      <c r="E177" s="220" t="s">
        <v>220</v>
      </c>
      <c r="F177" s="221" t="s">
        <v>221</v>
      </c>
      <c r="G177" s="222" t="s">
        <v>137</v>
      </c>
      <c r="H177" s="223">
        <v>36</v>
      </c>
      <c r="I177" s="224"/>
      <c r="J177" s="225">
        <f>ROUND(I177*H177,2)</f>
        <v>0</v>
      </c>
      <c r="K177" s="221" t="s">
        <v>138</v>
      </c>
      <c r="L177" s="45"/>
      <c r="M177" s="226" t="s">
        <v>1</v>
      </c>
      <c r="N177" s="227" t="s">
        <v>41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139</v>
      </c>
      <c r="AT177" s="230" t="s">
        <v>134</v>
      </c>
      <c r="AU177" s="230" t="s">
        <v>86</v>
      </c>
      <c r="AY177" s="18" t="s">
        <v>132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84</v>
      </c>
      <c r="BK177" s="231">
        <f>ROUND(I177*H177,2)</f>
        <v>0</v>
      </c>
      <c r="BL177" s="18" t="s">
        <v>139</v>
      </c>
      <c r="BM177" s="230" t="s">
        <v>222</v>
      </c>
    </row>
    <row r="178" spans="1:51" s="14" customFormat="1" ht="12">
      <c r="A178" s="14"/>
      <c r="B178" s="243"/>
      <c r="C178" s="244"/>
      <c r="D178" s="234" t="s">
        <v>141</v>
      </c>
      <c r="E178" s="245" t="s">
        <v>1</v>
      </c>
      <c r="F178" s="246" t="s">
        <v>223</v>
      </c>
      <c r="G178" s="244"/>
      <c r="H178" s="247">
        <v>36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141</v>
      </c>
      <c r="AU178" s="253" t="s">
        <v>86</v>
      </c>
      <c r="AV178" s="14" t="s">
        <v>86</v>
      </c>
      <c r="AW178" s="14" t="s">
        <v>32</v>
      </c>
      <c r="AX178" s="14" t="s">
        <v>84</v>
      </c>
      <c r="AY178" s="253" t="s">
        <v>132</v>
      </c>
    </row>
    <row r="179" spans="1:65" s="2" customFormat="1" ht="33" customHeight="1">
      <c r="A179" s="39"/>
      <c r="B179" s="40"/>
      <c r="C179" s="219" t="s">
        <v>224</v>
      </c>
      <c r="D179" s="219" t="s">
        <v>134</v>
      </c>
      <c r="E179" s="220" t="s">
        <v>225</v>
      </c>
      <c r="F179" s="221" t="s">
        <v>226</v>
      </c>
      <c r="G179" s="222" t="s">
        <v>137</v>
      </c>
      <c r="H179" s="223">
        <v>36</v>
      </c>
      <c r="I179" s="224"/>
      <c r="J179" s="225">
        <f>ROUND(I179*H179,2)</f>
        <v>0</v>
      </c>
      <c r="K179" s="221" t="s">
        <v>138</v>
      </c>
      <c r="L179" s="45"/>
      <c r="M179" s="226" t="s">
        <v>1</v>
      </c>
      <c r="N179" s="227" t="s">
        <v>41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139</v>
      </c>
      <c r="AT179" s="230" t="s">
        <v>134</v>
      </c>
      <c r="AU179" s="230" t="s">
        <v>86</v>
      </c>
      <c r="AY179" s="18" t="s">
        <v>132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84</v>
      </c>
      <c r="BK179" s="231">
        <f>ROUND(I179*H179,2)</f>
        <v>0</v>
      </c>
      <c r="BL179" s="18" t="s">
        <v>139</v>
      </c>
      <c r="BM179" s="230" t="s">
        <v>227</v>
      </c>
    </row>
    <row r="180" spans="1:51" s="14" customFormat="1" ht="12">
      <c r="A180" s="14"/>
      <c r="B180" s="243"/>
      <c r="C180" s="244"/>
      <c r="D180" s="234" t="s">
        <v>141</v>
      </c>
      <c r="E180" s="245" t="s">
        <v>1</v>
      </c>
      <c r="F180" s="246" t="s">
        <v>223</v>
      </c>
      <c r="G180" s="244"/>
      <c r="H180" s="247">
        <v>36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141</v>
      </c>
      <c r="AU180" s="253" t="s">
        <v>86</v>
      </c>
      <c r="AV180" s="14" t="s">
        <v>86</v>
      </c>
      <c r="AW180" s="14" t="s">
        <v>32</v>
      </c>
      <c r="AX180" s="14" t="s">
        <v>84</v>
      </c>
      <c r="AY180" s="253" t="s">
        <v>132</v>
      </c>
    </row>
    <row r="181" spans="1:65" s="2" customFormat="1" ht="24.15" customHeight="1">
      <c r="A181" s="39"/>
      <c r="B181" s="40"/>
      <c r="C181" s="219" t="s">
        <v>228</v>
      </c>
      <c r="D181" s="219" t="s">
        <v>134</v>
      </c>
      <c r="E181" s="220" t="s">
        <v>229</v>
      </c>
      <c r="F181" s="221" t="s">
        <v>230</v>
      </c>
      <c r="G181" s="222" t="s">
        <v>137</v>
      </c>
      <c r="H181" s="223">
        <v>18</v>
      </c>
      <c r="I181" s="224"/>
      <c r="J181" s="225">
        <f>ROUND(I181*H181,2)</f>
        <v>0</v>
      </c>
      <c r="K181" s="221" t="s">
        <v>138</v>
      </c>
      <c r="L181" s="45"/>
      <c r="M181" s="226" t="s">
        <v>1</v>
      </c>
      <c r="N181" s="227" t="s">
        <v>41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139</v>
      </c>
      <c r="AT181" s="230" t="s">
        <v>134</v>
      </c>
      <c r="AU181" s="230" t="s">
        <v>86</v>
      </c>
      <c r="AY181" s="18" t="s">
        <v>132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139</v>
      </c>
      <c r="BM181" s="230" t="s">
        <v>231</v>
      </c>
    </row>
    <row r="182" spans="1:51" s="14" customFormat="1" ht="12">
      <c r="A182" s="14"/>
      <c r="B182" s="243"/>
      <c r="C182" s="244"/>
      <c r="D182" s="234" t="s">
        <v>141</v>
      </c>
      <c r="E182" s="245" t="s">
        <v>1</v>
      </c>
      <c r="F182" s="246" t="s">
        <v>232</v>
      </c>
      <c r="G182" s="244"/>
      <c r="H182" s="247">
        <v>18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141</v>
      </c>
      <c r="AU182" s="253" t="s">
        <v>86</v>
      </c>
      <c r="AV182" s="14" t="s">
        <v>86</v>
      </c>
      <c r="AW182" s="14" t="s">
        <v>32</v>
      </c>
      <c r="AX182" s="14" t="s">
        <v>84</v>
      </c>
      <c r="AY182" s="253" t="s">
        <v>132</v>
      </c>
    </row>
    <row r="183" spans="1:65" s="2" customFormat="1" ht="37.8" customHeight="1">
      <c r="A183" s="39"/>
      <c r="B183" s="40"/>
      <c r="C183" s="219" t="s">
        <v>233</v>
      </c>
      <c r="D183" s="219" t="s">
        <v>134</v>
      </c>
      <c r="E183" s="220" t="s">
        <v>234</v>
      </c>
      <c r="F183" s="221" t="s">
        <v>235</v>
      </c>
      <c r="G183" s="222" t="s">
        <v>178</v>
      </c>
      <c r="H183" s="223">
        <v>578.08</v>
      </c>
      <c r="I183" s="224"/>
      <c r="J183" s="225">
        <f>ROUND(I183*H183,2)</f>
        <v>0</v>
      </c>
      <c r="K183" s="221" t="s">
        <v>138</v>
      </c>
      <c r="L183" s="45"/>
      <c r="M183" s="226" t="s">
        <v>1</v>
      </c>
      <c r="N183" s="227" t="s">
        <v>41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139</v>
      </c>
      <c r="AT183" s="230" t="s">
        <v>134</v>
      </c>
      <c r="AU183" s="230" t="s">
        <v>86</v>
      </c>
      <c r="AY183" s="18" t="s">
        <v>132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84</v>
      </c>
      <c r="BK183" s="231">
        <f>ROUND(I183*H183,2)</f>
        <v>0</v>
      </c>
      <c r="BL183" s="18" t="s">
        <v>139</v>
      </c>
      <c r="BM183" s="230" t="s">
        <v>236</v>
      </c>
    </row>
    <row r="184" spans="1:51" s="13" customFormat="1" ht="12">
      <c r="A184" s="13"/>
      <c r="B184" s="232"/>
      <c r="C184" s="233"/>
      <c r="D184" s="234" t="s">
        <v>141</v>
      </c>
      <c r="E184" s="235" t="s">
        <v>1</v>
      </c>
      <c r="F184" s="236" t="s">
        <v>237</v>
      </c>
      <c r="G184" s="233"/>
      <c r="H184" s="235" t="s">
        <v>1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141</v>
      </c>
      <c r="AU184" s="242" t="s">
        <v>86</v>
      </c>
      <c r="AV184" s="13" t="s">
        <v>84</v>
      </c>
      <c r="AW184" s="13" t="s">
        <v>32</v>
      </c>
      <c r="AX184" s="13" t="s">
        <v>76</v>
      </c>
      <c r="AY184" s="242" t="s">
        <v>132</v>
      </c>
    </row>
    <row r="185" spans="1:51" s="13" customFormat="1" ht="12">
      <c r="A185" s="13"/>
      <c r="B185" s="232"/>
      <c r="C185" s="233"/>
      <c r="D185" s="234" t="s">
        <v>141</v>
      </c>
      <c r="E185" s="235" t="s">
        <v>1</v>
      </c>
      <c r="F185" s="236" t="s">
        <v>173</v>
      </c>
      <c r="G185" s="233"/>
      <c r="H185" s="235" t="s">
        <v>1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141</v>
      </c>
      <c r="AU185" s="242" t="s">
        <v>86</v>
      </c>
      <c r="AV185" s="13" t="s">
        <v>84</v>
      </c>
      <c r="AW185" s="13" t="s">
        <v>32</v>
      </c>
      <c r="AX185" s="13" t="s">
        <v>76</v>
      </c>
      <c r="AY185" s="242" t="s">
        <v>132</v>
      </c>
    </row>
    <row r="186" spans="1:51" s="14" customFormat="1" ht="12">
      <c r="A186" s="14"/>
      <c r="B186" s="243"/>
      <c r="C186" s="244"/>
      <c r="D186" s="234" t="s">
        <v>141</v>
      </c>
      <c r="E186" s="245" t="s">
        <v>1</v>
      </c>
      <c r="F186" s="246" t="s">
        <v>238</v>
      </c>
      <c r="G186" s="244"/>
      <c r="H186" s="247">
        <v>283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141</v>
      </c>
      <c r="AU186" s="253" t="s">
        <v>86</v>
      </c>
      <c r="AV186" s="14" t="s">
        <v>86</v>
      </c>
      <c r="AW186" s="14" t="s">
        <v>32</v>
      </c>
      <c r="AX186" s="14" t="s">
        <v>76</v>
      </c>
      <c r="AY186" s="253" t="s">
        <v>132</v>
      </c>
    </row>
    <row r="187" spans="1:51" s="14" customFormat="1" ht="12">
      <c r="A187" s="14"/>
      <c r="B187" s="243"/>
      <c r="C187" s="244"/>
      <c r="D187" s="234" t="s">
        <v>141</v>
      </c>
      <c r="E187" s="245" t="s">
        <v>1</v>
      </c>
      <c r="F187" s="246" t="s">
        <v>239</v>
      </c>
      <c r="G187" s="244"/>
      <c r="H187" s="247">
        <v>128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141</v>
      </c>
      <c r="AU187" s="253" t="s">
        <v>86</v>
      </c>
      <c r="AV187" s="14" t="s">
        <v>86</v>
      </c>
      <c r="AW187" s="14" t="s">
        <v>32</v>
      </c>
      <c r="AX187" s="14" t="s">
        <v>76</v>
      </c>
      <c r="AY187" s="253" t="s">
        <v>132</v>
      </c>
    </row>
    <row r="188" spans="1:51" s="13" customFormat="1" ht="12">
      <c r="A188" s="13"/>
      <c r="B188" s="232"/>
      <c r="C188" s="233"/>
      <c r="D188" s="234" t="s">
        <v>141</v>
      </c>
      <c r="E188" s="235" t="s">
        <v>1</v>
      </c>
      <c r="F188" s="236" t="s">
        <v>240</v>
      </c>
      <c r="G188" s="233"/>
      <c r="H188" s="235" t="s">
        <v>1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141</v>
      </c>
      <c r="AU188" s="242" t="s">
        <v>86</v>
      </c>
      <c r="AV188" s="13" t="s">
        <v>84</v>
      </c>
      <c r="AW188" s="13" t="s">
        <v>32</v>
      </c>
      <c r="AX188" s="13" t="s">
        <v>76</v>
      </c>
      <c r="AY188" s="242" t="s">
        <v>132</v>
      </c>
    </row>
    <row r="189" spans="1:51" s="14" customFormat="1" ht="12">
      <c r="A189" s="14"/>
      <c r="B189" s="243"/>
      <c r="C189" s="244"/>
      <c r="D189" s="234" t="s">
        <v>141</v>
      </c>
      <c r="E189" s="245" t="s">
        <v>1</v>
      </c>
      <c r="F189" s="246" t="s">
        <v>241</v>
      </c>
      <c r="G189" s="244"/>
      <c r="H189" s="247">
        <v>167.08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141</v>
      </c>
      <c r="AU189" s="253" t="s">
        <v>86</v>
      </c>
      <c r="AV189" s="14" t="s">
        <v>86</v>
      </c>
      <c r="AW189" s="14" t="s">
        <v>32</v>
      </c>
      <c r="AX189" s="14" t="s">
        <v>76</v>
      </c>
      <c r="AY189" s="253" t="s">
        <v>132</v>
      </c>
    </row>
    <row r="190" spans="1:51" s="15" customFormat="1" ht="12">
      <c r="A190" s="15"/>
      <c r="B190" s="254"/>
      <c r="C190" s="255"/>
      <c r="D190" s="234" t="s">
        <v>141</v>
      </c>
      <c r="E190" s="256" t="s">
        <v>1</v>
      </c>
      <c r="F190" s="257" t="s">
        <v>183</v>
      </c>
      <c r="G190" s="255"/>
      <c r="H190" s="258">
        <v>578.08</v>
      </c>
      <c r="I190" s="259"/>
      <c r="J190" s="255"/>
      <c r="K190" s="255"/>
      <c r="L190" s="260"/>
      <c r="M190" s="261"/>
      <c r="N190" s="262"/>
      <c r="O190" s="262"/>
      <c r="P190" s="262"/>
      <c r="Q190" s="262"/>
      <c r="R190" s="262"/>
      <c r="S190" s="262"/>
      <c r="T190" s="263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4" t="s">
        <v>141</v>
      </c>
      <c r="AU190" s="264" t="s">
        <v>86</v>
      </c>
      <c r="AV190" s="15" t="s">
        <v>139</v>
      </c>
      <c r="AW190" s="15" t="s">
        <v>32</v>
      </c>
      <c r="AX190" s="15" t="s">
        <v>84</v>
      </c>
      <c r="AY190" s="264" t="s">
        <v>132</v>
      </c>
    </row>
    <row r="191" spans="1:65" s="2" customFormat="1" ht="37.8" customHeight="1">
      <c r="A191" s="39"/>
      <c r="B191" s="40"/>
      <c r="C191" s="219" t="s">
        <v>242</v>
      </c>
      <c r="D191" s="219" t="s">
        <v>134</v>
      </c>
      <c r="E191" s="220" t="s">
        <v>243</v>
      </c>
      <c r="F191" s="221" t="s">
        <v>244</v>
      </c>
      <c r="G191" s="222" t="s">
        <v>178</v>
      </c>
      <c r="H191" s="223">
        <v>246.21</v>
      </c>
      <c r="I191" s="224"/>
      <c r="J191" s="225">
        <f>ROUND(I191*H191,2)</f>
        <v>0</v>
      </c>
      <c r="K191" s="221" t="s">
        <v>138</v>
      </c>
      <c r="L191" s="45"/>
      <c r="M191" s="226" t="s">
        <v>1</v>
      </c>
      <c r="N191" s="227" t="s">
        <v>41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139</v>
      </c>
      <c r="AT191" s="230" t="s">
        <v>134</v>
      </c>
      <c r="AU191" s="230" t="s">
        <v>86</v>
      </c>
      <c r="AY191" s="18" t="s">
        <v>132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84</v>
      </c>
      <c r="BK191" s="231">
        <f>ROUND(I191*H191,2)</f>
        <v>0</v>
      </c>
      <c r="BL191" s="18" t="s">
        <v>139</v>
      </c>
      <c r="BM191" s="230" t="s">
        <v>245</v>
      </c>
    </row>
    <row r="192" spans="1:51" s="13" customFormat="1" ht="12">
      <c r="A192" s="13"/>
      <c r="B192" s="232"/>
      <c r="C192" s="233"/>
      <c r="D192" s="234" t="s">
        <v>141</v>
      </c>
      <c r="E192" s="235" t="s">
        <v>1</v>
      </c>
      <c r="F192" s="236" t="s">
        <v>246</v>
      </c>
      <c r="G192" s="233"/>
      <c r="H192" s="235" t="s">
        <v>1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141</v>
      </c>
      <c r="AU192" s="242" t="s">
        <v>86</v>
      </c>
      <c r="AV192" s="13" t="s">
        <v>84</v>
      </c>
      <c r="AW192" s="13" t="s">
        <v>32</v>
      </c>
      <c r="AX192" s="13" t="s">
        <v>76</v>
      </c>
      <c r="AY192" s="242" t="s">
        <v>132</v>
      </c>
    </row>
    <row r="193" spans="1:51" s="14" customFormat="1" ht="12">
      <c r="A193" s="14"/>
      <c r="B193" s="243"/>
      <c r="C193" s="244"/>
      <c r="D193" s="234" t="s">
        <v>141</v>
      </c>
      <c r="E193" s="245" t="s">
        <v>1</v>
      </c>
      <c r="F193" s="246" t="s">
        <v>247</v>
      </c>
      <c r="G193" s="244"/>
      <c r="H193" s="247">
        <v>271.3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141</v>
      </c>
      <c r="AU193" s="253" t="s">
        <v>86</v>
      </c>
      <c r="AV193" s="14" t="s">
        <v>86</v>
      </c>
      <c r="AW193" s="14" t="s">
        <v>32</v>
      </c>
      <c r="AX193" s="14" t="s">
        <v>76</v>
      </c>
      <c r="AY193" s="253" t="s">
        <v>132</v>
      </c>
    </row>
    <row r="194" spans="1:51" s="13" customFormat="1" ht="12">
      <c r="A194" s="13"/>
      <c r="B194" s="232"/>
      <c r="C194" s="233"/>
      <c r="D194" s="234" t="s">
        <v>141</v>
      </c>
      <c r="E194" s="235" t="s">
        <v>1</v>
      </c>
      <c r="F194" s="236" t="s">
        <v>240</v>
      </c>
      <c r="G194" s="233"/>
      <c r="H194" s="235" t="s">
        <v>1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141</v>
      </c>
      <c r="AU194" s="242" t="s">
        <v>86</v>
      </c>
      <c r="AV194" s="13" t="s">
        <v>84</v>
      </c>
      <c r="AW194" s="13" t="s">
        <v>32</v>
      </c>
      <c r="AX194" s="13" t="s">
        <v>76</v>
      </c>
      <c r="AY194" s="242" t="s">
        <v>132</v>
      </c>
    </row>
    <row r="195" spans="1:51" s="14" customFormat="1" ht="12">
      <c r="A195" s="14"/>
      <c r="B195" s="243"/>
      <c r="C195" s="244"/>
      <c r="D195" s="234" t="s">
        <v>141</v>
      </c>
      <c r="E195" s="245" t="s">
        <v>1</v>
      </c>
      <c r="F195" s="246" t="s">
        <v>248</v>
      </c>
      <c r="G195" s="244"/>
      <c r="H195" s="247">
        <v>-83.54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3" t="s">
        <v>141</v>
      </c>
      <c r="AU195" s="253" t="s">
        <v>86</v>
      </c>
      <c r="AV195" s="14" t="s">
        <v>86</v>
      </c>
      <c r="AW195" s="14" t="s">
        <v>32</v>
      </c>
      <c r="AX195" s="14" t="s">
        <v>76</v>
      </c>
      <c r="AY195" s="253" t="s">
        <v>132</v>
      </c>
    </row>
    <row r="196" spans="1:51" s="16" customFormat="1" ht="12">
      <c r="A196" s="16"/>
      <c r="B196" s="265"/>
      <c r="C196" s="266"/>
      <c r="D196" s="234" t="s">
        <v>141</v>
      </c>
      <c r="E196" s="267" t="s">
        <v>1</v>
      </c>
      <c r="F196" s="268" t="s">
        <v>249</v>
      </c>
      <c r="G196" s="266"/>
      <c r="H196" s="269">
        <v>187.76</v>
      </c>
      <c r="I196" s="270"/>
      <c r="J196" s="266"/>
      <c r="K196" s="266"/>
      <c r="L196" s="271"/>
      <c r="M196" s="272"/>
      <c r="N196" s="273"/>
      <c r="O196" s="273"/>
      <c r="P196" s="273"/>
      <c r="Q196" s="273"/>
      <c r="R196" s="273"/>
      <c r="S196" s="273"/>
      <c r="T196" s="274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T196" s="275" t="s">
        <v>141</v>
      </c>
      <c r="AU196" s="275" t="s">
        <v>86</v>
      </c>
      <c r="AV196" s="16" t="s">
        <v>147</v>
      </c>
      <c r="AW196" s="16" t="s">
        <v>32</v>
      </c>
      <c r="AX196" s="16" t="s">
        <v>76</v>
      </c>
      <c r="AY196" s="275" t="s">
        <v>132</v>
      </c>
    </row>
    <row r="197" spans="1:51" s="13" customFormat="1" ht="12">
      <c r="A197" s="13"/>
      <c r="B197" s="232"/>
      <c r="C197" s="233"/>
      <c r="D197" s="234" t="s">
        <v>141</v>
      </c>
      <c r="E197" s="235" t="s">
        <v>1</v>
      </c>
      <c r="F197" s="236" t="s">
        <v>198</v>
      </c>
      <c r="G197" s="233"/>
      <c r="H197" s="235" t="s">
        <v>1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141</v>
      </c>
      <c r="AU197" s="242" t="s">
        <v>86</v>
      </c>
      <c r="AV197" s="13" t="s">
        <v>84</v>
      </c>
      <c r="AW197" s="13" t="s">
        <v>32</v>
      </c>
      <c r="AX197" s="13" t="s">
        <v>76</v>
      </c>
      <c r="AY197" s="242" t="s">
        <v>132</v>
      </c>
    </row>
    <row r="198" spans="1:51" s="14" customFormat="1" ht="12">
      <c r="A198" s="14"/>
      <c r="B198" s="243"/>
      <c r="C198" s="244"/>
      <c r="D198" s="234" t="s">
        <v>141</v>
      </c>
      <c r="E198" s="245" t="s">
        <v>1</v>
      </c>
      <c r="F198" s="246" t="s">
        <v>199</v>
      </c>
      <c r="G198" s="244"/>
      <c r="H198" s="247">
        <v>4.1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141</v>
      </c>
      <c r="AU198" s="253" t="s">
        <v>86</v>
      </c>
      <c r="AV198" s="14" t="s">
        <v>86</v>
      </c>
      <c r="AW198" s="14" t="s">
        <v>32</v>
      </c>
      <c r="AX198" s="14" t="s">
        <v>76</v>
      </c>
      <c r="AY198" s="253" t="s">
        <v>132</v>
      </c>
    </row>
    <row r="199" spans="1:51" s="14" customFormat="1" ht="12">
      <c r="A199" s="14"/>
      <c r="B199" s="243"/>
      <c r="C199" s="244"/>
      <c r="D199" s="234" t="s">
        <v>141</v>
      </c>
      <c r="E199" s="245" t="s">
        <v>1</v>
      </c>
      <c r="F199" s="246" t="s">
        <v>200</v>
      </c>
      <c r="G199" s="244"/>
      <c r="H199" s="247">
        <v>11.9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3" t="s">
        <v>141</v>
      </c>
      <c r="AU199" s="253" t="s">
        <v>86</v>
      </c>
      <c r="AV199" s="14" t="s">
        <v>86</v>
      </c>
      <c r="AW199" s="14" t="s">
        <v>32</v>
      </c>
      <c r="AX199" s="14" t="s">
        <v>76</v>
      </c>
      <c r="AY199" s="253" t="s">
        <v>132</v>
      </c>
    </row>
    <row r="200" spans="1:51" s="14" customFormat="1" ht="12">
      <c r="A200" s="14"/>
      <c r="B200" s="243"/>
      <c r="C200" s="244"/>
      <c r="D200" s="234" t="s">
        <v>141</v>
      </c>
      <c r="E200" s="245" t="s">
        <v>1</v>
      </c>
      <c r="F200" s="246" t="s">
        <v>201</v>
      </c>
      <c r="G200" s="244"/>
      <c r="H200" s="247">
        <v>29.25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141</v>
      </c>
      <c r="AU200" s="253" t="s">
        <v>86</v>
      </c>
      <c r="AV200" s="14" t="s">
        <v>86</v>
      </c>
      <c r="AW200" s="14" t="s">
        <v>32</v>
      </c>
      <c r="AX200" s="14" t="s">
        <v>76</v>
      </c>
      <c r="AY200" s="253" t="s">
        <v>132</v>
      </c>
    </row>
    <row r="201" spans="1:51" s="14" customFormat="1" ht="12">
      <c r="A201" s="14"/>
      <c r="B201" s="243"/>
      <c r="C201" s="244"/>
      <c r="D201" s="234" t="s">
        <v>141</v>
      </c>
      <c r="E201" s="245" t="s">
        <v>1</v>
      </c>
      <c r="F201" s="246" t="s">
        <v>202</v>
      </c>
      <c r="G201" s="244"/>
      <c r="H201" s="247">
        <v>13.2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3" t="s">
        <v>141</v>
      </c>
      <c r="AU201" s="253" t="s">
        <v>86</v>
      </c>
      <c r="AV201" s="14" t="s">
        <v>86</v>
      </c>
      <c r="AW201" s="14" t="s">
        <v>32</v>
      </c>
      <c r="AX201" s="14" t="s">
        <v>76</v>
      </c>
      <c r="AY201" s="253" t="s">
        <v>132</v>
      </c>
    </row>
    <row r="202" spans="1:51" s="16" customFormat="1" ht="12">
      <c r="A202" s="16"/>
      <c r="B202" s="265"/>
      <c r="C202" s="266"/>
      <c r="D202" s="234" t="s">
        <v>141</v>
      </c>
      <c r="E202" s="267" t="s">
        <v>1</v>
      </c>
      <c r="F202" s="268" t="s">
        <v>249</v>
      </c>
      <c r="G202" s="266"/>
      <c r="H202" s="269">
        <v>58.45</v>
      </c>
      <c r="I202" s="270"/>
      <c r="J202" s="266"/>
      <c r="K202" s="266"/>
      <c r="L202" s="271"/>
      <c r="M202" s="272"/>
      <c r="N202" s="273"/>
      <c r="O202" s="273"/>
      <c r="P202" s="273"/>
      <c r="Q202" s="273"/>
      <c r="R202" s="273"/>
      <c r="S202" s="273"/>
      <c r="T202" s="274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T202" s="275" t="s">
        <v>141</v>
      </c>
      <c r="AU202" s="275" t="s">
        <v>86</v>
      </c>
      <c r="AV202" s="16" t="s">
        <v>147</v>
      </c>
      <c r="AW202" s="16" t="s">
        <v>32</v>
      </c>
      <c r="AX202" s="16" t="s">
        <v>76</v>
      </c>
      <c r="AY202" s="275" t="s">
        <v>132</v>
      </c>
    </row>
    <row r="203" spans="1:51" s="15" customFormat="1" ht="12">
      <c r="A203" s="15"/>
      <c r="B203" s="254"/>
      <c r="C203" s="255"/>
      <c r="D203" s="234" t="s">
        <v>141</v>
      </c>
      <c r="E203" s="256" t="s">
        <v>1</v>
      </c>
      <c r="F203" s="257" t="s">
        <v>183</v>
      </c>
      <c r="G203" s="255"/>
      <c r="H203" s="258">
        <v>246.20999999999998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4" t="s">
        <v>141</v>
      </c>
      <c r="AU203" s="264" t="s">
        <v>86</v>
      </c>
      <c r="AV203" s="15" t="s">
        <v>139</v>
      </c>
      <c r="AW203" s="15" t="s">
        <v>32</v>
      </c>
      <c r="AX203" s="15" t="s">
        <v>84</v>
      </c>
      <c r="AY203" s="264" t="s">
        <v>132</v>
      </c>
    </row>
    <row r="204" spans="1:65" s="2" customFormat="1" ht="24.15" customHeight="1">
      <c r="A204" s="39"/>
      <c r="B204" s="40"/>
      <c r="C204" s="219" t="s">
        <v>7</v>
      </c>
      <c r="D204" s="219" t="s">
        <v>134</v>
      </c>
      <c r="E204" s="220" t="s">
        <v>250</v>
      </c>
      <c r="F204" s="221" t="s">
        <v>251</v>
      </c>
      <c r="G204" s="222" t="s">
        <v>178</v>
      </c>
      <c r="H204" s="223">
        <v>289.04</v>
      </c>
      <c r="I204" s="224"/>
      <c r="J204" s="225">
        <f>ROUND(I204*H204,2)</f>
        <v>0</v>
      </c>
      <c r="K204" s="221" t="s">
        <v>138</v>
      </c>
      <c r="L204" s="45"/>
      <c r="M204" s="226" t="s">
        <v>1</v>
      </c>
      <c r="N204" s="227" t="s">
        <v>41</v>
      </c>
      <c r="O204" s="92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139</v>
      </c>
      <c r="AT204" s="230" t="s">
        <v>134</v>
      </c>
      <c r="AU204" s="230" t="s">
        <v>86</v>
      </c>
      <c r="AY204" s="18" t="s">
        <v>132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84</v>
      </c>
      <c r="BK204" s="231">
        <f>ROUND(I204*H204,2)</f>
        <v>0</v>
      </c>
      <c r="BL204" s="18" t="s">
        <v>139</v>
      </c>
      <c r="BM204" s="230" t="s">
        <v>252</v>
      </c>
    </row>
    <row r="205" spans="1:51" s="13" customFormat="1" ht="12">
      <c r="A205" s="13"/>
      <c r="B205" s="232"/>
      <c r="C205" s="233"/>
      <c r="D205" s="234" t="s">
        <v>141</v>
      </c>
      <c r="E205" s="235" t="s">
        <v>1</v>
      </c>
      <c r="F205" s="236" t="s">
        <v>237</v>
      </c>
      <c r="G205" s="233"/>
      <c r="H205" s="235" t="s">
        <v>1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141</v>
      </c>
      <c r="AU205" s="242" t="s">
        <v>86</v>
      </c>
      <c r="AV205" s="13" t="s">
        <v>84</v>
      </c>
      <c r="AW205" s="13" t="s">
        <v>32</v>
      </c>
      <c r="AX205" s="13" t="s">
        <v>76</v>
      </c>
      <c r="AY205" s="242" t="s">
        <v>132</v>
      </c>
    </row>
    <row r="206" spans="1:51" s="13" customFormat="1" ht="12">
      <c r="A206" s="13"/>
      <c r="B206" s="232"/>
      <c r="C206" s="233"/>
      <c r="D206" s="234" t="s">
        <v>141</v>
      </c>
      <c r="E206" s="235" t="s">
        <v>1</v>
      </c>
      <c r="F206" s="236" t="s">
        <v>173</v>
      </c>
      <c r="G206" s="233"/>
      <c r="H206" s="235" t="s">
        <v>1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141</v>
      </c>
      <c r="AU206" s="242" t="s">
        <v>86</v>
      </c>
      <c r="AV206" s="13" t="s">
        <v>84</v>
      </c>
      <c r="AW206" s="13" t="s">
        <v>32</v>
      </c>
      <c r="AX206" s="13" t="s">
        <v>76</v>
      </c>
      <c r="AY206" s="242" t="s">
        <v>132</v>
      </c>
    </row>
    <row r="207" spans="1:51" s="14" customFormat="1" ht="12">
      <c r="A207" s="14"/>
      <c r="B207" s="243"/>
      <c r="C207" s="244"/>
      <c r="D207" s="234" t="s">
        <v>141</v>
      </c>
      <c r="E207" s="245" t="s">
        <v>1</v>
      </c>
      <c r="F207" s="246" t="s">
        <v>253</v>
      </c>
      <c r="G207" s="244"/>
      <c r="H207" s="247">
        <v>141.5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3" t="s">
        <v>141</v>
      </c>
      <c r="AU207" s="253" t="s">
        <v>86</v>
      </c>
      <c r="AV207" s="14" t="s">
        <v>86</v>
      </c>
      <c r="AW207" s="14" t="s">
        <v>32</v>
      </c>
      <c r="AX207" s="14" t="s">
        <v>76</v>
      </c>
      <c r="AY207" s="253" t="s">
        <v>132</v>
      </c>
    </row>
    <row r="208" spans="1:51" s="14" customFormat="1" ht="12">
      <c r="A208" s="14"/>
      <c r="B208" s="243"/>
      <c r="C208" s="244"/>
      <c r="D208" s="234" t="s">
        <v>141</v>
      </c>
      <c r="E208" s="245" t="s">
        <v>1</v>
      </c>
      <c r="F208" s="246" t="s">
        <v>254</v>
      </c>
      <c r="G208" s="244"/>
      <c r="H208" s="247">
        <v>64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141</v>
      </c>
      <c r="AU208" s="253" t="s">
        <v>86</v>
      </c>
      <c r="AV208" s="14" t="s">
        <v>86</v>
      </c>
      <c r="AW208" s="14" t="s">
        <v>32</v>
      </c>
      <c r="AX208" s="14" t="s">
        <v>76</v>
      </c>
      <c r="AY208" s="253" t="s">
        <v>132</v>
      </c>
    </row>
    <row r="209" spans="1:51" s="13" customFormat="1" ht="12">
      <c r="A209" s="13"/>
      <c r="B209" s="232"/>
      <c r="C209" s="233"/>
      <c r="D209" s="234" t="s">
        <v>141</v>
      </c>
      <c r="E209" s="235" t="s">
        <v>1</v>
      </c>
      <c r="F209" s="236" t="s">
        <v>240</v>
      </c>
      <c r="G209" s="233"/>
      <c r="H209" s="235" t="s">
        <v>1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2" t="s">
        <v>141</v>
      </c>
      <c r="AU209" s="242" t="s">
        <v>86</v>
      </c>
      <c r="AV209" s="13" t="s">
        <v>84</v>
      </c>
      <c r="AW209" s="13" t="s">
        <v>32</v>
      </c>
      <c r="AX209" s="13" t="s">
        <v>76</v>
      </c>
      <c r="AY209" s="242" t="s">
        <v>132</v>
      </c>
    </row>
    <row r="210" spans="1:51" s="14" customFormat="1" ht="12">
      <c r="A210" s="14"/>
      <c r="B210" s="243"/>
      <c r="C210" s="244"/>
      <c r="D210" s="234" t="s">
        <v>141</v>
      </c>
      <c r="E210" s="245" t="s">
        <v>1</v>
      </c>
      <c r="F210" s="246" t="s">
        <v>255</v>
      </c>
      <c r="G210" s="244"/>
      <c r="H210" s="247">
        <v>83.54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3" t="s">
        <v>141</v>
      </c>
      <c r="AU210" s="253" t="s">
        <v>86</v>
      </c>
      <c r="AV210" s="14" t="s">
        <v>86</v>
      </c>
      <c r="AW210" s="14" t="s">
        <v>32</v>
      </c>
      <c r="AX210" s="14" t="s">
        <v>76</v>
      </c>
      <c r="AY210" s="253" t="s">
        <v>132</v>
      </c>
    </row>
    <row r="211" spans="1:51" s="15" customFormat="1" ht="12">
      <c r="A211" s="15"/>
      <c r="B211" s="254"/>
      <c r="C211" s="255"/>
      <c r="D211" s="234" t="s">
        <v>141</v>
      </c>
      <c r="E211" s="256" t="s">
        <v>1</v>
      </c>
      <c r="F211" s="257" t="s">
        <v>183</v>
      </c>
      <c r="G211" s="255"/>
      <c r="H211" s="258">
        <v>289.04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4" t="s">
        <v>141</v>
      </c>
      <c r="AU211" s="264" t="s">
        <v>86</v>
      </c>
      <c r="AV211" s="15" t="s">
        <v>139</v>
      </c>
      <c r="AW211" s="15" t="s">
        <v>32</v>
      </c>
      <c r="AX211" s="15" t="s">
        <v>84</v>
      </c>
      <c r="AY211" s="264" t="s">
        <v>132</v>
      </c>
    </row>
    <row r="212" spans="1:65" s="2" customFormat="1" ht="24.15" customHeight="1">
      <c r="A212" s="39"/>
      <c r="B212" s="40"/>
      <c r="C212" s="219" t="s">
        <v>153</v>
      </c>
      <c r="D212" s="219" t="s">
        <v>134</v>
      </c>
      <c r="E212" s="220" t="s">
        <v>256</v>
      </c>
      <c r="F212" s="221" t="s">
        <v>257</v>
      </c>
      <c r="G212" s="222" t="s">
        <v>178</v>
      </c>
      <c r="H212" s="223">
        <v>809.88</v>
      </c>
      <c r="I212" s="224"/>
      <c r="J212" s="225">
        <f>ROUND(I212*H212,2)</f>
        <v>0</v>
      </c>
      <c r="K212" s="221" t="s">
        <v>138</v>
      </c>
      <c r="L212" s="45"/>
      <c r="M212" s="226" t="s">
        <v>1</v>
      </c>
      <c r="N212" s="227" t="s">
        <v>41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139</v>
      </c>
      <c r="AT212" s="230" t="s">
        <v>134</v>
      </c>
      <c r="AU212" s="230" t="s">
        <v>86</v>
      </c>
      <c r="AY212" s="18" t="s">
        <v>132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84</v>
      </c>
      <c r="BK212" s="231">
        <f>ROUND(I212*H212,2)</f>
        <v>0</v>
      </c>
      <c r="BL212" s="18" t="s">
        <v>139</v>
      </c>
      <c r="BM212" s="230" t="s">
        <v>258</v>
      </c>
    </row>
    <row r="213" spans="1:51" s="13" customFormat="1" ht="12">
      <c r="A213" s="13"/>
      <c r="B213" s="232"/>
      <c r="C213" s="233"/>
      <c r="D213" s="234" t="s">
        <v>141</v>
      </c>
      <c r="E213" s="235" t="s">
        <v>1</v>
      </c>
      <c r="F213" s="236" t="s">
        <v>259</v>
      </c>
      <c r="G213" s="233"/>
      <c r="H213" s="235" t="s">
        <v>1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141</v>
      </c>
      <c r="AU213" s="242" t="s">
        <v>86</v>
      </c>
      <c r="AV213" s="13" t="s">
        <v>84</v>
      </c>
      <c r="AW213" s="13" t="s">
        <v>32</v>
      </c>
      <c r="AX213" s="13" t="s">
        <v>76</v>
      </c>
      <c r="AY213" s="242" t="s">
        <v>132</v>
      </c>
    </row>
    <row r="214" spans="1:51" s="13" customFormat="1" ht="12">
      <c r="A214" s="13"/>
      <c r="B214" s="232"/>
      <c r="C214" s="233"/>
      <c r="D214" s="234" t="s">
        <v>141</v>
      </c>
      <c r="E214" s="235" t="s">
        <v>1</v>
      </c>
      <c r="F214" s="236" t="s">
        <v>260</v>
      </c>
      <c r="G214" s="233"/>
      <c r="H214" s="235" t="s">
        <v>1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141</v>
      </c>
      <c r="AU214" s="242" t="s">
        <v>86</v>
      </c>
      <c r="AV214" s="13" t="s">
        <v>84</v>
      </c>
      <c r="AW214" s="13" t="s">
        <v>32</v>
      </c>
      <c r="AX214" s="13" t="s">
        <v>76</v>
      </c>
      <c r="AY214" s="242" t="s">
        <v>132</v>
      </c>
    </row>
    <row r="215" spans="1:51" s="14" customFormat="1" ht="12">
      <c r="A215" s="14"/>
      <c r="B215" s="243"/>
      <c r="C215" s="244"/>
      <c r="D215" s="234" t="s">
        <v>141</v>
      </c>
      <c r="E215" s="245" t="s">
        <v>1</v>
      </c>
      <c r="F215" s="246" t="s">
        <v>261</v>
      </c>
      <c r="G215" s="244"/>
      <c r="H215" s="247">
        <v>200.6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3" t="s">
        <v>141</v>
      </c>
      <c r="AU215" s="253" t="s">
        <v>86</v>
      </c>
      <c r="AV215" s="14" t="s">
        <v>86</v>
      </c>
      <c r="AW215" s="14" t="s">
        <v>32</v>
      </c>
      <c r="AX215" s="14" t="s">
        <v>76</v>
      </c>
      <c r="AY215" s="253" t="s">
        <v>132</v>
      </c>
    </row>
    <row r="216" spans="1:51" s="13" customFormat="1" ht="12">
      <c r="A216" s="13"/>
      <c r="B216" s="232"/>
      <c r="C216" s="233"/>
      <c r="D216" s="234" t="s">
        <v>141</v>
      </c>
      <c r="E216" s="235" t="s">
        <v>1</v>
      </c>
      <c r="F216" s="236" t="s">
        <v>262</v>
      </c>
      <c r="G216" s="233"/>
      <c r="H216" s="235" t="s">
        <v>1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141</v>
      </c>
      <c r="AU216" s="242" t="s">
        <v>86</v>
      </c>
      <c r="AV216" s="13" t="s">
        <v>84</v>
      </c>
      <c r="AW216" s="13" t="s">
        <v>32</v>
      </c>
      <c r="AX216" s="13" t="s">
        <v>76</v>
      </c>
      <c r="AY216" s="242" t="s">
        <v>132</v>
      </c>
    </row>
    <row r="217" spans="1:51" s="14" customFormat="1" ht="12">
      <c r="A217" s="14"/>
      <c r="B217" s="243"/>
      <c r="C217" s="244"/>
      <c r="D217" s="234" t="s">
        <v>141</v>
      </c>
      <c r="E217" s="245" t="s">
        <v>1</v>
      </c>
      <c r="F217" s="246" t="s">
        <v>263</v>
      </c>
      <c r="G217" s="244"/>
      <c r="H217" s="247">
        <v>12.38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141</v>
      </c>
      <c r="AU217" s="253" t="s">
        <v>86</v>
      </c>
      <c r="AV217" s="14" t="s">
        <v>86</v>
      </c>
      <c r="AW217" s="14" t="s">
        <v>32</v>
      </c>
      <c r="AX217" s="14" t="s">
        <v>76</v>
      </c>
      <c r="AY217" s="253" t="s">
        <v>132</v>
      </c>
    </row>
    <row r="218" spans="1:51" s="13" customFormat="1" ht="12">
      <c r="A218" s="13"/>
      <c r="B218" s="232"/>
      <c r="C218" s="233"/>
      <c r="D218" s="234" t="s">
        <v>141</v>
      </c>
      <c r="E218" s="235" t="s">
        <v>1</v>
      </c>
      <c r="F218" s="236" t="s">
        <v>264</v>
      </c>
      <c r="G218" s="233"/>
      <c r="H218" s="235" t="s">
        <v>1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141</v>
      </c>
      <c r="AU218" s="242" t="s">
        <v>86</v>
      </c>
      <c r="AV218" s="13" t="s">
        <v>84</v>
      </c>
      <c r="AW218" s="13" t="s">
        <v>32</v>
      </c>
      <c r="AX218" s="13" t="s">
        <v>76</v>
      </c>
      <c r="AY218" s="242" t="s">
        <v>132</v>
      </c>
    </row>
    <row r="219" spans="1:51" s="14" customFormat="1" ht="12">
      <c r="A219" s="14"/>
      <c r="B219" s="243"/>
      <c r="C219" s="244"/>
      <c r="D219" s="234" t="s">
        <v>141</v>
      </c>
      <c r="E219" s="245" t="s">
        <v>1</v>
      </c>
      <c r="F219" s="246" t="s">
        <v>265</v>
      </c>
      <c r="G219" s="244"/>
      <c r="H219" s="247">
        <v>596.9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3" t="s">
        <v>141</v>
      </c>
      <c r="AU219" s="253" t="s">
        <v>86</v>
      </c>
      <c r="AV219" s="14" t="s">
        <v>86</v>
      </c>
      <c r="AW219" s="14" t="s">
        <v>32</v>
      </c>
      <c r="AX219" s="14" t="s">
        <v>76</v>
      </c>
      <c r="AY219" s="253" t="s">
        <v>132</v>
      </c>
    </row>
    <row r="220" spans="1:51" s="15" customFormat="1" ht="12">
      <c r="A220" s="15"/>
      <c r="B220" s="254"/>
      <c r="C220" s="255"/>
      <c r="D220" s="234" t="s">
        <v>141</v>
      </c>
      <c r="E220" s="256" t="s">
        <v>1</v>
      </c>
      <c r="F220" s="257" t="s">
        <v>183</v>
      </c>
      <c r="G220" s="255"/>
      <c r="H220" s="258">
        <v>809.88</v>
      </c>
      <c r="I220" s="259"/>
      <c r="J220" s="255"/>
      <c r="K220" s="255"/>
      <c r="L220" s="260"/>
      <c r="M220" s="261"/>
      <c r="N220" s="262"/>
      <c r="O220" s="262"/>
      <c r="P220" s="262"/>
      <c r="Q220" s="262"/>
      <c r="R220" s="262"/>
      <c r="S220" s="262"/>
      <c r="T220" s="263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4" t="s">
        <v>141</v>
      </c>
      <c r="AU220" s="264" t="s">
        <v>86</v>
      </c>
      <c r="AV220" s="15" t="s">
        <v>139</v>
      </c>
      <c r="AW220" s="15" t="s">
        <v>32</v>
      </c>
      <c r="AX220" s="15" t="s">
        <v>84</v>
      </c>
      <c r="AY220" s="264" t="s">
        <v>132</v>
      </c>
    </row>
    <row r="221" spans="1:65" s="2" customFormat="1" ht="16.5" customHeight="1">
      <c r="A221" s="39"/>
      <c r="B221" s="40"/>
      <c r="C221" s="276" t="s">
        <v>266</v>
      </c>
      <c r="D221" s="276" t="s">
        <v>267</v>
      </c>
      <c r="E221" s="277" t="s">
        <v>268</v>
      </c>
      <c r="F221" s="278" t="s">
        <v>269</v>
      </c>
      <c r="G221" s="279" t="s">
        <v>270</v>
      </c>
      <c r="H221" s="280">
        <v>1193.8</v>
      </c>
      <c r="I221" s="281"/>
      <c r="J221" s="282">
        <f>ROUND(I221*H221,2)</f>
        <v>0</v>
      </c>
      <c r="K221" s="278" t="s">
        <v>138</v>
      </c>
      <c r="L221" s="283"/>
      <c r="M221" s="284" t="s">
        <v>1</v>
      </c>
      <c r="N221" s="285" t="s">
        <v>41</v>
      </c>
      <c r="O221" s="92"/>
      <c r="P221" s="228">
        <f>O221*H221</f>
        <v>0</v>
      </c>
      <c r="Q221" s="228">
        <v>1</v>
      </c>
      <c r="R221" s="228">
        <f>Q221*H221</f>
        <v>1193.8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175</v>
      </c>
      <c r="AT221" s="230" t="s">
        <v>267</v>
      </c>
      <c r="AU221" s="230" t="s">
        <v>86</v>
      </c>
      <c r="AY221" s="18" t="s">
        <v>132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84</v>
      </c>
      <c r="BK221" s="231">
        <f>ROUND(I221*H221,2)</f>
        <v>0</v>
      </c>
      <c r="BL221" s="18" t="s">
        <v>139</v>
      </c>
      <c r="BM221" s="230" t="s">
        <v>271</v>
      </c>
    </row>
    <row r="222" spans="1:51" s="13" customFormat="1" ht="12">
      <c r="A222" s="13"/>
      <c r="B222" s="232"/>
      <c r="C222" s="233"/>
      <c r="D222" s="234" t="s">
        <v>141</v>
      </c>
      <c r="E222" s="235" t="s">
        <v>1</v>
      </c>
      <c r="F222" s="236" t="s">
        <v>259</v>
      </c>
      <c r="G222" s="233"/>
      <c r="H222" s="235" t="s">
        <v>1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141</v>
      </c>
      <c r="AU222" s="242" t="s">
        <v>86</v>
      </c>
      <c r="AV222" s="13" t="s">
        <v>84</v>
      </c>
      <c r="AW222" s="13" t="s">
        <v>32</v>
      </c>
      <c r="AX222" s="13" t="s">
        <v>76</v>
      </c>
      <c r="AY222" s="242" t="s">
        <v>132</v>
      </c>
    </row>
    <row r="223" spans="1:51" s="13" customFormat="1" ht="12">
      <c r="A223" s="13"/>
      <c r="B223" s="232"/>
      <c r="C223" s="233"/>
      <c r="D223" s="234" t="s">
        <v>141</v>
      </c>
      <c r="E223" s="235" t="s">
        <v>1</v>
      </c>
      <c r="F223" s="236" t="s">
        <v>264</v>
      </c>
      <c r="G223" s="233"/>
      <c r="H223" s="235" t="s">
        <v>1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141</v>
      </c>
      <c r="AU223" s="242" t="s">
        <v>86</v>
      </c>
      <c r="AV223" s="13" t="s">
        <v>84</v>
      </c>
      <c r="AW223" s="13" t="s">
        <v>32</v>
      </c>
      <c r="AX223" s="13" t="s">
        <v>76</v>
      </c>
      <c r="AY223" s="242" t="s">
        <v>132</v>
      </c>
    </row>
    <row r="224" spans="1:51" s="14" customFormat="1" ht="12">
      <c r="A224" s="14"/>
      <c r="B224" s="243"/>
      <c r="C224" s="244"/>
      <c r="D224" s="234" t="s">
        <v>141</v>
      </c>
      <c r="E224" s="245" t="s">
        <v>1</v>
      </c>
      <c r="F224" s="246" t="s">
        <v>272</v>
      </c>
      <c r="G224" s="244"/>
      <c r="H224" s="247">
        <v>1193.8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3" t="s">
        <v>141</v>
      </c>
      <c r="AU224" s="253" t="s">
        <v>86</v>
      </c>
      <c r="AV224" s="14" t="s">
        <v>86</v>
      </c>
      <c r="AW224" s="14" t="s">
        <v>32</v>
      </c>
      <c r="AX224" s="14" t="s">
        <v>84</v>
      </c>
      <c r="AY224" s="253" t="s">
        <v>132</v>
      </c>
    </row>
    <row r="225" spans="1:65" s="2" customFormat="1" ht="16.5" customHeight="1">
      <c r="A225" s="39"/>
      <c r="B225" s="40"/>
      <c r="C225" s="276" t="s">
        <v>273</v>
      </c>
      <c r="D225" s="276" t="s">
        <v>267</v>
      </c>
      <c r="E225" s="277" t="s">
        <v>274</v>
      </c>
      <c r="F225" s="278" t="s">
        <v>275</v>
      </c>
      <c r="G225" s="279" t="s">
        <v>270</v>
      </c>
      <c r="H225" s="280">
        <v>401.2</v>
      </c>
      <c r="I225" s="281"/>
      <c r="J225" s="282">
        <f>ROUND(I225*H225,2)</f>
        <v>0</v>
      </c>
      <c r="K225" s="278" t="s">
        <v>138</v>
      </c>
      <c r="L225" s="283"/>
      <c r="M225" s="284" t="s">
        <v>1</v>
      </c>
      <c r="N225" s="285" t="s">
        <v>41</v>
      </c>
      <c r="O225" s="92"/>
      <c r="P225" s="228">
        <f>O225*H225</f>
        <v>0</v>
      </c>
      <c r="Q225" s="228">
        <v>1</v>
      </c>
      <c r="R225" s="228">
        <f>Q225*H225</f>
        <v>401.2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175</v>
      </c>
      <c r="AT225" s="230" t="s">
        <v>267</v>
      </c>
      <c r="AU225" s="230" t="s">
        <v>86</v>
      </c>
      <c r="AY225" s="18" t="s">
        <v>132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84</v>
      </c>
      <c r="BK225" s="231">
        <f>ROUND(I225*H225,2)</f>
        <v>0</v>
      </c>
      <c r="BL225" s="18" t="s">
        <v>139</v>
      </c>
      <c r="BM225" s="230" t="s">
        <v>276</v>
      </c>
    </row>
    <row r="226" spans="1:51" s="13" customFormat="1" ht="12">
      <c r="A226" s="13"/>
      <c r="B226" s="232"/>
      <c r="C226" s="233"/>
      <c r="D226" s="234" t="s">
        <v>141</v>
      </c>
      <c r="E226" s="235" t="s">
        <v>1</v>
      </c>
      <c r="F226" s="236" t="s">
        <v>259</v>
      </c>
      <c r="G226" s="233"/>
      <c r="H226" s="235" t="s">
        <v>1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141</v>
      </c>
      <c r="AU226" s="242" t="s">
        <v>86</v>
      </c>
      <c r="AV226" s="13" t="s">
        <v>84</v>
      </c>
      <c r="AW226" s="13" t="s">
        <v>32</v>
      </c>
      <c r="AX226" s="13" t="s">
        <v>76</v>
      </c>
      <c r="AY226" s="242" t="s">
        <v>132</v>
      </c>
    </row>
    <row r="227" spans="1:51" s="13" customFormat="1" ht="12">
      <c r="A227" s="13"/>
      <c r="B227" s="232"/>
      <c r="C227" s="233"/>
      <c r="D227" s="234" t="s">
        <v>141</v>
      </c>
      <c r="E227" s="235" t="s">
        <v>1</v>
      </c>
      <c r="F227" s="236" t="s">
        <v>260</v>
      </c>
      <c r="G227" s="233"/>
      <c r="H227" s="235" t="s">
        <v>1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141</v>
      </c>
      <c r="AU227" s="242" t="s">
        <v>86</v>
      </c>
      <c r="AV227" s="13" t="s">
        <v>84</v>
      </c>
      <c r="AW227" s="13" t="s">
        <v>32</v>
      </c>
      <c r="AX227" s="13" t="s">
        <v>76</v>
      </c>
      <c r="AY227" s="242" t="s">
        <v>132</v>
      </c>
    </row>
    <row r="228" spans="1:51" s="14" customFormat="1" ht="12">
      <c r="A228" s="14"/>
      <c r="B228" s="243"/>
      <c r="C228" s="244"/>
      <c r="D228" s="234" t="s">
        <v>141</v>
      </c>
      <c r="E228" s="245" t="s">
        <v>1</v>
      </c>
      <c r="F228" s="246" t="s">
        <v>277</v>
      </c>
      <c r="G228" s="244"/>
      <c r="H228" s="247">
        <v>401.2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141</v>
      </c>
      <c r="AU228" s="253" t="s">
        <v>86</v>
      </c>
      <c r="AV228" s="14" t="s">
        <v>86</v>
      </c>
      <c r="AW228" s="14" t="s">
        <v>32</v>
      </c>
      <c r="AX228" s="14" t="s">
        <v>84</v>
      </c>
      <c r="AY228" s="253" t="s">
        <v>132</v>
      </c>
    </row>
    <row r="229" spans="1:65" s="2" customFormat="1" ht="16.5" customHeight="1">
      <c r="A229" s="39"/>
      <c r="B229" s="40"/>
      <c r="C229" s="276" t="s">
        <v>278</v>
      </c>
      <c r="D229" s="276" t="s">
        <v>267</v>
      </c>
      <c r="E229" s="277" t="s">
        <v>279</v>
      </c>
      <c r="F229" s="278" t="s">
        <v>280</v>
      </c>
      <c r="G229" s="279" t="s">
        <v>270</v>
      </c>
      <c r="H229" s="280">
        <v>24.76</v>
      </c>
      <c r="I229" s="281"/>
      <c r="J229" s="282">
        <f>ROUND(I229*H229,2)</f>
        <v>0</v>
      </c>
      <c r="K229" s="278" t="s">
        <v>138</v>
      </c>
      <c r="L229" s="283"/>
      <c r="M229" s="284" t="s">
        <v>1</v>
      </c>
      <c r="N229" s="285" t="s">
        <v>41</v>
      </c>
      <c r="O229" s="92"/>
      <c r="P229" s="228">
        <f>O229*H229</f>
        <v>0</v>
      </c>
      <c r="Q229" s="228">
        <v>1</v>
      </c>
      <c r="R229" s="228">
        <f>Q229*H229</f>
        <v>24.76</v>
      </c>
      <c r="S229" s="228">
        <v>0</v>
      </c>
      <c r="T229" s="22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175</v>
      </c>
      <c r="AT229" s="230" t="s">
        <v>267</v>
      </c>
      <c r="AU229" s="230" t="s">
        <v>86</v>
      </c>
      <c r="AY229" s="18" t="s">
        <v>132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84</v>
      </c>
      <c r="BK229" s="231">
        <f>ROUND(I229*H229,2)</f>
        <v>0</v>
      </c>
      <c r="BL229" s="18" t="s">
        <v>139</v>
      </c>
      <c r="BM229" s="230" t="s">
        <v>281</v>
      </c>
    </row>
    <row r="230" spans="1:51" s="13" customFormat="1" ht="12">
      <c r="A230" s="13"/>
      <c r="B230" s="232"/>
      <c r="C230" s="233"/>
      <c r="D230" s="234" t="s">
        <v>141</v>
      </c>
      <c r="E230" s="235" t="s">
        <v>1</v>
      </c>
      <c r="F230" s="236" t="s">
        <v>259</v>
      </c>
      <c r="G230" s="233"/>
      <c r="H230" s="235" t="s">
        <v>1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2" t="s">
        <v>141</v>
      </c>
      <c r="AU230" s="242" t="s">
        <v>86</v>
      </c>
      <c r="AV230" s="13" t="s">
        <v>84</v>
      </c>
      <c r="AW230" s="13" t="s">
        <v>32</v>
      </c>
      <c r="AX230" s="13" t="s">
        <v>76</v>
      </c>
      <c r="AY230" s="242" t="s">
        <v>132</v>
      </c>
    </row>
    <row r="231" spans="1:51" s="13" customFormat="1" ht="12">
      <c r="A231" s="13"/>
      <c r="B231" s="232"/>
      <c r="C231" s="233"/>
      <c r="D231" s="234" t="s">
        <v>141</v>
      </c>
      <c r="E231" s="235" t="s">
        <v>1</v>
      </c>
      <c r="F231" s="236" t="s">
        <v>262</v>
      </c>
      <c r="G231" s="233"/>
      <c r="H231" s="235" t="s">
        <v>1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2" t="s">
        <v>141</v>
      </c>
      <c r="AU231" s="242" t="s">
        <v>86</v>
      </c>
      <c r="AV231" s="13" t="s">
        <v>84</v>
      </c>
      <c r="AW231" s="13" t="s">
        <v>32</v>
      </c>
      <c r="AX231" s="13" t="s">
        <v>76</v>
      </c>
      <c r="AY231" s="242" t="s">
        <v>132</v>
      </c>
    </row>
    <row r="232" spans="1:51" s="14" customFormat="1" ht="12">
      <c r="A232" s="14"/>
      <c r="B232" s="243"/>
      <c r="C232" s="244"/>
      <c r="D232" s="234" t="s">
        <v>141</v>
      </c>
      <c r="E232" s="245" t="s">
        <v>1</v>
      </c>
      <c r="F232" s="246" t="s">
        <v>282</v>
      </c>
      <c r="G232" s="244"/>
      <c r="H232" s="247">
        <v>24.76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3" t="s">
        <v>141</v>
      </c>
      <c r="AU232" s="253" t="s">
        <v>86</v>
      </c>
      <c r="AV232" s="14" t="s">
        <v>86</v>
      </c>
      <c r="AW232" s="14" t="s">
        <v>32</v>
      </c>
      <c r="AX232" s="14" t="s">
        <v>84</v>
      </c>
      <c r="AY232" s="253" t="s">
        <v>132</v>
      </c>
    </row>
    <row r="233" spans="1:65" s="2" customFormat="1" ht="33" customHeight="1">
      <c r="A233" s="39"/>
      <c r="B233" s="40"/>
      <c r="C233" s="219" t="s">
        <v>283</v>
      </c>
      <c r="D233" s="219" t="s">
        <v>134</v>
      </c>
      <c r="E233" s="220" t="s">
        <v>284</v>
      </c>
      <c r="F233" s="221" t="s">
        <v>285</v>
      </c>
      <c r="G233" s="222" t="s">
        <v>270</v>
      </c>
      <c r="H233" s="223">
        <v>467.799</v>
      </c>
      <c r="I233" s="224"/>
      <c r="J233" s="225">
        <f>ROUND(I233*H233,2)</f>
        <v>0</v>
      </c>
      <c r="K233" s="221" t="s">
        <v>138</v>
      </c>
      <c r="L233" s="45"/>
      <c r="M233" s="226" t="s">
        <v>1</v>
      </c>
      <c r="N233" s="227" t="s">
        <v>41</v>
      </c>
      <c r="O233" s="92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139</v>
      </c>
      <c r="AT233" s="230" t="s">
        <v>134</v>
      </c>
      <c r="AU233" s="230" t="s">
        <v>86</v>
      </c>
      <c r="AY233" s="18" t="s">
        <v>132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84</v>
      </c>
      <c r="BK233" s="231">
        <f>ROUND(I233*H233,2)</f>
        <v>0</v>
      </c>
      <c r="BL233" s="18" t="s">
        <v>139</v>
      </c>
      <c r="BM233" s="230" t="s">
        <v>286</v>
      </c>
    </row>
    <row r="234" spans="1:51" s="14" customFormat="1" ht="12">
      <c r="A234" s="14"/>
      <c r="B234" s="243"/>
      <c r="C234" s="244"/>
      <c r="D234" s="234" t="s">
        <v>141</v>
      </c>
      <c r="E234" s="245" t="s">
        <v>1</v>
      </c>
      <c r="F234" s="246" t="s">
        <v>287</v>
      </c>
      <c r="G234" s="244"/>
      <c r="H234" s="247">
        <v>467.799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141</v>
      </c>
      <c r="AU234" s="253" t="s">
        <v>86</v>
      </c>
      <c r="AV234" s="14" t="s">
        <v>86</v>
      </c>
      <c r="AW234" s="14" t="s">
        <v>32</v>
      </c>
      <c r="AX234" s="14" t="s">
        <v>84</v>
      </c>
      <c r="AY234" s="253" t="s">
        <v>132</v>
      </c>
    </row>
    <row r="235" spans="1:65" s="2" customFormat="1" ht="16.5" customHeight="1">
      <c r="A235" s="39"/>
      <c r="B235" s="40"/>
      <c r="C235" s="219" t="s">
        <v>288</v>
      </c>
      <c r="D235" s="219" t="s">
        <v>134</v>
      </c>
      <c r="E235" s="220" t="s">
        <v>289</v>
      </c>
      <c r="F235" s="221" t="s">
        <v>290</v>
      </c>
      <c r="G235" s="222" t="s">
        <v>178</v>
      </c>
      <c r="H235" s="223">
        <v>289.04</v>
      </c>
      <c r="I235" s="224"/>
      <c r="J235" s="225">
        <f>ROUND(I235*H235,2)</f>
        <v>0</v>
      </c>
      <c r="K235" s="221" t="s">
        <v>138</v>
      </c>
      <c r="L235" s="45"/>
      <c r="M235" s="226" t="s">
        <v>1</v>
      </c>
      <c r="N235" s="227" t="s">
        <v>41</v>
      </c>
      <c r="O235" s="92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139</v>
      </c>
      <c r="AT235" s="230" t="s">
        <v>134</v>
      </c>
      <c r="AU235" s="230" t="s">
        <v>86</v>
      </c>
      <c r="AY235" s="18" t="s">
        <v>132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84</v>
      </c>
      <c r="BK235" s="231">
        <f>ROUND(I235*H235,2)</f>
        <v>0</v>
      </c>
      <c r="BL235" s="18" t="s">
        <v>139</v>
      </c>
      <c r="BM235" s="230" t="s">
        <v>291</v>
      </c>
    </row>
    <row r="236" spans="1:51" s="13" customFormat="1" ht="12">
      <c r="A236" s="13"/>
      <c r="B236" s="232"/>
      <c r="C236" s="233"/>
      <c r="D236" s="234" t="s">
        <v>141</v>
      </c>
      <c r="E236" s="235" t="s">
        <v>1</v>
      </c>
      <c r="F236" s="236" t="s">
        <v>237</v>
      </c>
      <c r="G236" s="233"/>
      <c r="H236" s="235" t="s">
        <v>1</v>
      </c>
      <c r="I236" s="237"/>
      <c r="J236" s="233"/>
      <c r="K236" s="233"/>
      <c r="L236" s="238"/>
      <c r="M236" s="239"/>
      <c r="N236" s="240"/>
      <c r="O236" s="240"/>
      <c r="P236" s="240"/>
      <c r="Q236" s="240"/>
      <c r="R236" s="240"/>
      <c r="S236" s="240"/>
      <c r="T236" s="24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2" t="s">
        <v>141</v>
      </c>
      <c r="AU236" s="242" t="s">
        <v>86</v>
      </c>
      <c r="AV236" s="13" t="s">
        <v>84</v>
      </c>
      <c r="AW236" s="13" t="s">
        <v>32</v>
      </c>
      <c r="AX236" s="13" t="s">
        <v>76</v>
      </c>
      <c r="AY236" s="242" t="s">
        <v>132</v>
      </c>
    </row>
    <row r="237" spans="1:51" s="13" customFormat="1" ht="12">
      <c r="A237" s="13"/>
      <c r="B237" s="232"/>
      <c r="C237" s="233"/>
      <c r="D237" s="234" t="s">
        <v>141</v>
      </c>
      <c r="E237" s="235" t="s">
        <v>1</v>
      </c>
      <c r="F237" s="236" t="s">
        <v>173</v>
      </c>
      <c r="G237" s="233"/>
      <c r="H237" s="235" t="s">
        <v>1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2" t="s">
        <v>141</v>
      </c>
      <c r="AU237" s="242" t="s">
        <v>86</v>
      </c>
      <c r="AV237" s="13" t="s">
        <v>84</v>
      </c>
      <c r="AW237" s="13" t="s">
        <v>32</v>
      </c>
      <c r="AX237" s="13" t="s">
        <v>76</v>
      </c>
      <c r="AY237" s="242" t="s">
        <v>132</v>
      </c>
    </row>
    <row r="238" spans="1:51" s="14" customFormat="1" ht="12">
      <c r="A238" s="14"/>
      <c r="B238" s="243"/>
      <c r="C238" s="244"/>
      <c r="D238" s="234" t="s">
        <v>141</v>
      </c>
      <c r="E238" s="245" t="s">
        <v>1</v>
      </c>
      <c r="F238" s="246" t="s">
        <v>253</v>
      </c>
      <c r="G238" s="244"/>
      <c r="H238" s="247">
        <v>141.5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3" t="s">
        <v>141</v>
      </c>
      <c r="AU238" s="253" t="s">
        <v>86</v>
      </c>
      <c r="AV238" s="14" t="s">
        <v>86</v>
      </c>
      <c r="AW238" s="14" t="s">
        <v>32</v>
      </c>
      <c r="AX238" s="14" t="s">
        <v>76</v>
      </c>
      <c r="AY238" s="253" t="s">
        <v>132</v>
      </c>
    </row>
    <row r="239" spans="1:51" s="14" customFormat="1" ht="12">
      <c r="A239" s="14"/>
      <c r="B239" s="243"/>
      <c r="C239" s="244"/>
      <c r="D239" s="234" t="s">
        <v>141</v>
      </c>
      <c r="E239" s="245" t="s">
        <v>1</v>
      </c>
      <c r="F239" s="246" t="s">
        <v>254</v>
      </c>
      <c r="G239" s="244"/>
      <c r="H239" s="247">
        <v>64</v>
      </c>
      <c r="I239" s="248"/>
      <c r="J239" s="244"/>
      <c r="K239" s="244"/>
      <c r="L239" s="249"/>
      <c r="M239" s="250"/>
      <c r="N239" s="251"/>
      <c r="O239" s="251"/>
      <c r="P239" s="251"/>
      <c r="Q239" s="251"/>
      <c r="R239" s="251"/>
      <c r="S239" s="251"/>
      <c r="T239" s="252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3" t="s">
        <v>141</v>
      </c>
      <c r="AU239" s="253" t="s">
        <v>86</v>
      </c>
      <c r="AV239" s="14" t="s">
        <v>86</v>
      </c>
      <c r="AW239" s="14" t="s">
        <v>32</v>
      </c>
      <c r="AX239" s="14" t="s">
        <v>76</v>
      </c>
      <c r="AY239" s="253" t="s">
        <v>132</v>
      </c>
    </row>
    <row r="240" spans="1:51" s="13" customFormat="1" ht="12">
      <c r="A240" s="13"/>
      <c r="B240" s="232"/>
      <c r="C240" s="233"/>
      <c r="D240" s="234" t="s">
        <v>141</v>
      </c>
      <c r="E240" s="235" t="s">
        <v>1</v>
      </c>
      <c r="F240" s="236" t="s">
        <v>240</v>
      </c>
      <c r="G240" s="233"/>
      <c r="H240" s="235" t="s">
        <v>1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141</v>
      </c>
      <c r="AU240" s="242" t="s">
        <v>86</v>
      </c>
      <c r="AV240" s="13" t="s">
        <v>84</v>
      </c>
      <c r="AW240" s="13" t="s">
        <v>32</v>
      </c>
      <c r="AX240" s="13" t="s">
        <v>76</v>
      </c>
      <c r="AY240" s="242" t="s">
        <v>132</v>
      </c>
    </row>
    <row r="241" spans="1:51" s="14" customFormat="1" ht="12">
      <c r="A241" s="14"/>
      <c r="B241" s="243"/>
      <c r="C241" s="244"/>
      <c r="D241" s="234" t="s">
        <v>141</v>
      </c>
      <c r="E241" s="245" t="s">
        <v>1</v>
      </c>
      <c r="F241" s="246" t="s">
        <v>255</v>
      </c>
      <c r="G241" s="244"/>
      <c r="H241" s="247">
        <v>83.54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3" t="s">
        <v>141</v>
      </c>
      <c r="AU241" s="253" t="s">
        <v>86</v>
      </c>
      <c r="AV241" s="14" t="s">
        <v>86</v>
      </c>
      <c r="AW241" s="14" t="s">
        <v>32</v>
      </c>
      <c r="AX241" s="14" t="s">
        <v>76</v>
      </c>
      <c r="AY241" s="253" t="s">
        <v>132</v>
      </c>
    </row>
    <row r="242" spans="1:51" s="15" customFormat="1" ht="12">
      <c r="A242" s="15"/>
      <c r="B242" s="254"/>
      <c r="C242" s="255"/>
      <c r="D242" s="234" t="s">
        <v>141</v>
      </c>
      <c r="E242" s="256" t="s">
        <v>1</v>
      </c>
      <c r="F242" s="257" t="s">
        <v>183</v>
      </c>
      <c r="G242" s="255"/>
      <c r="H242" s="258">
        <v>289.04</v>
      </c>
      <c r="I242" s="259"/>
      <c r="J242" s="255"/>
      <c r="K242" s="255"/>
      <c r="L242" s="260"/>
      <c r="M242" s="261"/>
      <c r="N242" s="262"/>
      <c r="O242" s="262"/>
      <c r="P242" s="262"/>
      <c r="Q242" s="262"/>
      <c r="R242" s="262"/>
      <c r="S242" s="262"/>
      <c r="T242" s="263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64" t="s">
        <v>141</v>
      </c>
      <c r="AU242" s="264" t="s">
        <v>86</v>
      </c>
      <c r="AV242" s="15" t="s">
        <v>139</v>
      </c>
      <c r="AW242" s="15" t="s">
        <v>32</v>
      </c>
      <c r="AX242" s="15" t="s">
        <v>84</v>
      </c>
      <c r="AY242" s="264" t="s">
        <v>132</v>
      </c>
    </row>
    <row r="243" spans="1:65" s="2" customFormat="1" ht="16.5" customHeight="1">
      <c r="A243" s="39"/>
      <c r="B243" s="40"/>
      <c r="C243" s="219" t="s">
        <v>292</v>
      </c>
      <c r="D243" s="219" t="s">
        <v>134</v>
      </c>
      <c r="E243" s="220" t="s">
        <v>289</v>
      </c>
      <c r="F243" s="221" t="s">
        <v>290</v>
      </c>
      <c r="G243" s="222" t="s">
        <v>178</v>
      </c>
      <c r="H243" s="223">
        <v>246.21</v>
      </c>
      <c r="I243" s="224"/>
      <c r="J243" s="225">
        <f>ROUND(I243*H243,2)</f>
        <v>0</v>
      </c>
      <c r="K243" s="221" t="s">
        <v>138</v>
      </c>
      <c r="L243" s="45"/>
      <c r="M243" s="226" t="s">
        <v>1</v>
      </c>
      <c r="N243" s="227" t="s">
        <v>41</v>
      </c>
      <c r="O243" s="92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139</v>
      </c>
      <c r="AT243" s="230" t="s">
        <v>134</v>
      </c>
      <c r="AU243" s="230" t="s">
        <v>86</v>
      </c>
      <c r="AY243" s="18" t="s">
        <v>132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84</v>
      </c>
      <c r="BK243" s="231">
        <f>ROUND(I243*H243,2)</f>
        <v>0</v>
      </c>
      <c r="BL243" s="18" t="s">
        <v>139</v>
      </c>
      <c r="BM243" s="230" t="s">
        <v>293</v>
      </c>
    </row>
    <row r="244" spans="1:51" s="13" customFormat="1" ht="12">
      <c r="A244" s="13"/>
      <c r="B244" s="232"/>
      <c r="C244" s="233"/>
      <c r="D244" s="234" t="s">
        <v>141</v>
      </c>
      <c r="E244" s="235" t="s">
        <v>1</v>
      </c>
      <c r="F244" s="236" t="s">
        <v>246</v>
      </c>
      <c r="G244" s="233"/>
      <c r="H244" s="235" t="s">
        <v>1</v>
      </c>
      <c r="I244" s="237"/>
      <c r="J244" s="233"/>
      <c r="K244" s="233"/>
      <c r="L244" s="238"/>
      <c r="M244" s="239"/>
      <c r="N244" s="240"/>
      <c r="O244" s="240"/>
      <c r="P244" s="240"/>
      <c r="Q244" s="240"/>
      <c r="R244" s="240"/>
      <c r="S244" s="240"/>
      <c r="T244" s="24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2" t="s">
        <v>141</v>
      </c>
      <c r="AU244" s="242" t="s">
        <v>86</v>
      </c>
      <c r="AV244" s="13" t="s">
        <v>84</v>
      </c>
      <c r="AW244" s="13" t="s">
        <v>32</v>
      </c>
      <c r="AX244" s="13" t="s">
        <v>76</v>
      </c>
      <c r="AY244" s="242" t="s">
        <v>132</v>
      </c>
    </row>
    <row r="245" spans="1:51" s="14" customFormat="1" ht="12">
      <c r="A245" s="14"/>
      <c r="B245" s="243"/>
      <c r="C245" s="244"/>
      <c r="D245" s="234" t="s">
        <v>141</v>
      </c>
      <c r="E245" s="245" t="s">
        <v>1</v>
      </c>
      <c r="F245" s="246" t="s">
        <v>247</v>
      </c>
      <c r="G245" s="244"/>
      <c r="H245" s="247">
        <v>271.3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141</v>
      </c>
      <c r="AU245" s="253" t="s">
        <v>86</v>
      </c>
      <c r="AV245" s="14" t="s">
        <v>86</v>
      </c>
      <c r="AW245" s="14" t="s">
        <v>32</v>
      </c>
      <c r="AX245" s="14" t="s">
        <v>76</v>
      </c>
      <c r="AY245" s="253" t="s">
        <v>132</v>
      </c>
    </row>
    <row r="246" spans="1:51" s="13" customFormat="1" ht="12">
      <c r="A246" s="13"/>
      <c r="B246" s="232"/>
      <c r="C246" s="233"/>
      <c r="D246" s="234" t="s">
        <v>141</v>
      </c>
      <c r="E246" s="235" t="s">
        <v>1</v>
      </c>
      <c r="F246" s="236" t="s">
        <v>240</v>
      </c>
      <c r="G246" s="233"/>
      <c r="H246" s="235" t="s">
        <v>1</v>
      </c>
      <c r="I246" s="237"/>
      <c r="J246" s="233"/>
      <c r="K246" s="233"/>
      <c r="L246" s="238"/>
      <c r="M246" s="239"/>
      <c r="N246" s="240"/>
      <c r="O246" s="240"/>
      <c r="P246" s="240"/>
      <c r="Q246" s="240"/>
      <c r="R246" s="240"/>
      <c r="S246" s="240"/>
      <c r="T246" s="24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2" t="s">
        <v>141</v>
      </c>
      <c r="AU246" s="242" t="s">
        <v>86</v>
      </c>
      <c r="AV246" s="13" t="s">
        <v>84</v>
      </c>
      <c r="AW246" s="13" t="s">
        <v>32</v>
      </c>
      <c r="AX246" s="13" t="s">
        <v>76</v>
      </c>
      <c r="AY246" s="242" t="s">
        <v>132</v>
      </c>
    </row>
    <row r="247" spans="1:51" s="14" customFormat="1" ht="12">
      <c r="A247" s="14"/>
      <c r="B247" s="243"/>
      <c r="C247" s="244"/>
      <c r="D247" s="234" t="s">
        <v>141</v>
      </c>
      <c r="E247" s="245" t="s">
        <v>1</v>
      </c>
      <c r="F247" s="246" t="s">
        <v>248</v>
      </c>
      <c r="G247" s="244"/>
      <c r="H247" s="247">
        <v>-83.54</v>
      </c>
      <c r="I247" s="248"/>
      <c r="J247" s="244"/>
      <c r="K247" s="244"/>
      <c r="L247" s="249"/>
      <c r="M247" s="250"/>
      <c r="N247" s="251"/>
      <c r="O247" s="251"/>
      <c r="P247" s="251"/>
      <c r="Q247" s="251"/>
      <c r="R247" s="251"/>
      <c r="S247" s="251"/>
      <c r="T247" s="252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3" t="s">
        <v>141</v>
      </c>
      <c r="AU247" s="253" t="s">
        <v>86</v>
      </c>
      <c r="AV247" s="14" t="s">
        <v>86</v>
      </c>
      <c r="AW247" s="14" t="s">
        <v>32</v>
      </c>
      <c r="AX247" s="14" t="s">
        <v>76</v>
      </c>
      <c r="AY247" s="253" t="s">
        <v>132</v>
      </c>
    </row>
    <row r="248" spans="1:51" s="16" customFormat="1" ht="12">
      <c r="A248" s="16"/>
      <c r="B248" s="265"/>
      <c r="C248" s="266"/>
      <c r="D248" s="234" t="s">
        <v>141</v>
      </c>
      <c r="E248" s="267" t="s">
        <v>1</v>
      </c>
      <c r="F248" s="268" t="s">
        <v>249</v>
      </c>
      <c r="G248" s="266"/>
      <c r="H248" s="269">
        <v>187.76</v>
      </c>
      <c r="I248" s="270"/>
      <c r="J248" s="266"/>
      <c r="K248" s="266"/>
      <c r="L248" s="271"/>
      <c r="M248" s="272"/>
      <c r="N248" s="273"/>
      <c r="O248" s="273"/>
      <c r="P248" s="273"/>
      <c r="Q248" s="273"/>
      <c r="R248" s="273"/>
      <c r="S248" s="273"/>
      <c r="T248" s="274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T248" s="275" t="s">
        <v>141</v>
      </c>
      <c r="AU248" s="275" t="s">
        <v>86</v>
      </c>
      <c r="AV248" s="16" t="s">
        <v>147</v>
      </c>
      <c r="AW248" s="16" t="s">
        <v>32</v>
      </c>
      <c r="AX248" s="16" t="s">
        <v>76</v>
      </c>
      <c r="AY248" s="275" t="s">
        <v>132</v>
      </c>
    </row>
    <row r="249" spans="1:51" s="13" customFormat="1" ht="12">
      <c r="A249" s="13"/>
      <c r="B249" s="232"/>
      <c r="C249" s="233"/>
      <c r="D249" s="234" t="s">
        <v>141</v>
      </c>
      <c r="E249" s="235" t="s">
        <v>1</v>
      </c>
      <c r="F249" s="236" t="s">
        <v>198</v>
      </c>
      <c r="G249" s="233"/>
      <c r="H249" s="235" t="s">
        <v>1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2" t="s">
        <v>141</v>
      </c>
      <c r="AU249" s="242" t="s">
        <v>86</v>
      </c>
      <c r="AV249" s="13" t="s">
        <v>84</v>
      </c>
      <c r="AW249" s="13" t="s">
        <v>32</v>
      </c>
      <c r="AX249" s="13" t="s">
        <v>76</v>
      </c>
      <c r="AY249" s="242" t="s">
        <v>132</v>
      </c>
    </row>
    <row r="250" spans="1:51" s="14" customFormat="1" ht="12">
      <c r="A250" s="14"/>
      <c r="B250" s="243"/>
      <c r="C250" s="244"/>
      <c r="D250" s="234" t="s">
        <v>141</v>
      </c>
      <c r="E250" s="245" t="s">
        <v>1</v>
      </c>
      <c r="F250" s="246" t="s">
        <v>199</v>
      </c>
      <c r="G250" s="244"/>
      <c r="H250" s="247">
        <v>4.1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3" t="s">
        <v>141</v>
      </c>
      <c r="AU250" s="253" t="s">
        <v>86</v>
      </c>
      <c r="AV250" s="14" t="s">
        <v>86</v>
      </c>
      <c r="AW250" s="14" t="s">
        <v>32</v>
      </c>
      <c r="AX250" s="14" t="s">
        <v>76</v>
      </c>
      <c r="AY250" s="253" t="s">
        <v>132</v>
      </c>
    </row>
    <row r="251" spans="1:51" s="14" customFormat="1" ht="12">
      <c r="A251" s="14"/>
      <c r="B251" s="243"/>
      <c r="C251" s="244"/>
      <c r="D251" s="234" t="s">
        <v>141</v>
      </c>
      <c r="E251" s="245" t="s">
        <v>1</v>
      </c>
      <c r="F251" s="246" t="s">
        <v>200</v>
      </c>
      <c r="G251" s="244"/>
      <c r="H251" s="247">
        <v>11.9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3" t="s">
        <v>141</v>
      </c>
      <c r="AU251" s="253" t="s">
        <v>86</v>
      </c>
      <c r="AV251" s="14" t="s">
        <v>86</v>
      </c>
      <c r="AW251" s="14" t="s">
        <v>32</v>
      </c>
      <c r="AX251" s="14" t="s">
        <v>76</v>
      </c>
      <c r="AY251" s="253" t="s">
        <v>132</v>
      </c>
    </row>
    <row r="252" spans="1:51" s="14" customFormat="1" ht="12">
      <c r="A252" s="14"/>
      <c r="B252" s="243"/>
      <c r="C252" s="244"/>
      <c r="D252" s="234" t="s">
        <v>141</v>
      </c>
      <c r="E252" s="245" t="s">
        <v>1</v>
      </c>
      <c r="F252" s="246" t="s">
        <v>201</v>
      </c>
      <c r="G252" s="244"/>
      <c r="H252" s="247">
        <v>29.25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3" t="s">
        <v>141</v>
      </c>
      <c r="AU252" s="253" t="s">
        <v>86</v>
      </c>
      <c r="AV252" s="14" t="s">
        <v>86</v>
      </c>
      <c r="AW252" s="14" t="s">
        <v>32</v>
      </c>
      <c r="AX252" s="14" t="s">
        <v>76</v>
      </c>
      <c r="AY252" s="253" t="s">
        <v>132</v>
      </c>
    </row>
    <row r="253" spans="1:51" s="14" customFormat="1" ht="12">
      <c r="A253" s="14"/>
      <c r="B253" s="243"/>
      <c r="C253" s="244"/>
      <c r="D253" s="234" t="s">
        <v>141</v>
      </c>
      <c r="E253" s="245" t="s">
        <v>1</v>
      </c>
      <c r="F253" s="246" t="s">
        <v>202</v>
      </c>
      <c r="G253" s="244"/>
      <c r="H253" s="247">
        <v>13.2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3" t="s">
        <v>141</v>
      </c>
      <c r="AU253" s="253" t="s">
        <v>86</v>
      </c>
      <c r="AV253" s="14" t="s">
        <v>86</v>
      </c>
      <c r="AW253" s="14" t="s">
        <v>32</v>
      </c>
      <c r="AX253" s="14" t="s">
        <v>76</v>
      </c>
      <c r="AY253" s="253" t="s">
        <v>132</v>
      </c>
    </row>
    <row r="254" spans="1:51" s="16" customFormat="1" ht="12">
      <c r="A254" s="16"/>
      <c r="B254" s="265"/>
      <c r="C254" s="266"/>
      <c r="D254" s="234" t="s">
        <v>141</v>
      </c>
      <c r="E254" s="267" t="s">
        <v>1</v>
      </c>
      <c r="F254" s="268" t="s">
        <v>249</v>
      </c>
      <c r="G254" s="266"/>
      <c r="H254" s="269">
        <v>58.45</v>
      </c>
      <c r="I254" s="270"/>
      <c r="J254" s="266"/>
      <c r="K254" s="266"/>
      <c r="L254" s="271"/>
      <c r="M254" s="272"/>
      <c r="N254" s="273"/>
      <c r="O254" s="273"/>
      <c r="P254" s="273"/>
      <c r="Q254" s="273"/>
      <c r="R254" s="273"/>
      <c r="S254" s="273"/>
      <c r="T254" s="274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T254" s="275" t="s">
        <v>141</v>
      </c>
      <c r="AU254" s="275" t="s">
        <v>86</v>
      </c>
      <c r="AV254" s="16" t="s">
        <v>147</v>
      </c>
      <c r="AW254" s="16" t="s">
        <v>32</v>
      </c>
      <c r="AX254" s="16" t="s">
        <v>76</v>
      </c>
      <c r="AY254" s="275" t="s">
        <v>132</v>
      </c>
    </row>
    <row r="255" spans="1:51" s="15" customFormat="1" ht="12">
      <c r="A255" s="15"/>
      <c r="B255" s="254"/>
      <c r="C255" s="255"/>
      <c r="D255" s="234" t="s">
        <v>141</v>
      </c>
      <c r="E255" s="256" t="s">
        <v>1</v>
      </c>
      <c r="F255" s="257" t="s">
        <v>183</v>
      </c>
      <c r="G255" s="255"/>
      <c r="H255" s="258">
        <v>246.20999999999998</v>
      </c>
      <c r="I255" s="259"/>
      <c r="J255" s="255"/>
      <c r="K255" s="255"/>
      <c r="L255" s="260"/>
      <c r="M255" s="261"/>
      <c r="N255" s="262"/>
      <c r="O255" s="262"/>
      <c r="P255" s="262"/>
      <c r="Q255" s="262"/>
      <c r="R255" s="262"/>
      <c r="S255" s="262"/>
      <c r="T255" s="263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4" t="s">
        <v>141</v>
      </c>
      <c r="AU255" s="264" t="s">
        <v>86</v>
      </c>
      <c r="AV255" s="15" t="s">
        <v>139</v>
      </c>
      <c r="AW255" s="15" t="s">
        <v>32</v>
      </c>
      <c r="AX255" s="15" t="s">
        <v>84</v>
      </c>
      <c r="AY255" s="264" t="s">
        <v>132</v>
      </c>
    </row>
    <row r="256" spans="1:65" s="2" customFormat="1" ht="33" customHeight="1">
      <c r="A256" s="39"/>
      <c r="B256" s="40"/>
      <c r="C256" s="219" t="s">
        <v>294</v>
      </c>
      <c r="D256" s="219" t="s">
        <v>134</v>
      </c>
      <c r="E256" s="220" t="s">
        <v>295</v>
      </c>
      <c r="F256" s="221" t="s">
        <v>296</v>
      </c>
      <c r="G256" s="222" t="s">
        <v>178</v>
      </c>
      <c r="H256" s="223">
        <v>83.54</v>
      </c>
      <c r="I256" s="224"/>
      <c r="J256" s="225">
        <f>ROUND(I256*H256,2)</f>
        <v>0</v>
      </c>
      <c r="K256" s="221" t="s">
        <v>138</v>
      </c>
      <c r="L256" s="45"/>
      <c r="M256" s="226" t="s">
        <v>1</v>
      </c>
      <c r="N256" s="227" t="s">
        <v>41</v>
      </c>
      <c r="O256" s="92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0" t="s">
        <v>139</v>
      </c>
      <c r="AT256" s="230" t="s">
        <v>134</v>
      </c>
      <c r="AU256" s="230" t="s">
        <v>86</v>
      </c>
      <c r="AY256" s="18" t="s">
        <v>132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84</v>
      </c>
      <c r="BK256" s="231">
        <f>ROUND(I256*H256,2)</f>
        <v>0</v>
      </c>
      <c r="BL256" s="18" t="s">
        <v>139</v>
      </c>
      <c r="BM256" s="230" t="s">
        <v>297</v>
      </c>
    </row>
    <row r="257" spans="1:51" s="13" customFormat="1" ht="12">
      <c r="A257" s="13"/>
      <c r="B257" s="232"/>
      <c r="C257" s="233"/>
      <c r="D257" s="234" t="s">
        <v>141</v>
      </c>
      <c r="E257" s="235" t="s">
        <v>1</v>
      </c>
      <c r="F257" s="236" t="s">
        <v>157</v>
      </c>
      <c r="G257" s="233"/>
      <c r="H257" s="235" t="s">
        <v>1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2" t="s">
        <v>141</v>
      </c>
      <c r="AU257" s="242" t="s">
        <v>86</v>
      </c>
      <c r="AV257" s="13" t="s">
        <v>84</v>
      </c>
      <c r="AW257" s="13" t="s">
        <v>32</v>
      </c>
      <c r="AX257" s="13" t="s">
        <v>76</v>
      </c>
      <c r="AY257" s="242" t="s">
        <v>132</v>
      </c>
    </row>
    <row r="258" spans="1:51" s="14" customFormat="1" ht="12">
      <c r="A258" s="14"/>
      <c r="B258" s="243"/>
      <c r="C258" s="244"/>
      <c r="D258" s="234" t="s">
        <v>141</v>
      </c>
      <c r="E258" s="245" t="s">
        <v>1</v>
      </c>
      <c r="F258" s="246" t="s">
        <v>255</v>
      </c>
      <c r="G258" s="244"/>
      <c r="H258" s="247">
        <v>83.54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3" t="s">
        <v>141</v>
      </c>
      <c r="AU258" s="253" t="s">
        <v>86</v>
      </c>
      <c r="AV258" s="14" t="s">
        <v>86</v>
      </c>
      <c r="AW258" s="14" t="s">
        <v>32</v>
      </c>
      <c r="AX258" s="14" t="s">
        <v>84</v>
      </c>
      <c r="AY258" s="253" t="s">
        <v>132</v>
      </c>
    </row>
    <row r="259" spans="1:65" s="2" customFormat="1" ht="33" customHeight="1">
      <c r="A259" s="39"/>
      <c r="B259" s="40"/>
      <c r="C259" s="219" t="s">
        <v>298</v>
      </c>
      <c r="D259" s="219" t="s">
        <v>134</v>
      </c>
      <c r="E259" s="220" t="s">
        <v>299</v>
      </c>
      <c r="F259" s="221" t="s">
        <v>300</v>
      </c>
      <c r="G259" s="222" t="s">
        <v>150</v>
      </c>
      <c r="H259" s="223">
        <v>1415</v>
      </c>
      <c r="I259" s="224"/>
      <c r="J259" s="225">
        <f>ROUND(I259*H259,2)</f>
        <v>0</v>
      </c>
      <c r="K259" s="221" t="s">
        <v>138</v>
      </c>
      <c r="L259" s="45"/>
      <c r="M259" s="226" t="s">
        <v>1</v>
      </c>
      <c r="N259" s="227" t="s">
        <v>41</v>
      </c>
      <c r="O259" s="92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0" t="s">
        <v>139</v>
      </c>
      <c r="AT259" s="230" t="s">
        <v>134</v>
      </c>
      <c r="AU259" s="230" t="s">
        <v>86</v>
      </c>
      <c r="AY259" s="18" t="s">
        <v>132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84</v>
      </c>
      <c r="BK259" s="231">
        <f>ROUND(I259*H259,2)</f>
        <v>0</v>
      </c>
      <c r="BL259" s="18" t="s">
        <v>139</v>
      </c>
      <c r="BM259" s="230" t="s">
        <v>301</v>
      </c>
    </row>
    <row r="260" spans="1:51" s="13" customFormat="1" ht="12">
      <c r="A260" s="13"/>
      <c r="B260" s="232"/>
      <c r="C260" s="233"/>
      <c r="D260" s="234" t="s">
        <v>141</v>
      </c>
      <c r="E260" s="235" t="s">
        <v>1</v>
      </c>
      <c r="F260" s="236" t="s">
        <v>237</v>
      </c>
      <c r="G260" s="233"/>
      <c r="H260" s="235" t="s">
        <v>1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141</v>
      </c>
      <c r="AU260" s="242" t="s">
        <v>86</v>
      </c>
      <c r="AV260" s="13" t="s">
        <v>84</v>
      </c>
      <c r="AW260" s="13" t="s">
        <v>32</v>
      </c>
      <c r="AX260" s="13" t="s">
        <v>76</v>
      </c>
      <c r="AY260" s="242" t="s">
        <v>132</v>
      </c>
    </row>
    <row r="261" spans="1:51" s="14" customFormat="1" ht="12">
      <c r="A261" s="14"/>
      <c r="B261" s="243"/>
      <c r="C261" s="244"/>
      <c r="D261" s="234" t="s">
        <v>141</v>
      </c>
      <c r="E261" s="245" t="s">
        <v>1</v>
      </c>
      <c r="F261" s="246" t="s">
        <v>302</v>
      </c>
      <c r="G261" s="244"/>
      <c r="H261" s="247">
        <v>1415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3" t="s">
        <v>141</v>
      </c>
      <c r="AU261" s="253" t="s">
        <v>86</v>
      </c>
      <c r="AV261" s="14" t="s">
        <v>86</v>
      </c>
      <c r="AW261" s="14" t="s">
        <v>32</v>
      </c>
      <c r="AX261" s="14" t="s">
        <v>84</v>
      </c>
      <c r="AY261" s="253" t="s">
        <v>132</v>
      </c>
    </row>
    <row r="262" spans="1:65" s="2" customFormat="1" ht="24.15" customHeight="1">
      <c r="A262" s="39"/>
      <c r="B262" s="40"/>
      <c r="C262" s="219" t="s">
        <v>303</v>
      </c>
      <c r="D262" s="219" t="s">
        <v>134</v>
      </c>
      <c r="E262" s="220" t="s">
        <v>304</v>
      </c>
      <c r="F262" s="221" t="s">
        <v>305</v>
      </c>
      <c r="G262" s="222" t="s">
        <v>150</v>
      </c>
      <c r="H262" s="223">
        <v>640</v>
      </c>
      <c r="I262" s="224"/>
      <c r="J262" s="225">
        <f>ROUND(I262*H262,2)</f>
        <v>0</v>
      </c>
      <c r="K262" s="221" t="s">
        <v>138</v>
      </c>
      <c r="L262" s="45"/>
      <c r="M262" s="226" t="s">
        <v>1</v>
      </c>
      <c r="N262" s="227" t="s">
        <v>41</v>
      </c>
      <c r="O262" s="92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139</v>
      </c>
      <c r="AT262" s="230" t="s">
        <v>134</v>
      </c>
      <c r="AU262" s="230" t="s">
        <v>86</v>
      </c>
      <c r="AY262" s="18" t="s">
        <v>132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84</v>
      </c>
      <c r="BK262" s="231">
        <f>ROUND(I262*H262,2)</f>
        <v>0</v>
      </c>
      <c r="BL262" s="18" t="s">
        <v>139</v>
      </c>
      <c r="BM262" s="230" t="s">
        <v>306</v>
      </c>
    </row>
    <row r="263" spans="1:51" s="13" customFormat="1" ht="12">
      <c r="A263" s="13"/>
      <c r="B263" s="232"/>
      <c r="C263" s="233"/>
      <c r="D263" s="234" t="s">
        <v>141</v>
      </c>
      <c r="E263" s="235" t="s">
        <v>1</v>
      </c>
      <c r="F263" s="236" t="s">
        <v>157</v>
      </c>
      <c r="G263" s="233"/>
      <c r="H263" s="235" t="s">
        <v>1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2" t="s">
        <v>141</v>
      </c>
      <c r="AU263" s="242" t="s">
        <v>86</v>
      </c>
      <c r="AV263" s="13" t="s">
        <v>84</v>
      </c>
      <c r="AW263" s="13" t="s">
        <v>32</v>
      </c>
      <c r="AX263" s="13" t="s">
        <v>76</v>
      </c>
      <c r="AY263" s="242" t="s">
        <v>132</v>
      </c>
    </row>
    <row r="264" spans="1:51" s="14" customFormat="1" ht="12">
      <c r="A264" s="14"/>
      <c r="B264" s="243"/>
      <c r="C264" s="244"/>
      <c r="D264" s="234" t="s">
        <v>141</v>
      </c>
      <c r="E264" s="245" t="s">
        <v>1</v>
      </c>
      <c r="F264" s="246" t="s">
        <v>307</v>
      </c>
      <c r="G264" s="244"/>
      <c r="H264" s="247">
        <v>640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3" t="s">
        <v>141</v>
      </c>
      <c r="AU264" s="253" t="s">
        <v>86</v>
      </c>
      <c r="AV264" s="14" t="s">
        <v>86</v>
      </c>
      <c r="AW264" s="14" t="s">
        <v>32</v>
      </c>
      <c r="AX264" s="14" t="s">
        <v>84</v>
      </c>
      <c r="AY264" s="253" t="s">
        <v>132</v>
      </c>
    </row>
    <row r="265" spans="1:65" s="2" customFormat="1" ht="16.5" customHeight="1">
      <c r="A265" s="39"/>
      <c r="B265" s="40"/>
      <c r="C265" s="276" t="s">
        <v>308</v>
      </c>
      <c r="D265" s="276" t="s">
        <v>267</v>
      </c>
      <c r="E265" s="277" t="s">
        <v>309</v>
      </c>
      <c r="F265" s="278" t="s">
        <v>310</v>
      </c>
      <c r="G265" s="279" t="s">
        <v>311</v>
      </c>
      <c r="H265" s="280">
        <v>25.6</v>
      </c>
      <c r="I265" s="281"/>
      <c r="J265" s="282">
        <f>ROUND(I265*H265,2)</f>
        <v>0</v>
      </c>
      <c r="K265" s="278" t="s">
        <v>138</v>
      </c>
      <c r="L265" s="283"/>
      <c r="M265" s="284" t="s">
        <v>1</v>
      </c>
      <c r="N265" s="285" t="s">
        <v>41</v>
      </c>
      <c r="O265" s="92"/>
      <c r="P265" s="228">
        <f>O265*H265</f>
        <v>0</v>
      </c>
      <c r="Q265" s="228">
        <v>0.001</v>
      </c>
      <c r="R265" s="228">
        <f>Q265*H265</f>
        <v>0.0256</v>
      </c>
      <c r="S265" s="228">
        <v>0</v>
      </c>
      <c r="T265" s="22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0" t="s">
        <v>175</v>
      </c>
      <c r="AT265" s="230" t="s">
        <v>267</v>
      </c>
      <c r="AU265" s="230" t="s">
        <v>86</v>
      </c>
      <c r="AY265" s="18" t="s">
        <v>132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8" t="s">
        <v>84</v>
      </c>
      <c r="BK265" s="231">
        <f>ROUND(I265*H265,2)</f>
        <v>0</v>
      </c>
      <c r="BL265" s="18" t="s">
        <v>139</v>
      </c>
      <c r="BM265" s="230" t="s">
        <v>312</v>
      </c>
    </row>
    <row r="266" spans="1:51" s="14" customFormat="1" ht="12">
      <c r="A266" s="14"/>
      <c r="B266" s="243"/>
      <c r="C266" s="244"/>
      <c r="D266" s="234" t="s">
        <v>141</v>
      </c>
      <c r="E266" s="244"/>
      <c r="F266" s="246" t="s">
        <v>313</v>
      </c>
      <c r="G266" s="244"/>
      <c r="H266" s="247">
        <v>25.6</v>
      </c>
      <c r="I266" s="248"/>
      <c r="J266" s="244"/>
      <c r="K266" s="244"/>
      <c r="L266" s="249"/>
      <c r="M266" s="250"/>
      <c r="N266" s="251"/>
      <c r="O266" s="251"/>
      <c r="P266" s="251"/>
      <c r="Q266" s="251"/>
      <c r="R266" s="251"/>
      <c r="S266" s="251"/>
      <c r="T266" s="25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3" t="s">
        <v>141</v>
      </c>
      <c r="AU266" s="253" t="s">
        <v>86</v>
      </c>
      <c r="AV266" s="14" t="s">
        <v>86</v>
      </c>
      <c r="AW266" s="14" t="s">
        <v>4</v>
      </c>
      <c r="AX266" s="14" t="s">
        <v>84</v>
      </c>
      <c r="AY266" s="253" t="s">
        <v>132</v>
      </c>
    </row>
    <row r="267" spans="1:65" s="2" customFormat="1" ht="24.15" customHeight="1">
      <c r="A267" s="39"/>
      <c r="B267" s="40"/>
      <c r="C267" s="219" t="s">
        <v>314</v>
      </c>
      <c r="D267" s="219" t="s">
        <v>134</v>
      </c>
      <c r="E267" s="220" t="s">
        <v>315</v>
      </c>
      <c r="F267" s="221" t="s">
        <v>316</v>
      </c>
      <c r="G267" s="222" t="s">
        <v>150</v>
      </c>
      <c r="H267" s="223">
        <v>880</v>
      </c>
      <c r="I267" s="224"/>
      <c r="J267" s="225">
        <f>ROUND(I267*H267,2)</f>
        <v>0</v>
      </c>
      <c r="K267" s="221" t="s">
        <v>138</v>
      </c>
      <c r="L267" s="45"/>
      <c r="M267" s="226" t="s">
        <v>1</v>
      </c>
      <c r="N267" s="227" t="s">
        <v>41</v>
      </c>
      <c r="O267" s="92"/>
      <c r="P267" s="228">
        <f>O267*H267</f>
        <v>0</v>
      </c>
      <c r="Q267" s="228">
        <v>0</v>
      </c>
      <c r="R267" s="228">
        <f>Q267*H267</f>
        <v>0</v>
      </c>
      <c r="S267" s="228">
        <v>0</v>
      </c>
      <c r="T267" s="22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0" t="s">
        <v>139</v>
      </c>
      <c r="AT267" s="230" t="s">
        <v>134</v>
      </c>
      <c r="AU267" s="230" t="s">
        <v>86</v>
      </c>
      <c r="AY267" s="18" t="s">
        <v>132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8" t="s">
        <v>84</v>
      </c>
      <c r="BK267" s="231">
        <f>ROUND(I267*H267,2)</f>
        <v>0</v>
      </c>
      <c r="BL267" s="18" t="s">
        <v>139</v>
      </c>
      <c r="BM267" s="230" t="s">
        <v>317</v>
      </c>
    </row>
    <row r="268" spans="1:51" s="13" customFormat="1" ht="12">
      <c r="A268" s="13"/>
      <c r="B268" s="232"/>
      <c r="C268" s="233"/>
      <c r="D268" s="234" t="s">
        <v>141</v>
      </c>
      <c r="E268" s="235" t="s">
        <v>1</v>
      </c>
      <c r="F268" s="236" t="s">
        <v>157</v>
      </c>
      <c r="G268" s="233"/>
      <c r="H268" s="235" t="s">
        <v>1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2" t="s">
        <v>141</v>
      </c>
      <c r="AU268" s="242" t="s">
        <v>86</v>
      </c>
      <c r="AV268" s="13" t="s">
        <v>84</v>
      </c>
      <c r="AW268" s="13" t="s">
        <v>32</v>
      </c>
      <c r="AX268" s="13" t="s">
        <v>76</v>
      </c>
      <c r="AY268" s="242" t="s">
        <v>132</v>
      </c>
    </row>
    <row r="269" spans="1:51" s="14" customFormat="1" ht="12">
      <c r="A269" s="14"/>
      <c r="B269" s="243"/>
      <c r="C269" s="244"/>
      <c r="D269" s="234" t="s">
        <v>141</v>
      </c>
      <c r="E269" s="245" t="s">
        <v>1</v>
      </c>
      <c r="F269" s="246" t="s">
        <v>318</v>
      </c>
      <c r="G269" s="244"/>
      <c r="H269" s="247">
        <v>880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3" t="s">
        <v>141</v>
      </c>
      <c r="AU269" s="253" t="s">
        <v>86</v>
      </c>
      <c r="AV269" s="14" t="s">
        <v>86</v>
      </c>
      <c r="AW269" s="14" t="s">
        <v>32</v>
      </c>
      <c r="AX269" s="14" t="s">
        <v>84</v>
      </c>
      <c r="AY269" s="253" t="s">
        <v>132</v>
      </c>
    </row>
    <row r="270" spans="1:65" s="2" customFormat="1" ht="24.15" customHeight="1">
      <c r="A270" s="39"/>
      <c r="B270" s="40"/>
      <c r="C270" s="219" t="s">
        <v>319</v>
      </c>
      <c r="D270" s="219" t="s">
        <v>134</v>
      </c>
      <c r="E270" s="220" t="s">
        <v>320</v>
      </c>
      <c r="F270" s="221" t="s">
        <v>321</v>
      </c>
      <c r="G270" s="222" t="s">
        <v>150</v>
      </c>
      <c r="H270" s="223">
        <v>640</v>
      </c>
      <c r="I270" s="224"/>
      <c r="J270" s="225">
        <f>ROUND(I270*H270,2)</f>
        <v>0</v>
      </c>
      <c r="K270" s="221" t="s">
        <v>138</v>
      </c>
      <c r="L270" s="45"/>
      <c r="M270" s="226" t="s">
        <v>1</v>
      </c>
      <c r="N270" s="227" t="s">
        <v>41</v>
      </c>
      <c r="O270" s="92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0" t="s">
        <v>139</v>
      </c>
      <c r="AT270" s="230" t="s">
        <v>134</v>
      </c>
      <c r="AU270" s="230" t="s">
        <v>86</v>
      </c>
      <c r="AY270" s="18" t="s">
        <v>132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8" t="s">
        <v>84</v>
      </c>
      <c r="BK270" s="231">
        <f>ROUND(I270*H270,2)</f>
        <v>0</v>
      </c>
      <c r="BL270" s="18" t="s">
        <v>139</v>
      </c>
      <c r="BM270" s="230" t="s">
        <v>322</v>
      </c>
    </row>
    <row r="271" spans="1:51" s="13" customFormat="1" ht="12">
      <c r="A271" s="13"/>
      <c r="B271" s="232"/>
      <c r="C271" s="233"/>
      <c r="D271" s="234" t="s">
        <v>141</v>
      </c>
      <c r="E271" s="235" t="s">
        <v>1</v>
      </c>
      <c r="F271" s="236" t="s">
        <v>323</v>
      </c>
      <c r="G271" s="233"/>
      <c r="H271" s="235" t="s">
        <v>1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141</v>
      </c>
      <c r="AU271" s="242" t="s">
        <v>86</v>
      </c>
      <c r="AV271" s="13" t="s">
        <v>84</v>
      </c>
      <c r="AW271" s="13" t="s">
        <v>32</v>
      </c>
      <c r="AX271" s="13" t="s">
        <v>76</v>
      </c>
      <c r="AY271" s="242" t="s">
        <v>132</v>
      </c>
    </row>
    <row r="272" spans="1:51" s="14" customFormat="1" ht="12">
      <c r="A272" s="14"/>
      <c r="B272" s="243"/>
      <c r="C272" s="244"/>
      <c r="D272" s="234" t="s">
        <v>141</v>
      </c>
      <c r="E272" s="245" t="s">
        <v>1</v>
      </c>
      <c r="F272" s="246" t="s">
        <v>307</v>
      </c>
      <c r="G272" s="244"/>
      <c r="H272" s="247">
        <v>640</v>
      </c>
      <c r="I272" s="248"/>
      <c r="J272" s="244"/>
      <c r="K272" s="244"/>
      <c r="L272" s="249"/>
      <c r="M272" s="250"/>
      <c r="N272" s="251"/>
      <c r="O272" s="251"/>
      <c r="P272" s="251"/>
      <c r="Q272" s="251"/>
      <c r="R272" s="251"/>
      <c r="S272" s="251"/>
      <c r="T272" s="25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3" t="s">
        <v>141</v>
      </c>
      <c r="AU272" s="253" t="s">
        <v>86</v>
      </c>
      <c r="AV272" s="14" t="s">
        <v>86</v>
      </c>
      <c r="AW272" s="14" t="s">
        <v>32</v>
      </c>
      <c r="AX272" s="14" t="s">
        <v>84</v>
      </c>
      <c r="AY272" s="253" t="s">
        <v>132</v>
      </c>
    </row>
    <row r="273" spans="1:65" s="2" customFormat="1" ht="33" customHeight="1">
      <c r="A273" s="39"/>
      <c r="B273" s="40"/>
      <c r="C273" s="219" t="s">
        <v>324</v>
      </c>
      <c r="D273" s="219" t="s">
        <v>134</v>
      </c>
      <c r="E273" s="220" t="s">
        <v>325</v>
      </c>
      <c r="F273" s="221" t="s">
        <v>326</v>
      </c>
      <c r="G273" s="222" t="s">
        <v>137</v>
      </c>
      <c r="H273" s="223">
        <v>19</v>
      </c>
      <c r="I273" s="224"/>
      <c r="J273" s="225">
        <f>ROUND(I273*H273,2)</f>
        <v>0</v>
      </c>
      <c r="K273" s="221" t="s">
        <v>138</v>
      </c>
      <c r="L273" s="45"/>
      <c r="M273" s="226" t="s">
        <v>1</v>
      </c>
      <c r="N273" s="227" t="s">
        <v>41</v>
      </c>
      <c r="O273" s="92"/>
      <c r="P273" s="228">
        <f>O273*H273</f>
        <v>0</v>
      </c>
      <c r="Q273" s="228">
        <v>0</v>
      </c>
      <c r="R273" s="228">
        <f>Q273*H273</f>
        <v>0</v>
      </c>
      <c r="S273" s="228">
        <v>0</v>
      </c>
      <c r="T273" s="22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0" t="s">
        <v>139</v>
      </c>
      <c r="AT273" s="230" t="s">
        <v>134</v>
      </c>
      <c r="AU273" s="230" t="s">
        <v>86</v>
      </c>
      <c r="AY273" s="18" t="s">
        <v>132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8" t="s">
        <v>84</v>
      </c>
      <c r="BK273" s="231">
        <f>ROUND(I273*H273,2)</f>
        <v>0</v>
      </c>
      <c r="BL273" s="18" t="s">
        <v>139</v>
      </c>
      <c r="BM273" s="230" t="s">
        <v>327</v>
      </c>
    </row>
    <row r="274" spans="1:65" s="2" customFormat="1" ht="24.15" customHeight="1">
      <c r="A274" s="39"/>
      <c r="B274" s="40"/>
      <c r="C274" s="219" t="s">
        <v>328</v>
      </c>
      <c r="D274" s="219" t="s">
        <v>134</v>
      </c>
      <c r="E274" s="220" t="s">
        <v>329</v>
      </c>
      <c r="F274" s="221" t="s">
        <v>330</v>
      </c>
      <c r="G274" s="222" t="s">
        <v>137</v>
      </c>
      <c r="H274" s="223">
        <v>19</v>
      </c>
      <c r="I274" s="224"/>
      <c r="J274" s="225">
        <f>ROUND(I274*H274,2)</f>
        <v>0</v>
      </c>
      <c r="K274" s="221" t="s">
        <v>138</v>
      </c>
      <c r="L274" s="45"/>
      <c r="M274" s="226" t="s">
        <v>1</v>
      </c>
      <c r="N274" s="227" t="s">
        <v>41</v>
      </c>
      <c r="O274" s="92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139</v>
      </c>
      <c r="AT274" s="230" t="s">
        <v>134</v>
      </c>
      <c r="AU274" s="230" t="s">
        <v>86</v>
      </c>
      <c r="AY274" s="18" t="s">
        <v>132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84</v>
      </c>
      <c r="BK274" s="231">
        <f>ROUND(I274*H274,2)</f>
        <v>0</v>
      </c>
      <c r="BL274" s="18" t="s">
        <v>139</v>
      </c>
      <c r="BM274" s="230" t="s">
        <v>331</v>
      </c>
    </row>
    <row r="275" spans="1:65" s="2" customFormat="1" ht="37.8" customHeight="1">
      <c r="A275" s="39"/>
      <c r="B275" s="40"/>
      <c r="C275" s="219" t="s">
        <v>332</v>
      </c>
      <c r="D275" s="219" t="s">
        <v>134</v>
      </c>
      <c r="E275" s="220" t="s">
        <v>333</v>
      </c>
      <c r="F275" s="221" t="s">
        <v>334</v>
      </c>
      <c r="G275" s="222" t="s">
        <v>137</v>
      </c>
      <c r="H275" s="223">
        <v>19</v>
      </c>
      <c r="I275" s="224"/>
      <c r="J275" s="225">
        <f>ROUND(I275*H275,2)</f>
        <v>0</v>
      </c>
      <c r="K275" s="221" t="s">
        <v>138</v>
      </c>
      <c r="L275" s="45"/>
      <c r="M275" s="226" t="s">
        <v>1</v>
      </c>
      <c r="N275" s="227" t="s">
        <v>41</v>
      </c>
      <c r="O275" s="92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0" t="s">
        <v>139</v>
      </c>
      <c r="AT275" s="230" t="s">
        <v>134</v>
      </c>
      <c r="AU275" s="230" t="s">
        <v>86</v>
      </c>
      <c r="AY275" s="18" t="s">
        <v>132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8" t="s">
        <v>84</v>
      </c>
      <c r="BK275" s="231">
        <f>ROUND(I275*H275,2)</f>
        <v>0</v>
      </c>
      <c r="BL275" s="18" t="s">
        <v>139</v>
      </c>
      <c r="BM275" s="230" t="s">
        <v>335</v>
      </c>
    </row>
    <row r="276" spans="1:51" s="13" customFormat="1" ht="12">
      <c r="A276" s="13"/>
      <c r="B276" s="232"/>
      <c r="C276" s="233"/>
      <c r="D276" s="234" t="s">
        <v>141</v>
      </c>
      <c r="E276" s="235" t="s">
        <v>1</v>
      </c>
      <c r="F276" s="236" t="s">
        <v>157</v>
      </c>
      <c r="G276" s="233"/>
      <c r="H276" s="235" t="s">
        <v>1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2" t="s">
        <v>141</v>
      </c>
      <c r="AU276" s="242" t="s">
        <v>86</v>
      </c>
      <c r="AV276" s="13" t="s">
        <v>84</v>
      </c>
      <c r="AW276" s="13" t="s">
        <v>32</v>
      </c>
      <c r="AX276" s="13" t="s">
        <v>76</v>
      </c>
      <c r="AY276" s="242" t="s">
        <v>132</v>
      </c>
    </row>
    <row r="277" spans="1:51" s="14" customFormat="1" ht="12">
      <c r="A277" s="14"/>
      <c r="B277" s="243"/>
      <c r="C277" s="244"/>
      <c r="D277" s="234" t="s">
        <v>141</v>
      </c>
      <c r="E277" s="245" t="s">
        <v>1</v>
      </c>
      <c r="F277" s="246" t="s">
        <v>233</v>
      </c>
      <c r="G277" s="244"/>
      <c r="H277" s="247">
        <v>19</v>
      </c>
      <c r="I277" s="248"/>
      <c r="J277" s="244"/>
      <c r="K277" s="244"/>
      <c r="L277" s="249"/>
      <c r="M277" s="250"/>
      <c r="N277" s="251"/>
      <c r="O277" s="251"/>
      <c r="P277" s="251"/>
      <c r="Q277" s="251"/>
      <c r="R277" s="251"/>
      <c r="S277" s="251"/>
      <c r="T277" s="25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3" t="s">
        <v>141</v>
      </c>
      <c r="AU277" s="253" t="s">
        <v>86</v>
      </c>
      <c r="AV277" s="14" t="s">
        <v>86</v>
      </c>
      <c r="AW277" s="14" t="s">
        <v>32</v>
      </c>
      <c r="AX277" s="14" t="s">
        <v>84</v>
      </c>
      <c r="AY277" s="253" t="s">
        <v>132</v>
      </c>
    </row>
    <row r="278" spans="1:65" s="2" customFormat="1" ht="24.15" customHeight="1">
      <c r="A278" s="39"/>
      <c r="B278" s="40"/>
      <c r="C278" s="219" t="s">
        <v>336</v>
      </c>
      <c r="D278" s="219" t="s">
        <v>134</v>
      </c>
      <c r="E278" s="220" t="s">
        <v>337</v>
      </c>
      <c r="F278" s="221" t="s">
        <v>338</v>
      </c>
      <c r="G278" s="222" t="s">
        <v>137</v>
      </c>
      <c r="H278" s="223">
        <v>19</v>
      </c>
      <c r="I278" s="224"/>
      <c r="J278" s="225">
        <f>ROUND(I278*H278,2)</f>
        <v>0</v>
      </c>
      <c r="K278" s="221" t="s">
        <v>138</v>
      </c>
      <c r="L278" s="45"/>
      <c r="M278" s="226" t="s">
        <v>1</v>
      </c>
      <c r="N278" s="227" t="s">
        <v>41</v>
      </c>
      <c r="O278" s="92"/>
      <c r="P278" s="228">
        <f>O278*H278</f>
        <v>0</v>
      </c>
      <c r="Q278" s="228">
        <v>0.00656</v>
      </c>
      <c r="R278" s="228">
        <f>Q278*H278</f>
        <v>0.12464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139</v>
      </c>
      <c r="AT278" s="230" t="s">
        <v>134</v>
      </c>
      <c r="AU278" s="230" t="s">
        <v>86</v>
      </c>
      <c r="AY278" s="18" t="s">
        <v>132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84</v>
      </c>
      <c r="BK278" s="231">
        <f>ROUND(I278*H278,2)</f>
        <v>0</v>
      </c>
      <c r="BL278" s="18" t="s">
        <v>139</v>
      </c>
      <c r="BM278" s="230" t="s">
        <v>339</v>
      </c>
    </row>
    <row r="279" spans="1:65" s="2" customFormat="1" ht="24.15" customHeight="1">
      <c r="A279" s="39"/>
      <c r="B279" s="40"/>
      <c r="C279" s="219" t="s">
        <v>340</v>
      </c>
      <c r="D279" s="219" t="s">
        <v>134</v>
      </c>
      <c r="E279" s="220" t="s">
        <v>341</v>
      </c>
      <c r="F279" s="221" t="s">
        <v>342</v>
      </c>
      <c r="G279" s="222" t="s">
        <v>137</v>
      </c>
      <c r="H279" s="223">
        <v>19</v>
      </c>
      <c r="I279" s="224"/>
      <c r="J279" s="225">
        <f>ROUND(I279*H279,2)</f>
        <v>0</v>
      </c>
      <c r="K279" s="221" t="s">
        <v>138</v>
      </c>
      <c r="L279" s="45"/>
      <c r="M279" s="226" t="s">
        <v>1</v>
      </c>
      <c r="N279" s="227" t="s">
        <v>41</v>
      </c>
      <c r="O279" s="92"/>
      <c r="P279" s="228">
        <f>O279*H279</f>
        <v>0</v>
      </c>
      <c r="Q279" s="228">
        <v>0.01281</v>
      </c>
      <c r="R279" s="228">
        <f>Q279*H279</f>
        <v>0.24339</v>
      </c>
      <c r="S279" s="228">
        <v>0</v>
      </c>
      <c r="T279" s="22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0" t="s">
        <v>139</v>
      </c>
      <c r="AT279" s="230" t="s">
        <v>134</v>
      </c>
      <c r="AU279" s="230" t="s">
        <v>86</v>
      </c>
      <c r="AY279" s="18" t="s">
        <v>132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8" t="s">
        <v>84</v>
      </c>
      <c r="BK279" s="231">
        <f>ROUND(I279*H279,2)</f>
        <v>0</v>
      </c>
      <c r="BL279" s="18" t="s">
        <v>139</v>
      </c>
      <c r="BM279" s="230" t="s">
        <v>343</v>
      </c>
    </row>
    <row r="280" spans="1:63" s="12" customFormat="1" ht="22.8" customHeight="1">
      <c r="A280" s="12"/>
      <c r="B280" s="203"/>
      <c r="C280" s="204"/>
      <c r="D280" s="205" t="s">
        <v>75</v>
      </c>
      <c r="E280" s="217" t="s">
        <v>86</v>
      </c>
      <c r="F280" s="217" t="s">
        <v>344</v>
      </c>
      <c r="G280" s="204"/>
      <c r="H280" s="204"/>
      <c r="I280" s="207"/>
      <c r="J280" s="218">
        <f>BK280</f>
        <v>0</v>
      </c>
      <c r="K280" s="204"/>
      <c r="L280" s="209"/>
      <c r="M280" s="210"/>
      <c r="N280" s="211"/>
      <c r="O280" s="211"/>
      <c r="P280" s="212">
        <f>SUM(P281:P292)</f>
        <v>0</v>
      </c>
      <c r="Q280" s="211"/>
      <c r="R280" s="212">
        <f>SUM(R281:R292)</f>
        <v>45.81388396</v>
      </c>
      <c r="S280" s="211"/>
      <c r="T280" s="213">
        <f>SUM(T281:T292)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4" t="s">
        <v>84</v>
      </c>
      <c r="AT280" s="215" t="s">
        <v>75</v>
      </c>
      <c r="AU280" s="215" t="s">
        <v>84</v>
      </c>
      <c r="AY280" s="214" t="s">
        <v>132</v>
      </c>
      <c r="BK280" s="216">
        <f>SUM(BK281:BK292)</f>
        <v>0</v>
      </c>
    </row>
    <row r="281" spans="1:65" s="2" customFormat="1" ht="24.15" customHeight="1">
      <c r="A281" s="39"/>
      <c r="B281" s="40"/>
      <c r="C281" s="219" t="s">
        <v>345</v>
      </c>
      <c r="D281" s="219" t="s">
        <v>134</v>
      </c>
      <c r="E281" s="220" t="s">
        <v>346</v>
      </c>
      <c r="F281" s="221" t="s">
        <v>347</v>
      </c>
      <c r="G281" s="222" t="s">
        <v>166</v>
      </c>
      <c r="H281" s="223">
        <v>279</v>
      </c>
      <c r="I281" s="224"/>
      <c r="J281" s="225">
        <f>ROUND(I281*H281,2)</f>
        <v>0</v>
      </c>
      <c r="K281" s="221" t="s">
        <v>138</v>
      </c>
      <c r="L281" s="45"/>
      <c r="M281" s="226" t="s">
        <v>1</v>
      </c>
      <c r="N281" s="227" t="s">
        <v>41</v>
      </c>
      <c r="O281" s="92"/>
      <c r="P281" s="228">
        <f>O281*H281</f>
        <v>0</v>
      </c>
      <c r="Q281" s="228">
        <v>0.00022</v>
      </c>
      <c r="R281" s="228">
        <f>Q281*H281</f>
        <v>0.061380000000000004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139</v>
      </c>
      <c r="AT281" s="230" t="s">
        <v>134</v>
      </c>
      <c r="AU281" s="230" t="s">
        <v>86</v>
      </c>
      <c r="AY281" s="18" t="s">
        <v>132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84</v>
      </c>
      <c r="BK281" s="231">
        <f>ROUND(I281*H281,2)</f>
        <v>0</v>
      </c>
      <c r="BL281" s="18" t="s">
        <v>139</v>
      </c>
      <c r="BM281" s="230" t="s">
        <v>348</v>
      </c>
    </row>
    <row r="282" spans="1:65" s="2" customFormat="1" ht="24.15" customHeight="1">
      <c r="A282" s="39"/>
      <c r="B282" s="40"/>
      <c r="C282" s="219" t="s">
        <v>349</v>
      </c>
      <c r="D282" s="219" t="s">
        <v>134</v>
      </c>
      <c r="E282" s="220" t="s">
        <v>350</v>
      </c>
      <c r="F282" s="221" t="s">
        <v>351</v>
      </c>
      <c r="G282" s="222" t="s">
        <v>178</v>
      </c>
      <c r="H282" s="223">
        <v>16.92</v>
      </c>
      <c r="I282" s="224"/>
      <c r="J282" s="225">
        <f>ROUND(I282*H282,2)</f>
        <v>0</v>
      </c>
      <c r="K282" s="221" t="s">
        <v>138</v>
      </c>
      <c r="L282" s="45"/>
      <c r="M282" s="226" t="s">
        <v>1</v>
      </c>
      <c r="N282" s="227" t="s">
        <v>41</v>
      </c>
      <c r="O282" s="92"/>
      <c r="P282" s="228">
        <f>O282*H282</f>
        <v>0</v>
      </c>
      <c r="Q282" s="228">
        <v>1.98</v>
      </c>
      <c r="R282" s="228">
        <f>Q282*H282</f>
        <v>33.5016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139</v>
      </c>
      <c r="AT282" s="230" t="s">
        <v>134</v>
      </c>
      <c r="AU282" s="230" t="s">
        <v>86</v>
      </c>
      <c r="AY282" s="18" t="s">
        <v>132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84</v>
      </c>
      <c r="BK282" s="231">
        <f>ROUND(I282*H282,2)</f>
        <v>0</v>
      </c>
      <c r="BL282" s="18" t="s">
        <v>139</v>
      </c>
      <c r="BM282" s="230" t="s">
        <v>352</v>
      </c>
    </row>
    <row r="283" spans="1:51" s="13" customFormat="1" ht="12">
      <c r="A283" s="13"/>
      <c r="B283" s="232"/>
      <c r="C283" s="233"/>
      <c r="D283" s="234" t="s">
        <v>141</v>
      </c>
      <c r="E283" s="235" t="s">
        <v>1</v>
      </c>
      <c r="F283" s="236" t="s">
        <v>353</v>
      </c>
      <c r="G283" s="233"/>
      <c r="H283" s="235" t="s">
        <v>1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141</v>
      </c>
      <c r="AU283" s="242" t="s">
        <v>86</v>
      </c>
      <c r="AV283" s="13" t="s">
        <v>84</v>
      </c>
      <c r="AW283" s="13" t="s">
        <v>32</v>
      </c>
      <c r="AX283" s="13" t="s">
        <v>76</v>
      </c>
      <c r="AY283" s="242" t="s">
        <v>132</v>
      </c>
    </row>
    <row r="284" spans="1:51" s="14" customFormat="1" ht="12">
      <c r="A284" s="14"/>
      <c r="B284" s="243"/>
      <c r="C284" s="244"/>
      <c r="D284" s="234" t="s">
        <v>141</v>
      </c>
      <c r="E284" s="245" t="s">
        <v>1</v>
      </c>
      <c r="F284" s="246" t="s">
        <v>354</v>
      </c>
      <c r="G284" s="244"/>
      <c r="H284" s="247">
        <v>16.92</v>
      </c>
      <c r="I284" s="248"/>
      <c r="J284" s="244"/>
      <c r="K284" s="244"/>
      <c r="L284" s="249"/>
      <c r="M284" s="250"/>
      <c r="N284" s="251"/>
      <c r="O284" s="251"/>
      <c r="P284" s="251"/>
      <c r="Q284" s="251"/>
      <c r="R284" s="251"/>
      <c r="S284" s="251"/>
      <c r="T284" s="25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3" t="s">
        <v>141</v>
      </c>
      <c r="AU284" s="253" t="s">
        <v>86</v>
      </c>
      <c r="AV284" s="14" t="s">
        <v>86</v>
      </c>
      <c r="AW284" s="14" t="s">
        <v>32</v>
      </c>
      <c r="AX284" s="14" t="s">
        <v>84</v>
      </c>
      <c r="AY284" s="253" t="s">
        <v>132</v>
      </c>
    </row>
    <row r="285" spans="1:65" s="2" customFormat="1" ht="16.5" customHeight="1">
      <c r="A285" s="39"/>
      <c r="B285" s="40"/>
      <c r="C285" s="219" t="s">
        <v>355</v>
      </c>
      <c r="D285" s="219" t="s">
        <v>134</v>
      </c>
      <c r="E285" s="220" t="s">
        <v>356</v>
      </c>
      <c r="F285" s="221" t="s">
        <v>357</v>
      </c>
      <c r="G285" s="222" t="s">
        <v>178</v>
      </c>
      <c r="H285" s="223">
        <v>4.008</v>
      </c>
      <c r="I285" s="224"/>
      <c r="J285" s="225">
        <f>ROUND(I285*H285,2)</f>
        <v>0</v>
      </c>
      <c r="K285" s="221" t="s">
        <v>138</v>
      </c>
      <c r="L285" s="45"/>
      <c r="M285" s="226" t="s">
        <v>1</v>
      </c>
      <c r="N285" s="227" t="s">
        <v>41</v>
      </c>
      <c r="O285" s="92"/>
      <c r="P285" s="228">
        <f>O285*H285</f>
        <v>0</v>
      </c>
      <c r="Q285" s="228">
        <v>2.50187</v>
      </c>
      <c r="R285" s="228">
        <f>Q285*H285</f>
        <v>10.027494959999999</v>
      </c>
      <c r="S285" s="228">
        <v>0</v>
      </c>
      <c r="T285" s="22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0" t="s">
        <v>139</v>
      </c>
      <c r="AT285" s="230" t="s">
        <v>134</v>
      </c>
      <c r="AU285" s="230" t="s">
        <v>86</v>
      </c>
      <c r="AY285" s="18" t="s">
        <v>132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8" t="s">
        <v>84</v>
      </c>
      <c r="BK285" s="231">
        <f>ROUND(I285*H285,2)</f>
        <v>0</v>
      </c>
      <c r="BL285" s="18" t="s">
        <v>139</v>
      </c>
      <c r="BM285" s="230" t="s">
        <v>358</v>
      </c>
    </row>
    <row r="286" spans="1:51" s="13" customFormat="1" ht="12">
      <c r="A286" s="13"/>
      <c r="B286" s="232"/>
      <c r="C286" s="233"/>
      <c r="D286" s="234" t="s">
        <v>141</v>
      </c>
      <c r="E286" s="235" t="s">
        <v>1</v>
      </c>
      <c r="F286" s="236" t="s">
        <v>359</v>
      </c>
      <c r="G286" s="233"/>
      <c r="H286" s="235" t="s">
        <v>1</v>
      </c>
      <c r="I286" s="237"/>
      <c r="J286" s="233"/>
      <c r="K286" s="233"/>
      <c r="L286" s="238"/>
      <c r="M286" s="239"/>
      <c r="N286" s="240"/>
      <c r="O286" s="240"/>
      <c r="P286" s="240"/>
      <c r="Q286" s="240"/>
      <c r="R286" s="240"/>
      <c r="S286" s="240"/>
      <c r="T286" s="24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2" t="s">
        <v>141</v>
      </c>
      <c r="AU286" s="242" t="s">
        <v>86</v>
      </c>
      <c r="AV286" s="13" t="s">
        <v>84</v>
      </c>
      <c r="AW286" s="13" t="s">
        <v>32</v>
      </c>
      <c r="AX286" s="13" t="s">
        <v>76</v>
      </c>
      <c r="AY286" s="242" t="s">
        <v>132</v>
      </c>
    </row>
    <row r="287" spans="1:51" s="14" customFormat="1" ht="12">
      <c r="A287" s="14"/>
      <c r="B287" s="243"/>
      <c r="C287" s="244"/>
      <c r="D287" s="234" t="s">
        <v>141</v>
      </c>
      <c r="E287" s="245" t="s">
        <v>1</v>
      </c>
      <c r="F287" s="246" t="s">
        <v>360</v>
      </c>
      <c r="G287" s="244"/>
      <c r="H287" s="247">
        <v>4.008</v>
      </c>
      <c r="I287" s="248"/>
      <c r="J287" s="244"/>
      <c r="K287" s="244"/>
      <c r="L287" s="249"/>
      <c r="M287" s="250"/>
      <c r="N287" s="251"/>
      <c r="O287" s="251"/>
      <c r="P287" s="251"/>
      <c r="Q287" s="251"/>
      <c r="R287" s="251"/>
      <c r="S287" s="251"/>
      <c r="T287" s="252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3" t="s">
        <v>141</v>
      </c>
      <c r="AU287" s="253" t="s">
        <v>86</v>
      </c>
      <c r="AV287" s="14" t="s">
        <v>86</v>
      </c>
      <c r="AW287" s="14" t="s">
        <v>32</v>
      </c>
      <c r="AX287" s="14" t="s">
        <v>84</v>
      </c>
      <c r="AY287" s="253" t="s">
        <v>132</v>
      </c>
    </row>
    <row r="288" spans="1:65" s="2" customFormat="1" ht="21.75" customHeight="1">
      <c r="A288" s="39"/>
      <c r="B288" s="40"/>
      <c r="C288" s="219" t="s">
        <v>361</v>
      </c>
      <c r="D288" s="219" t="s">
        <v>134</v>
      </c>
      <c r="E288" s="220" t="s">
        <v>362</v>
      </c>
      <c r="F288" s="221" t="s">
        <v>363</v>
      </c>
      <c r="G288" s="222" t="s">
        <v>150</v>
      </c>
      <c r="H288" s="223">
        <v>78.65</v>
      </c>
      <c r="I288" s="224"/>
      <c r="J288" s="225">
        <f>ROUND(I288*H288,2)</f>
        <v>0</v>
      </c>
      <c r="K288" s="221" t="s">
        <v>138</v>
      </c>
      <c r="L288" s="45"/>
      <c r="M288" s="226" t="s">
        <v>1</v>
      </c>
      <c r="N288" s="227" t="s">
        <v>41</v>
      </c>
      <c r="O288" s="92"/>
      <c r="P288" s="228">
        <f>O288*H288</f>
        <v>0</v>
      </c>
      <c r="Q288" s="228">
        <v>0.01762</v>
      </c>
      <c r="R288" s="228">
        <f>Q288*H288</f>
        <v>1.3858130000000002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139</v>
      </c>
      <c r="AT288" s="230" t="s">
        <v>134</v>
      </c>
      <c r="AU288" s="230" t="s">
        <v>86</v>
      </c>
      <c r="AY288" s="18" t="s">
        <v>132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139</v>
      </c>
      <c r="BM288" s="230" t="s">
        <v>364</v>
      </c>
    </row>
    <row r="289" spans="1:51" s="13" customFormat="1" ht="12">
      <c r="A289" s="13"/>
      <c r="B289" s="232"/>
      <c r="C289" s="233"/>
      <c r="D289" s="234" t="s">
        <v>141</v>
      </c>
      <c r="E289" s="235" t="s">
        <v>1</v>
      </c>
      <c r="F289" s="236" t="s">
        <v>359</v>
      </c>
      <c r="G289" s="233"/>
      <c r="H289" s="235" t="s">
        <v>1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2" t="s">
        <v>141</v>
      </c>
      <c r="AU289" s="242" t="s">
        <v>86</v>
      </c>
      <c r="AV289" s="13" t="s">
        <v>84</v>
      </c>
      <c r="AW289" s="13" t="s">
        <v>32</v>
      </c>
      <c r="AX289" s="13" t="s">
        <v>76</v>
      </c>
      <c r="AY289" s="242" t="s">
        <v>132</v>
      </c>
    </row>
    <row r="290" spans="1:51" s="14" customFormat="1" ht="12">
      <c r="A290" s="14"/>
      <c r="B290" s="243"/>
      <c r="C290" s="244"/>
      <c r="D290" s="234" t="s">
        <v>141</v>
      </c>
      <c r="E290" s="245" t="s">
        <v>1</v>
      </c>
      <c r="F290" s="246" t="s">
        <v>365</v>
      </c>
      <c r="G290" s="244"/>
      <c r="H290" s="247">
        <v>78.65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3" t="s">
        <v>141</v>
      </c>
      <c r="AU290" s="253" t="s">
        <v>86</v>
      </c>
      <c r="AV290" s="14" t="s">
        <v>86</v>
      </c>
      <c r="AW290" s="14" t="s">
        <v>32</v>
      </c>
      <c r="AX290" s="14" t="s">
        <v>84</v>
      </c>
      <c r="AY290" s="253" t="s">
        <v>132</v>
      </c>
    </row>
    <row r="291" spans="1:65" s="2" customFormat="1" ht="16.5" customHeight="1">
      <c r="A291" s="39"/>
      <c r="B291" s="40"/>
      <c r="C291" s="276" t="s">
        <v>366</v>
      </c>
      <c r="D291" s="276" t="s">
        <v>267</v>
      </c>
      <c r="E291" s="277" t="s">
        <v>367</v>
      </c>
      <c r="F291" s="278" t="s">
        <v>368</v>
      </c>
      <c r="G291" s="279" t="s">
        <v>166</v>
      </c>
      <c r="H291" s="280">
        <v>110.21</v>
      </c>
      <c r="I291" s="281"/>
      <c r="J291" s="282">
        <f>ROUND(I291*H291,2)</f>
        <v>0</v>
      </c>
      <c r="K291" s="278" t="s">
        <v>138</v>
      </c>
      <c r="L291" s="283"/>
      <c r="M291" s="284" t="s">
        <v>1</v>
      </c>
      <c r="N291" s="285" t="s">
        <v>41</v>
      </c>
      <c r="O291" s="92"/>
      <c r="P291" s="228">
        <f>O291*H291</f>
        <v>0</v>
      </c>
      <c r="Q291" s="228">
        <v>0.0076</v>
      </c>
      <c r="R291" s="228">
        <f>Q291*H291</f>
        <v>0.8375959999999999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175</v>
      </c>
      <c r="AT291" s="230" t="s">
        <v>267</v>
      </c>
      <c r="AU291" s="230" t="s">
        <v>86</v>
      </c>
      <c r="AY291" s="18" t="s">
        <v>132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84</v>
      </c>
      <c r="BK291" s="231">
        <f>ROUND(I291*H291,2)</f>
        <v>0</v>
      </c>
      <c r="BL291" s="18" t="s">
        <v>139</v>
      </c>
      <c r="BM291" s="230" t="s">
        <v>369</v>
      </c>
    </row>
    <row r="292" spans="1:51" s="14" customFormat="1" ht="12">
      <c r="A292" s="14"/>
      <c r="B292" s="243"/>
      <c r="C292" s="244"/>
      <c r="D292" s="234" t="s">
        <v>141</v>
      </c>
      <c r="E292" s="245" t="s">
        <v>1</v>
      </c>
      <c r="F292" s="246" t="s">
        <v>370</v>
      </c>
      <c r="G292" s="244"/>
      <c r="H292" s="247">
        <v>110.21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3" t="s">
        <v>141</v>
      </c>
      <c r="AU292" s="253" t="s">
        <v>86</v>
      </c>
      <c r="AV292" s="14" t="s">
        <v>86</v>
      </c>
      <c r="AW292" s="14" t="s">
        <v>32</v>
      </c>
      <c r="AX292" s="14" t="s">
        <v>84</v>
      </c>
      <c r="AY292" s="253" t="s">
        <v>132</v>
      </c>
    </row>
    <row r="293" spans="1:63" s="12" customFormat="1" ht="22.8" customHeight="1">
      <c r="A293" s="12"/>
      <c r="B293" s="203"/>
      <c r="C293" s="204"/>
      <c r="D293" s="205" t="s">
        <v>75</v>
      </c>
      <c r="E293" s="217" t="s">
        <v>147</v>
      </c>
      <c r="F293" s="217" t="s">
        <v>371</v>
      </c>
      <c r="G293" s="204"/>
      <c r="H293" s="204"/>
      <c r="I293" s="207"/>
      <c r="J293" s="218">
        <f>BK293</f>
        <v>0</v>
      </c>
      <c r="K293" s="204"/>
      <c r="L293" s="209"/>
      <c r="M293" s="210"/>
      <c r="N293" s="211"/>
      <c r="O293" s="211"/>
      <c r="P293" s="212">
        <f>SUM(P294:P303)</f>
        <v>0</v>
      </c>
      <c r="Q293" s="211"/>
      <c r="R293" s="212">
        <f>SUM(R294:R303)</f>
        <v>303.84156199999995</v>
      </c>
      <c r="S293" s="211"/>
      <c r="T293" s="213">
        <f>SUM(T294:T303)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4" t="s">
        <v>84</v>
      </c>
      <c r="AT293" s="215" t="s">
        <v>75</v>
      </c>
      <c r="AU293" s="215" t="s">
        <v>84</v>
      </c>
      <c r="AY293" s="214" t="s">
        <v>132</v>
      </c>
      <c r="BK293" s="216">
        <f>SUM(BK294:BK303)</f>
        <v>0</v>
      </c>
    </row>
    <row r="294" spans="1:65" s="2" customFormat="1" ht="24.15" customHeight="1">
      <c r="A294" s="39"/>
      <c r="B294" s="40"/>
      <c r="C294" s="219" t="s">
        <v>372</v>
      </c>
      <c r="D294" s="219" t="s">
        <v>134</v>
      </c>
      <c r="E294" s="220" t="s">
        <v>373</v>
      </c>
      <c r="F294" s="221" t="s">
        <v>374</v>
      </c>
      <c r="G294" s="222" t="s">
        <v>166</v>
      </c>
      <c r="H294" s="223">
        <v>0.6</v>
      </c>
      <c r="I294" s="224"/>
      <c r="J294" s="225">
        <f>ROUND(I294*H294,2)</f>
        <v>0</v>
      </c>
      <c r="K294" s="221" t="s">
        <v>138</v>
      </c>
      <c r="L294" s="45"/>
      <c r="M294" s="226" t="s">
        <v>1</v>
      </c>
      <c r="N294" s="227" t="s">
        <v>41</v>
      </c>
      <c r="O294" s="92"/>
      <c r="P294" s="228">
        <f>O294*H294</f>
        <v>0</v>
      </c>
      <c r="Q294" s="228">
        <v>0.29757</v>
      </c>
      <c r="R294" s="228">
        <f>Q294*H294</f>
        <v>0.178542</v>
      </c>
      <c r="S294" s="228">
        <v>0</v>
      </c>
      <c r="T294" s="22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0" t="s">
        <v>139</v>
      </c>
      <c r="AT294" s="230" t="s">
        <v>134</v>
      </c>
      <c r="AU294" s="230" t="s">
        <v>86</v>
      </c>
      <c r="AY294" s="18" t="s">
        <v>132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8" t="s">
        <v>84</v>
      </c>
      <c r="BK294" s="231">
        <f>ROUND(I294*H294,2)</f>
        <v>0</v>
      </c>
      <c r="BL294" s="18" t="s">
        <v>139</v>
      </c>
      <c r="BM294" s="230" t="s">
        <v>375</v>
      </c>
    </row>
    <row r="295" spans="1:51" s="13" customFormat="1" ht="12">
      <c r="A295" s="13"/>
      <c r="B295" s="232"/>
      <c r="C295" s="233"/>
      <c r="D295" s="234" t="s">
        <v>141</v>
      </c>
      <c r="E295" s="235" t="s">
        <v>1</v>
      </c>
      <c r="F295" s="236" t="s">
        <v>157</v>
      </c>
      <c r="G295" s="233"/>
      <c r="H295" s="235" t="s">
        <v>1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2" t="s">
        <v>141</v>
      </c>
      <c r="AU295" s="242" t="s">
        <v>86</v>
      </c>
      <c r="AV295" s="13" t="s">
        <v>84</v>
      </c>
      <c r="AW295" s="13" t="s">
        <v>32</v>
      </c>
      <c r="AX295" s="13" t="s">
        <v>76</v>
      </c>
      <c r="AY295" s="242" t="s">
        <v>132</v>
      </c>
    </row>
    <row r="296" spans="1:51" s="14" customFormat="1" ht="12">
      <c r="A296" s="14"/>
      <c r="B296" s="243"/>
      <c r="C296" s="244"/>
      <c r="D296" s="234" t="s">
        <v>141</v>
      </c>
      <c r="E296" s="245" t="s">
        <v>1</v>
      </c>
      <c r="F296" s="246" t="s">
        <v>376</v>
      </c>
      <c r="G296" s="244"/>
      <c r="H296" s="247">
        <v>0.6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3" t="s">
        <v>141</v>
      </c>
      <c r="AU296" s="253" t="s">
        <v>86</v>
      </c>
      <c r="AV296" s="14" t="s">
        <v>86</v>
      </c>
      <c r="AW296" s="14" t="s">
        <v>32</v>
      </c>
      <c r="AX296" s="14" t="s">
        <v>84</v>
      </c>
      <c r="AY296" s="253" t="s">
        <v>132</v>
      </c>
    </row>
    <row r="297" spans="1:65" s="2" customFormat="1" ht="21.75" customHeight="1">
      <c r="A297" s="39"/>
      <c r="B297" s="40"/>
      <c r="C297" s="276" t="s">
        <v>377</v>
      </c>
      <c r="D297" s="276" t="s">
        <v>267</v>
      </c>
      <c r="E297" s="277" t="s">
        <v>378</v>
      </c>
      <c r="F297" s="278" t="s">
        <v>379</v>
      </c>
      <c r="G297" s="279" t="s">
        <v>137</v>
      </c>
      <c r="H297" s="280">
        <v>3</v>
      </c>
      <c r="I297" s="281"/>
      <c r="J297" s="282">
        <f>ROUND(I297*H297,2)</f>
        <v>0</v>
      </c>
      <c r="K297" s="278" t="s">
        <v>138</v>
      </c>
      <c r="L297" s="283"/>
      <c r="M297" s="284" t="s">
        <v>1</v>
      </c>
      <c r="N297" s="285" t="s">
        <v>41</v>
      </c>
      <c r="O297" s="92"/>
      <c r="P297" s="228">
        <f>O297*H297</f>
        <v>0</v>
      </c>
      <c r="Q297" s="228">
        <v>0.1005</v>
      </c>
      <c r="R297" s="228">
        <f>Q297*H297</f>
        <v>0.3015</v>
      </c>
      <c r="S297" s="228">
        <v>0</v>
      </c>
      <c r="T297" s="22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0" t="s">
        <v>175</v>
      </c>
      <c r="AT297" s="230" t="s">
        <v>267</v>
      </c>
      <c r="AU297" s="230" t="s">
        <v>86</v>
      </c>
      <c r="AY297" s="18" t="s">
        <v>132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8" t="s">
        <v>84</v>
      </c>
      <c r="BK297" s="231">
        <f>ROUND(I297*H297,2)</f>
        <v>0</v>
      </c>
      <c r="BL297" s="18" t="s">
        <v>139</v>
      </c>
      <c r="BM297" s="230" t="s">
        <v>380</v>
      </c>
    </row>
    <row r="298" spans="1:65" s="2" customFormat="1" ht="24.15" customHeight="1">
      <c r="A298" s="39"/>
      <c r="B298" s="40"/>
      <c r="C298" s="219" t="s">
        <v>381</v>
      </c>
      <c r="D298" s="219" t="s">
        <v>134</v>
      </c>
      <c r="E298" s="220" t="s">
        <v>382</v>
      </c>
      <c r="F298" s="221" t="s">
        <v>383</v>
      </c>
      <c r="G298" s="222" t="s">
        <v>166</v>
      </c>
      <c r="H298" s="223">
        <v>325.6</v>
      </c>
      <c r="I298" s="224"/>
      <c r="J298" s="225">
        <f>ROUND(I298*H298,2)</f>
        <v>0</v>
      </c>
      <c r="K298" s="221" t="s">
        <v>138</v>
      </c>
      <c r="L298" s="45"/>
      <c r="M298" s="226" t="s">
        <v>1</v>
      </c>
      <c r="N298" s="227" t="s">
        <v>41</v>
      </c>
      <c r="O298" s="92"/>
      <c r="P298" s="228">
        <f>O298*H298</f>
        <v>0</v>
      </c>
      <c r="Q298" s="228">
        <v>0.3217</v>
      </c>
      <c r="R298" s="228">
        <f>Q298*H298</f>
        <v>104.74552</v>
      </c>
      <c r="S298" s="228">
        <v>0</v>
      </c>
      <c r="T298" s="22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0" t="s">
        <v>139</v>
      </c>
      <c r="AT298" s="230" t="s">
        <v>134</v>
      </c>
      <c r="AU298" s="230" t="s">
        <v>86</v>
      </c>
      <c r="AY298" s="18" t="s">
        <v>132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8" t="s">
        <v>84</v>
      </c>
      <c r="BK298" s="231">
        <f>ROUND(I298*H298,2)</f>
        <v>0</v>
      </c>
      <c r="BL298" s="18" t="s">
        <v>139</v>
      </c>
      <c r="BM298" s="230" t="s">
        <v>384</v>
      </c>
    </row>
    <row r="299" spans="1:51" s="13" customFormat="1" ht="12">
      <c r="A299" s="13"/>
      <c r="B299" s="232"/>
      <c r="C299" s="233"/>
      <c r="D299" s="234" t="s">
        <v>141</v>
      </c>
      <c r="E299" s="235" t="s">
        <v>1</v>
      </c>
      <c r="F299" s="236" t="s">
        <v>157</v>
      </c>
      <c r="G299" s="233"/>
      <c r="H299" s="235" t="s">
        <v>1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2" t="s">
        <v>141</v>
      </c>
      <c r="AU299" s="242" t="s">
        <v>86</v>
      </c>
      <c r="AV299" s="13" t="s">
        <v>84</v>
      </c>
      <c r="AW299" s="13" t="s">
        <v>32</v>
      </c>
      <c r="AX299" s="13" t="s">
        <v>76</v>
      </c>
      <c r="AY299" s="242" t="s">
        <v>132</v>
      </c>
    </row>
    <row r="300" spans="1:51" s="14" customFormat="1" ht="12">
      <c r="A300" s="14"/>
      <c r="B300" s="243"/>
      <c r="C300" s="244"/>
      <c r="D300" s="234" t="s">
        <v>141</v>
      </c>
      <c r="E300" s="245" t="s">
        <v>1</v>
      </c>
      <c r="F300" s="246" t="s">
        <v>385</v>
      </c>
      <c r="G300" s="244"/>
      <c r="H300" s="247">
        <v>325.6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3" t="s">
        <v>141</v>
      </c>
      <c r="AU300" s="253" t="s">
        <v>86</v>
      </c>
      <c r="AV300" s="14" t="s">
        <v>86</v>
      </c>
      <c r="AW300" s="14" t="s">
        <v>32</v>
      </c>
      <c r="AX300" s="14" t="s">
        <v>84</v>
      </c>
      <c r="AY300" s="253" t="s">
        <v>132</v>
      </c>
    </row>
    <row r="301" spans="1:65" s="2" customFormat="1" ht="21.75" customHeight="1">
      <c r="A301" s="39"/>
      <c r="B301" s="40"/>
      <c r="C301" s="276" t="s">
        <v>386</v>
      </c>
      <c r="D301" s="276" t="s">
        <v>267</v>
      </c>
      <c r="E301" s="277" t="s">
        <v>387</v>
      </c>
      <c r="F301" s="278" t="s">
        <v>388</v>
      </c>
      <c r="G301" s="279" t="s">
        <v>137</v>
      </c>
      <c r="H301" s="280">
        <v>1628</v>
      </c>
      <c r="I301" s="281"/>
      <c r="J301" s="282">
        <f>ROUND(I301*H301,2)</f>
        <v>0</v>
      </c>
      <c r="K301" s="278" t="s">
        <v>138</v>
      </c>
      <c r="L301" s="283"/>
      <c r="M301" s="284" t="s">
        <v>1</v>
      </c>
      <c r="N301" s="285" t="s">
        <v>41</v>
      </c>
      <c r="O301" s="92"/>
      <c r="P301" s="228">
        <f>O301*H301</f>
        <v>0</v>
      </c>
      <c r="Q301" s="228">
        <v>0.122</v>
      </c>
      <c r="R301" s="228">
        <f>Q301*H301</f>
        <v>198.61599999999999</v>
      </c>
      <c r="S301" s="228">
        <v>0</v>
      </c>
      <c r="T301" s="22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0" t="s">
        <v>175</v>
      </c>
      <c r="AT301" s="230" t="s">
        <v>267</v>
      </c>
      <c r="AU301" s="230" t="s">
        <v>86</v>
      </c>
      <c r="AY301" s="18" t="s">
        <v>132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8" t="s">
        <v>84</v>
      </c>
      <c r="BK301" s="231">
        <f>ROUND(I301*H301,2)</f>
        <v>0</v>
      </c>
      <c r="BL301" s="18" t="s">
        <v>139</v>
      </c>
      <c r="BM301" s="230" t="s">
        <v>389</v>
      </c>
    </row>
    <row r="302" spans="1:51" s="13" customFormat="1" ht="12">
      <c r="A302" s="13"/>
      <c r="B302" s="232"/>
      <c r="C302" s="233"/>
      <c r="D302" s="234" t="s">
        <v>141</v>
      </c>
      <c r="E302" s="235" t="s">
        <v>1</v>
      </c>
      <c r="F302" s="236" t="s">
        <v>157</v>
      </c>
      <c r="G302" s="233"/>
      <c r="H302" s="235" t="s">
        <v>1</v>
      </c>
      <c r="I302" s="237"/>
      <c r="J302" s="233"/>
      <c r="K302" s="233"/>
      <c r="L302" s="238"/>
      <c r="M302" s="239"/>
      <c r="N302" s="240"/>
      <c r="O302" s="240"/>
      <c r="P302" s="240"/>
      <c r="Q302" s="240"/>
      <c r="R302" s="240"/>
      <c r="S302" s="240"/>
      <c r="T302" s="24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2" t="s">
        <v>141</v>
      </c>
      <c r="AU302" s="242" t="s">
        <v>86</v>
      </c>
      <c r="AV302" s="13" t="s">
        <v>84</v>
      </c>
      <c r="AW302" s="13" t="s">
        <v>32</v>
      </c>
      <c r="AX302" s="13" t="s">
        <v>76</v>
      </c>
      <c r="AY302" s="242" t="s">
        <v>132</v>
      </c>
    </row>
    <row r="303" spans="1:51" s="14" customFormat="1" ht="12">
      <c r="A303" s="14"/>
      <c r="B303" s="243"/>
      <c r="C303" s="244"/>
      <c r="D303" s="234" t="s">
        <v>141</v>
      </c>
      <c r="E303" s="245" t="s">
        <v>1</v>
      </c>
      <c r="F303" s="246" t="s">
        <v>390</v>
      </c>
      <c r="G303" s="244"/>
      <c r="H303" s="247">
        <v>1628</v>
      </c>
      <c r="I303" s="248"/>
      <c r="J303" s="244"/>
      <c r="K303" s="244"/>
      <c r="L303" s="249"/>
      <c r="M303" s="250"/>
      <c r="N303" s="251"/>
      <c r="O303" s="251"/>
      <c r="P303" s="251"/>
      <c r="Q303" s="251"/>
      <c r="R303" s="251"/>
      <c r="S303" s="251"/>
      <c r="T303" s="252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3" t="s">
        <v>141</v>
      </c>
      <c r="AU303" s="253" t="s">
        <v>86</v>
      </c>
      <c r="AV303" s="14" t="s">
        <v>86</v>
      </c>
      <c r="AW303" s="14" t="s">
        <v>32</v>
      </c>
      <c r="AX303" s="14" t="s">
        <v>84</v>
      </c>
      <c r="AY303" s="253" t="s">
        <v>132</v>
      </c>
    </row>
    <row r="304" spans="1:63" s="12" customFormat="1" ht="22.8" customHeight="1">
      <c r="A304" s="12"/>
      <c r="B304" s="203"/>
      <c r="C304" s="204"/>
      <c r="D304" s="205" t="s">
        <v>75</v>
      </c>
      <c r="E304" s="217" t="s">
        <v>139</v>
      </c>
      <c r="F304" s="217" t="s">
        <v>391</v>
      </c>
      <c r="G304" s="204"/>
      <c r="H304" s="204"/>
      <c r="I304" s="207"/>
      <c r="J304" s="218">
        <f>BK304</f>
        <v>0</v>
      </c>
      <c r="K304" s="204"/>
      <c r="L304" s="209"/>
      <c r="M304" s="210"/>
      <c r="N304" s="211"/>
      <c r="O304" s="211"/>
      <c r="P304" s="212">
        <f>SUM(P305:P311)</f>
        <v>0</v>
      </c>
      <c r="Q304" s="211"/>
      <c r="R304" s="212">
        <f>SUM(R305:R311)</f>
        <v>17.48584096</v>
      </c>
      <c r="S304" s="211"/>
      <c r="T304" s="213">
        <f>SUM(T305:T311)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14" t="s">
        <v>84</v>
      </c>
      <c r="AT304" s="215" t="s">
        <v>75</v>
      </c>
      <c r="AU304" s="215" t="s">
        <v>84</v>
      </c>
      <c r="AY304" s="214" t="s">
        <v>132</v>
      </c>
      <c r="BK304" s="216">
        <f>SUM(BK305:BK311)</f>
        <v>0</v>
      </c>
    </row>
    <row r="305" spans="1:65" s="2" customFormat="1" ht="16.5" customHeight="1">
      <c r="A305" s="39"/>
      <c r="B305" s="40"/>
      <c r="C305" s="219" t="s">
        <v>392</v>
      </c>
      <c r="D305" s="219" t="s">
        <v>134</v>
      </c>
      <c r="E305" s="220" t="s">
        <v>393</v>
      </c>
      <c r="F305" s="221" t="s">
        <v>394</v>
      </c>
      <c r="G305" s="222" t="s">
        <v>178</v>
      </c>
      <c r="H305" s="223">
        <v>9.248</v>
      </c>
      <c r="I305" s="224"/>
      <c r="J305" s="225">
        <f>ROUND(I305*H305,2)</f>
        <v>0</v>
      </c>
      <c r="K305" s="221" t="s">
        <v>138</v>
      </c>
      <c r="L305" s="45"/>
      <c r="M305" s="226" t="s">
        <v>1</v>
      </c>
      <c r="N305" s="227" t="s">
        <v>41</v>
      </c>
      <c r="O305" s="92"/>
      <c r="P305" s="228">
        <f>O305*H305</f>
        <v>0</v>
      </c>
      <c r="Q305" s="228">
        <v>1.89077</v>
      </c>
      <c r="R305" s="228">
        <f>Q305*H305</f>
        <v>17.48584096</v>
      </c>
      <c r="S305" s="228">
        <v>0</v>
      </c>
      <c r="T305" s="22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0" t="s">
        <v>139</v>
      </c>
      <c r="AT305" s="230" t="s">
        <v>134</v>
      </c>
      <c r="AU305" s="230" t="s">
        <v>86</v>
      </c>
      <c r="AY305" s="18" t="s">
        <v>132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8" t="s">
        <v>84</v>
      </c>
      <c r="BK305" s="231">
        <f>ROUND(I305*H305,2)</f>
        <v>0</v>
      </c>
      <c r="BL305" s="18" t="s">
        <v>139</v>
      </c>
      <c r="BM305" s="230" t="s">
        <v>395</v>
      </c>
    </row>
    <row r="306" spans="1:51" s="13" customFormat="1" ht="12">
      <c r="A306" s="13"/>
      <c r="B306" s="232"/>
      <c r="C306" s="233"/>
      <c r="D306" s="234" t="s">
        <v>141</v>
      </c>
      <c r="E306" s="235" t="s">
        <v>1</v>
      </c>
      <c r="F306" s="236" t="s">
        <v>396</v>
      </c>
      <c r="G306" s="233"/>
      <c r="H306" s="235" t="s">
        <v>1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2" t="s">
        <v>141</v>
      </c>
      <c r="AU306" s="242" t="s">
        <v>86</v>
      </c>
      <c r="AV306" s="13" t="s">
        <v>84</v>
      </c>
      <c r="AW306" s="13" t="s">
        <v>32</v>
      </c>
      <c r="AX306" s="13" t="s">
        <v>76</v>
      </c>
      <c r="AY306" s="242" t="s">
        <v>132</v>
      </c>
    </row>
    <row r="307" spans="1:51" s="14" customFormat="1" ht="12">
      <c r="A307" s="14"/>
      <c r="B307" s="243"/>
      <c r="C307" s="244"/>
      <c r="D307" s="234" t="s">
        <v>141</v>
      </c>
      <c r="E307" s="245" t="s">
        <v>1</v>
      </c>
      <c r="F307" s="246" t="s">
        <v>397</v>
      </c>
      <c r="G307" s="244"/>
      <c r="H307" s="247">
        <v>1.81</v>
      </c>
      <c r="I307" s="248"/>
      <c r="J307" s="244"/>
      <c r="K307" s="244"/>
      <c r="L307" s="249"/>
      <c r="M307" s="250"/>
      <c r="N307" s="251"/>
      <c r="O307" s="251"/>
      <c r="P307" s="251"/>
      <c r="Q307" s="251"/>
      <c r="R307" s="251"/>
      <c r="S307" s="251"/>
      <c r="T307" s="252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3" t="s">
        <v>141</v>
      </c>
      <c r="AU307" s="253" t="s">
        <v>86</v>
      </c>
      <c r="AV307" s="14" t="s">
        <v>86</v>
      </c>
      <c r="AW307" s="14" t="s">
        <v>32</v>
      </c>
      <c r="AX307" s="14" t="s">
        <v>76</v>
      </c>
      <c r="AY307" s="253" t="s">
        <v>132</v>
      </c>
    </row>
    <row r="308" spans="1:51" s="14" customFormat="1" ht="12">
      <c r="A308" s="14"/>
      <c r="B308" s="243"/>
      <c r="C308" s="244"/>
      <c r="D308" s="234" t="s">
        <v>141</v>
      </c>
      <c r="E308" s="245" t="s">
        <v>1</v>
      </c>
      <c r="F308" s="246" t="s">
        <v>398</v>
      </c>
      <c r="G308" s="244"/>
      <c r="H308" s="247">
        <v>0.9</v>
      </c>
      <c r="I308" s="248"/>
      <c r="J308" s="244"/>
      <c r="K308" s="244"/>
      <c r="L308" s="249"/>
      <c r="M308" s="250"/>
      <c r="N308" s="251"/>
      <c r="O308" s="251"/>
      <c r="P308" s="251"/>
      <c r="Q308" s="251"/>
      <c r="R308" s="251"/>
      <c r="S308" s="251"/>
      <c r="T308" s="25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3" t="s">
        <v>141</v>
      </c>
      <c r="AU308" s="253" t="s">
        <v>86</v>
      </c>
      <c r="AV308" s="14" t="s">
        <v>86</v>
      </c>
      <c r="AW308" s="14" t="s">
        <v>32</v>
      </c>
      <c r="AX308" s="14" t="s">
        <v>76</v>
      </c>
      <c r="AY308" s="253" t="s">
        <v>132</v>
      </c>
    </row>
    <row r="309" spans="1:51" s="14" customFormat="1" ht="12">
      <c r="A309" s="14"/>
      <c r="B309" s="243"/>
      <c r="C309" s="244"/>
      <c r="D309" s="234" t="s">
        <v>141</v>
      </c>
      <c r="E309" s="245" t="s">
        <v>1</v>
      </c>
      <c r="F309" s="246" t="s">
        <v>399</v>
      </c>
      <c r="G309" s="244"/>
      <c r="H309" s="247">
        <v>4.794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3" t="s">
        <v>141</v>
      </c>
      <c r="AU309" s="253" t="s">
        <v>86</v>
      </c>
      <c r="AV309" s="14" t="s">
        <v>86</v>
      </c>
      <c r="AW309" s="14" t="s">
        <v>32</v>
      </c>
      <c r="AX309" s="14" t="s">
        <v>76</v>
      </c>
      <c r="AY309" s="253" t="s">
        <v>132</v>
      </c>
    </row>
    <row r="310" spans="1:51" s="14" customFormat="1" ht="12">
      <c r="A310" s="14"/>
      <c r="B310" s="243"/>
      <c r="C310" s="244"/>
      <c r="D310" s="234" t="s">
        <v>141</v>
      </c>
      <c r="E310" s="245" t="s">
        <v>1</v>
      </c>
      <c r="F310" s="246" t="s">
        <v>400</v>
      </c>
      <c r="G310" s="244"/>
      <c r="H310" s="247">
        <v>1.744</v>
      </c>
      <c r="I310" s="248"/>
      <c r="J310" s="244"/>
      <c r="K310" s="244"/>
      <c r="L310" s="249"/>
      <c r="M310" s="250"/>
      <c r="N310" s="251"/>
      <c r="O310" s="251"/>
      <c r="P310" s="251"/>
      <c r="Q310" s="251"/>
      <c r="R310" s="251"/>
      <c r="S310" s="251"/>
      <c r="T310" s="25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3" t="s">
        <v>141</v>
      </c>
      <c r="AU310" s="253" t="s">
        <v>86</v>
      </c>
      <c r="AV310" s="14" t="s">
        <v>86</v>
      </c>
      <c r="AW310" s="14" t="s">
        <v>32</v>
      </c>
      <c r="AX310" s="14" t="s">
        <v>76</v>
      </c>
      <c r="AY310" s="253" t="s">
        <v>132</v>
      </c>
    </row>
    <row r="311" spans="1:51" s="15" customFormat="1" ht="12">
      <c r="A311" s="15"/>
      <c r="B311" s="254"/>
      <c r="C311" s="255"/>
      <c r="D311" s="234" t="s">
        <v>141</v>
      </c>
      <c r="E311" s="256" t="s">
        <v>1</v>
      </c>
      <c r="F311" s="257" t="s">
        <v>183</v>
      </c>
      <c r="G311" s="255"/>
      <c r="H311" s="258">
        <v>9.248</v>
      </c>
      <c r="I311" s="259"/>
      <c r="J311" s="255"/>
      <c r="K311" s="255"/>
      <c r="L311" s="260"/>
      <c r="M311" s="261"/>
      <c r="N311" s="262"/>
      <c r="O311" s="262"/>
      <c r="P311" s="262"/>
      <c r="Q311" s="262"/>
      <c r="R311" s="262"/>
      <c r="S311" s="262"/>
      <c r="T311" s="263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64" t="s">
        <v>141</v>
      </c>
      <c r="AU311" s="264" t="s">
        <v>86</v>
      </c>
      <c r="AV311" s="15" t="s">
        <v>139</v>
      </c>
      <c r="AW311" s="15" t="s">
        <v>32</v>
      </c>
      <c r="AX311" s="15" t="s">
        <v>84</v>
      </c>
      <c r="AY311" s="264" t="s">
        <v>132</v>
      </c>
    </row>
    <row r="312" spans="1:63" s="12" customFormat="1" ht="22.8" customHeight="1">
      <c r="A312" s="12"/>
      <c r="B312" s="203"/>
      <c r="C312" s="204"/>
      <c r="D312" s="205" t="s">
        <v>75</v>
      </c>
      <c r="E312" s="217" t="s">
        <v>159</v>
      </c>
      <c r="F312" s="217" t="s">
        <v>401</v>
      </c>
      <c r="G312" s="204"/>
      <c r="H312" s="204"/>
      <c r="I312" s="207"/>
      <c r="J312" s="218">
        <f>BK312</f>
        <v>0</v>
      </c>
      <c r="K312" s="204"/>
      <c r="L312" s="209"/>
      <c r="M312" s="210"/>
      <c r="N312" s="211"/>
      <c r="O312" s="211"/>
      <c r="P312" s="212">
        <f>SUM(P313:P362)</f>
        <v>0</v>
      </c>
      <c r="Q312" s="211"/>
      <c r="R312" s="212">
        <f>SUM(R313:R362)</f>
        <v>189.36787699999996</v>
      </c>
      <c r="S312" s="211"/>
      <c r="T312" s="213">
        <f>SUM(T313:T362)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14" t="s">
        <v>84</v>
      </c>
      <c r="AT312" s="215" t="s">
        <v>75</v>
      </c>
      <c r="AU312" s="215" t="s">
        <v>84</v>
      </c>
      <c r="AY312" s="214" t="s">
        <v>132</v>
      </c>
      <c r="BK312" s="216">
        <f>SUM(BK313:BK362)</f>
        <v>0</v>
      </c>
    </row>
    <row r="313" spans="1:65" s="2" customFormat="1" ht="24.15" customHeight="1">
      <c r="A313" s="39"/>
      <c r="B313" s="40"/>
      <c r="C313" s="219" t="s">
        <v>402</v>
      </c>
      <c r="D313" s="219" t="s">
        <v>134</v>
      </c>
      <c r="E313" s="220" t="s">
        <v>403</v>
      </c>
      <c r="F313" s="221" t="s">
        <v>404</v>
      </c>
      <c r="G313" s="222" t="s">
        <v>150</v>
      </c>
      <c r="H313" s="223">
        <v>28.2</v>
      </c>
      <c r="I313" s="224"/>
      <c r="J313" s="225">
        <f>ROUND(I313*H313,2)</f>
        <v>0</v>
      </c>
      <c r="K313" s="221" t="s">
        <v>138</v>
      </c>
      <c r="L313" s="45"/>
      <c r="M313" s="226" t="s">
        <v>1</v>
      </c>
      <c r="N313" s="227" t="s">
        <v>41</v>
      </c>
      <c r="O313" s="92"/>
      <c r="P313" s="228">
        <f>O313*H313</f>
        <v>0</v>
      </c>
      <c r="Q313" s="228">
        <v>0.408</v>
      </c>
      <c r="R313" s="228">
        <f>Q313*H313</f>
        <v>11.5056</v>
      </c>
      <c r="S313" s="228">
        <v>0</v>
      </c>
      <c r="T313" s="22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0" t="s">
        <v>139</v>
      </c>
      <c r="AT313" s="230" t="s">
        <v>134</v>
      </c>
      <c r="AU313" s="230" t="s">
        <v>86</v>
      </c>
      <c r="AY313" s="18" t="s">
        <v>132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8" t="s">
        <v>84</v>
      </c>
      <c r="BK313" s="231">
        <f>ROUND(I313*H313,2)</f>
        <v>0</v>
      </c>
      <c r="BL313" s="18" t="s">
        <v>139</v>
      </c>
      <c r="BM313" s="230" t="s">
        <v>405</v>
      </c>
    </row>
    <row r="314" spans="1:51" s="13" customFormat="1" ht="12">
      <c r="A314" s="13"/>
      <c r="B314" s="232"/>
      <c r="C314" s="233"/>
      <c r="D314" s="234" t="s">
        <v>141</v>
      </c>
      <c r="E314" s="235" t="s">
        <v>1</v>
      </c>
      <c r="F314" s="236" t="s">
        <v>406</v>
      </c>
      <c r="G314" s="233"/>
      <c r="H314" s="235" t="s">
        <v>1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2" t="s">
        <v>141</v>
      </c>
      <c r="AU314" s="242" t="s">
        <v>86</v>
      </c>
      <c r="AV314" s="13" t="s">
        <v>84</v>
      </c>
      <c r="AW314" s="13" t="s">
        <v>32</v>
      </c>
      <c r="AX314" s="13" t="s">
        <v>76</v>
      </c>
      <c r="AY314" s="242" t="s">
        <v>132</v>
      </c>
    </row>
    <row r="315" spans="1:51" s="14" customFormat="1" ht="12">
      <c r="A315" s="14"/>
      <c r="B315" s="243"/>
      <c r="C315" s="244"/>
      <c r="D315" s="234" t="s">
        <v>141</v>
      </c>
      <c r="E315" s="245" t="s">
        <v>1</v>
      </c>
      <c r="F315" s="246" t="s">
        <v>407</v>
      </c>
      <c r="G315" s="244"/>
      <c r="H315" s="247">
        <v>28.2</v>
      </c>
      <c r="I315" s="248"/>
      <c r="J315" s="244"/>
      <c r="K315" s="244"/>
      <c r="L315" s="249"/>
      <c r="M315" s="250"/>
      <c r="N315" s="251"/>
      <c r="O315" s="251"/>
      <c r="P315" s="251"/>
      <c r="Q315" s="251"/>
      <c r="R315" s="251"/>
      <c r="S315" s="251"/>
      <c r="T315" s="25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3" t="s">
        <v>141</v>
      </c>
      <c r="AU315" s="253" t="s">
        <v>86</v>
      </c>
      <c r="AV315" s="14" t="s">
        <v>86</v>
      </c>
      <c r="AW315" s="14" t="s">
        <v>32</v>
      </c>
      <c r="AX315" s="14" t="s">
        <v>84</v>
      </c>
      <c r="AY315" s="253" t="s">
        <v>132</v>
      </c>
    </row>
    <row r="316" spans="1:65" s="2" customFormat="1" ht="33" customHeight="1">
      <c r="A316" s="39"/>
      <c r="B316" s="40"/>
      <c r="C316" s="219" t="s">
        <v>408</v>
      </c>
      <c r="D316" s="219" t="s">
        <v>134</v>
      </c>
      <c r="E316" s="220" t="s">
        <v>409</v>
      </c>
      <c r="F316" s="221" t="s">
        <v>410</v>
      </c>
      <c r="G316" s="222" t="s">
        <v>150</v>
      </c>
      <c r="H316" s="223">
        <v>166</v>
      </c>
      <c r="I316" s="224"/>
      <c r="J316" s="225">
        <f>ROUND(I316*H316,2)</f>
        <v>0</v>
      </c>
      <c r="K316" s="221" t="s">
        <v>138</v>
      </c>
      <c r="L316" s="45"/>
      <c r="M316" s="226" t="s">
        <v>1</v>
      </c>
      <c r="N316" s="227" t="s">
        <v>41</v>
      </c>
      <c r="O316" s="92"/>
      <c r="P316" s="228">
        <f>O316*H316</f>
        <v>0</v>
      </c>
      <c r="Q316" s="228">
        <v>0.12966</v>
      </c>
      <c r="R316" s="228">
        <f>Q316*H316</f>
        <v>21.52356</v>
      </c>
      <c r="S316" s="228">
        <v>0</v>
      </c>
      <c r="T316" s="22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0" t="s">
        <v>139</v>
      </c>
      <c r="AT316" s="230" t="s">
        <v>134</v>
      </c>
      <c r="AU316" s="230" t="s">
        <v>86</v>
      </c>
      <c r="AY316" s="18" t="s">
        <v>132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8" t="s">
        <v>84</v>
      </c>
      <c r="BK316" s="231">
        <f>ROUND(I316*H316,2)</f>
        <v>0</v>
      </c>
      <c r="BL316" s="18" t="s">
        <v>139</v>
      </c>
      <c r="BM316" s="230" t="s">
        <v>411</v>
      </c>
    </row>
    <row r="317" spans="1:51" s="13" customFormat="1" ht="12">
      <c r="A317" s="13"/>
      <c r="B317" s="232"/>
      <c r="C317" s="233"/>
      <c r="D317" s="234" t="s">
        <v>141</v>
      </c>
      <c r="E317" s="235" t="s">
        <v>1</v>
      </c>
      <c r="F317" s="236" t="s">
        <v>412</v>
      </c>
      <c r="G317" s="233"/>
      <c r="H317" s="235" t="s">
        <v>1</v>
      </c>
      <c r="I317" s="237"/>
      <c r="J317" s="233"/>
      <c r="K317" s="233"/>
      <c r="L317" s="238"/>
      <c r="M317" s="239"/>
      <c r="N317" s="240"/>
      <c r="O317" s="240"/>
      <c r="P317" s="240"/>
      <c r="Q317" s="240"/>
      <c r="R317" s="240"/>
      <c r="S317" s="240"/>
      <c r="T317" s="24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2" t="s">
        <v>141</v>
      </c>
      <c r="AU317" s="242" t="s">
        <v>86</v>
      </c>
      <c r="AV317" s="13" t="s">
        <v>84</v>
      </c>
      <c r="AW317" s="13" t="s">
        <v>32</v>
      </c>
      <c r="AX317" s="13" t="s">
        <v>76</v>
      </c>
      <c r="AY317" s="242" t="s">
        <v>132</v>
      </c>
    </row>
    <row r="318" spans="1:51" s="14" customFormat="1" ht="12">
      <c r="A318" s="14"/>
      <c r="B318" s="243"/>
      <c r="C318" s="244"/>
      <c r="D318" s="234" t="s">
        <v>141</v>
      </c>
      <c r="E318" s="245" t="s">
        <v>1</v>
      </c>
      <c r="F318" s="246" t="s">
        <v>413</v>
      </c>
      <c r="G318" s="244"/>
      <c r="H318" s="247">
        <v>83</v>
      </c>
      <c r="I318" s="248"/>
      <c r="J318" s="244"/>
      <c r="K318" s="244"/>
      <c r="L318" s="249"/>
      <c r="M318" s="250"/>
      <c r="N318" s="251"/>
      <c r="O318" s="251"/>
      <c r="P318" s="251"/>
      <c r="Q318" s="251"/>
      <c r="R318" s="251"/>
      <c r="S318" s="251"/>
      <c r="T318" s="252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3" t="s">
        <v>141</v>
      </c>
      <c r="AU318" s="253" t="s">
        <v>86</v>
      </c>
      <c r="AV318" s="14" t="s">
        <v>86</v>
      </c>
      <c r="AW318" s="14" t="s">
        <v>32</v>
      </c>
      <c r="AX318" s="14" t="s">
        <v>76</v>
      </c>
      <c r="AY318" s="253" t="s">
        <v>132</v>
      </c>
    </row>
    <row r="319" spans="1:51" s="13" customFormat="1" ht="12">
      <c r="A319" s="13"/>
      <c r="B319" s="232"/>
      <c r="C319" s="233"/>
      <c r="D319" s="234" t="s">
        <v>141</v>
      </c>
      <c r="E319" s="235" t="s">
        <v>1</v>
      </c>
      <c r="F319" s="236" t="s">
        <v>414</v>
      </c>
      <c r="G319" s="233"/>
      <c r="H319" s="235" t="s">
        <v>1</v>
      </c>
      <c r="I319" s="237"/>
      <c r="J319" s="233"/>
      <c r="K319" s="233"/>
      <c r="L319" s="238"/>
      <c r="M319" s="239"/>
      <c r="N319" s="240"/>
      <c r="O319" s="240"/>
      <c r="P319" s="240"/>
      <c r="Q319" s="240"/>
      <c r="R319" s="240"/>
      <c r="S319" s="240"/>
      <c r="T319" s="24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2" t="s">
        <v>141</v>
      </c>
      <c r="AU319" s="242" t="s">
        <v>86</v>
      </c>
      <c r="AV319" s="13" t="s">
        <v>84</v>
      </c>
      <c r="AW319" s="13" t="s">
        <v>32</v>
      </c>
      <c r="AX319" s="13" t="s">
        <v>76</v>
      </c>
      <c r="AY319" s="242" t="s">
        <v>132</v>
      </c>
    </row>
    <row r="320" spans="1:51" s="14" customFormat="1" ht="12">
      <c r="A320" s="14"/>
      <c r="B320" s="243"/>
      <c r="C320" s="244"/>
      <c r="D320" s="234" t="s">
        <v>141</v>
      </c>
      <c r="E320" s="245" t="s">
        <v>1</v>
      </c>
      <c r="F320" s="246" t="s">
        <v>413</v>
      </c>
      <c r="G320" s="244"/>
      <c r="H320" s="247">
        <v>83</v>
      </c>
      <c r="I320" s="248"/>
      <c r="J320" s="244"/>
      <c r="K320" s="244"/>
      <c r="L320" s="249"/>
      <c r="M320" s="250"/>
      <c r="N320" s="251"/>
      <c r="O320" s="251"/>
      <c r="P320" s="251"/>
      <c r="Q320" s="251"/>
      <c r="R320" s="251"/>
      <c r="S320" s="251"/>
      <c r="T320" s="252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3" t="s">
        <v>141</v>
      </c>
      <c r="AU320" s="253" t="s">
        <v>86</v>
      </c>
      <c r="AV320" s="14" t="s">
        <v>86</v>
      </c>
      <c r="AW320" s="14" t="s">
        <v>32</v>
      </c>
      <c r="AX320" s="14" t="s">
        <v>76</v>
      </c>
      <c r="AY320" s="253" t="s">
        <v>132</v>
      </c>
    </row>
    <row r="321" spans="1:51" s="15" customFormat="1" ht="12">
      <c r="A321" s="15"/>
      <c r="B321" s="254"/>
      <c r="C321" s="255"/>
      <c r="D321" s="234" t="s">
        <v>141</v>
      </c>
      <c r="E321" s="256" t="s">
        <v>1</v>
      </c>
      <c r="F321" s="257" t="s">
        <v>183</v>
      </c>
      <c r="G321" s="255"/>
      <c r="H321" s="258">
        <v>166</v>
      </c>
      <c r="I321" s="259"/>
      <c r="J321" s="255"/>
      <c r="K321" s="255"/>
      <c r="L321" s="260"/>
      <c r="M321" s="261"/>
      <c r="N321" s="262"/>
      <c r="O321" s="262"/>
      <c r="P321" s="262"/>
      <c r="Q321" s="262"/>
      <c r="R321" s="262"/>
      <c r="S321" s="262"/>
      <c r="T321" s="263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64" t="s">
        <v>141</v>
      </c>
      <c r="AU321" s="264" t="s">
        <v>86</v>
      </c>
      <c r="AV321" s="15" t="s">
        <v>139</v>
      </c>
      <c r="AW321" s="15" t="s">
        <v>32</v>
      </c>
      <c r="AX321" s="15" t="s">
        <v>84</v>
      </c>
      <c r="AY321" s="264" t="s">
        <v>132</v>
      </c>
    </row>
    <row r="322" spans="1:65" s="2" customFormat="1" ht="33" customHeight="1">
      <c r="A322" s="39"/>
      <c r="B322" s="40"/>
      <c r="C322" s="219" t="s">
        <v>415</v>
      </c>
      <c r="D322" s="219" t="s">
        <v>134</v>
      </c>
      <c r="E322" s="220" t="s">
        <v>416</v>
      </c>
      <c r="F322" s="221" t="s">
        <v>417</v>
      </c>
      <c r="G322" s="222" t="s">
        <v>150</v>
      </c>
      <c r="H322" s="223">
        <v>83</v>
      </c>
      <c r="I322" s="224"/>
      <c r="J322" s="225">
        <f>ROUND(I322*H322,2)</f>
        <v>0</v>
      </c>
      <c r="K322" s="221" t="s">
        <v>138</v>
      </c>
      <c r="L322" s="45"/>
      <c r="M322" s="226" t="s">
        <v>1</v>
      </c>
      <c r="N322" s="227" t="s">
        <v>41</v>
      </c>
      <c r="O322" s="92"/>
      <c r="P322" s="228">
        <f>O322*H322</f>
        <v>0</v>
      </c>
      <c r="Q322" s="228">
        <v>0.20745</v>
      </c>
      <c r="R322" s="228">
        <f>Q322*H322</f>
        <v>17.21835</v>
      </c>
      <c r="S322" s="228">
        <v>0</v>
      </c>
      <c r="T322" s="22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0" t="s">
        <v>139</v>
      </c>
      <c r="AT322" s="230" t="s">
        <v>134</v>
      </c>
      <c r="AU322" s="230" t="s">
        <v>86</v>
      </c>
      <c r="AY322" s="18" t="s">
        <v>132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8" t="s">
        <v>84</v>
      </c>
      <c r="BK322" s="231">
        <f>ROUND(I322*H322,2)</f>
        <v>0</v>
      </c>
      <c r="BL322" s="18" t="s">
        <v>139</v>
      </c>
      <c r="BM322" s="230" t="s">
        <v>418</v>
      </c>
    </row>
    <row r="323" spans="1:51" s="13" customFormat="1" ht="12">
      <c r="A323" s="13"/>
      <c r="B323" s="232"/>
      <c r="C323" s="233"/>
      <c r="D323" s="234" t="s">
        <v>141</v>
      </c>
      <c r="E323" s="235" t="s">
        <v>1</v>
      </c>
      <c r="F323" s="236" t="s">
        <v>419</v>
      </c>
      <c r="G323" s="233"/>
      <c r="H323" s="235" t="s">
        <v>1</v>
      </c>
      <c r="I323" s="237"/>
      <c r="J323" s="233"/>
      <c r="K323" s="233"/>
      <c r="L323" s="238"/>
      <c r="M323" s="239"/>
      <c r="N323" s="240"/>
      <c r="O323" s="240"/>
      <c r="P323" s="240"/>
      <c r="Q323" s="240"/>
      <c r="R323" s="240"/>
      <c r="S323" s="240"/>
      <c r="T323" s="24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2" t="s">
        <v>141</v>
      </c>
      <c r="AU323" s="242" t="s">
        <v>86</v>
      </c>
      <c r="AV323" s="13" t="s">
        <v>84</v>
      </c>
      <c r="AW323" s="13" t="s">
        <v>32</v>
      </c>
      <c r="AX323" s="13" t="s">
        <v>76</v>
      </c>
      <c r="AY323" s="242" t="s">
        <v>132</v>
      </c>
    </row>
    <row r="324" spans="1:51" s="14" customFormat="1" ht="12">
      <c r="A324" s="14"/>
      <c r="B324" s="243"/>
      <c r="C324" s="244"/>
      <c r="D324" s="234" t="s">
        <v>141</v>
      </c>
      <c r="E324" s="245" t="s">
        <v>1</v>
      </c>
      <c r="F324" s="246" t="s">
        <v>413</v>
      </c>
      <c r="G324" s="244"/>
      <c r="H324" s="247">
        <v>83</v>
      </c>
      <c r="I324" s="248"/>
      <c r="J324" s="244"/>
      <c r="K324" s="244"/>
      <c r="L324" s="249"/>
      <c r="M324" s="250"/>
      <c r="N324" s="251"/>
      <c r="O324" s="251"/>
      <c r="P324" s="251"/>
      <c r="Q324" s="251"/>
      <c r="R324" s="251"/>
      <c r="S324" s="251"/>
      <c r="T324" s="252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3" t="s">
        <v>141</v>
      </c>
      <c r="AU324" s="253" t="s">
        <v>86</v>
      </c>
      <c r="AV324" s="14" t="s">
        <v>86</v>
      </c>
      <c r="AW324" s="14" t="s">
        <v>32</v>
      </c>
      <c r="AX324" s="14" t="s">
        <v>84</v>
      </c>
      <c r="AY324" s="253" t="s">
        <v>132</v>
      </c>
    </row>
    <row r="325" spans="1:65" s="2" customFormat="1" ht="24.15" customHeight="1">
      <c r="A325" s="39"/>
      <c r="B325" s="40"/>
      <c r="C325" s="219" t="s">
        <v>420</v>
      </c>
      <c r="D325" s="219" t="s">
        <v>134</v>
      </c>
      <c r="E325" s="220" t="s">
        <v>421</v>
      </c>
      <c r="F325" s="221" t="s">
        <v>422</v>
      </c>
      <c r="G325" s="222" t="s">
        <v>150</v>
      </c>
      <c r="H325" s="223">
        <v>83</v>
      </c>
      <c r="I325" s="224"/>
      <c r="J325" s="225">
        <f>ROUND(I325*H325,2)</f>
        <v>0</v>
      </c>
      <c r="K325" s="221" t="s">
        <v>138</v>
      </c>
      <c r="L325" s="45"/>
      <c r="M325" s="226" t="s">
        <v>1</v>
      </c>
      <c r="N325" s="227" t="s">
        <v>41</v>
      </c>
      <c r="O325" s="92"/>
      <c r="P325" s="228">
        <f>O325*H325</f>
        <v>0</v>
      </c>
      <c r="Q325" s="228">
        <v>0.00652</v>
      </c>
      <c r="R325" s="228">
        <f>Q325*H325</f>
        <v>0.54116</v>
      </c>
      <c r="S325" s="228">
        <v>0</v>
      </c>
      <c r="T325" s="22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0" t="s">
        <v>139</v>
      </c>
      <c r="AT325" s="230" t="s">
        <v>134</v>
      </c>
      <c r="AU325" s="230" t="s">
        <v>86</v>
      </c>
      <c r="AY325" s="18" t="s">
        <v>132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8" t="s">
        <v>84</v>
      </c>
      <c r="BK325" s="231">
        <f>ROUND(I325*H325,2)</f>
        <v>0</v>
      </c>
      <c r="BL325" s="18" t="s">
        <v>139</v>
      </c>
      <c r="BM325" s="230" t="s">
        <v>423</v>
      </c>
    </row>
    <row r="326" spans="1:51" s="13" customFormat="1" ht="12">
      <c r="A326" s="13"/>
      <c r="B326" s="232"/>
      <c r="C326" s="233"/>
      <c r="D326" s="234" t="s">
        <v>141</v>
      </c>
      <c r="E326" s="235" t="s">
        <v>1</v>
      </c>
      <c r="F326" s="236" t="s">
        <v>424</v>
      </c>
      <c r="G326" s="233"/>
      <c r="H326" s="235" t="s">
        <v>1</v>
      </c>
      <c r="I326" s="237"/>
      <c r="J326" s="233"/>
      <c r="K326" s="233"/>
      <c r="L326" s="238"/>
      <c r="M326" s="239"/>
      <c r="N326" s="240"/>
      <c r="O326" s="240"/>
      <c r="P326" s="240"/>
      <c r="Q326" s="240"/>
      <c r="R326" s="240"/>
      <c r="S326" s="240"/>
      <c r="T326" s="24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2" t="s">
        <v>141</v>
      </c>
      <c r="AU326" s="242" t="s">
        <v>86</v>
      </c>
      <c r="AV326" s="13" t="s">
        <v>84</v>
      </c>
      <c r="AW326" s="13" t="s">
        <v>32</v>
      </c>
      <c r="AX326" s="13" t="s">
        <v>76</v>
      </c>
      <c r="AY326" s="242" t="s">
        <v>132</v>
      </c>
    </row>
    <row r="327" spans="1:51" s="14" customFormat="1" ht="12">
      <c r="A327" s="14"/>
      <c r="B327" s="243"/>
      <c r="C327" s="244"/>
      <c r="D327" s="234" t="s">
        <v>141</v>
      </c>
      <c r="E327" s="245" t="s">
        <v>1</v>
      </c>
      <c r="F327" s="246" t="s">
        <v>413</v>
      </c>
      <c r="G327" s="244"/>
      <c r="H327" s="247">
        <v>83</v>
      </c>
      <c r="I327" s="248"/>
      <c r="J327" s="244"/>
      <c r="K327" s="244"/>
      <c r="L327" s="249"/>
      <c r="M327" s="250"/>
      <c r="N327" s="251"/>
      <c r="O327" s="251"/>
      <c r="P327" s="251"/>
      <c r="Q327" s="251"/>
      <c r="R327" s="251"/>
      <c r="S327" s="251"/>
      <c r="T327" s="252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3" t="s">
        <v>141</v>
      </c>
      <c r="AU327" s="253" t="s">
        <v>86</v>
      </c>
      <c r="AV327" s="14" t="s">
        <v>86</v>
      </c>
      <c r="AW327" s="14" t="s">
        <v>32</v>
      </c>
      <c r="AX327" s="14" t="s">
        <v>84</v>
      </c>
      <c r="AY327" s="253" t="s">
        <v>132</v>
      </c>
    </row>
    <row r="328" spans="1:65" s="2" customFormat="1" ht="24.15" customHeight="1">
      <c r="A328" s="39"/>
      <c r="B328" s="40"/>
      <c r="C328" s="219" t="s">
        <v>425</v>
      </c>
      <c r="D328" s="219" t="s">
        <v>134</v>
      </c>
      <c r="E328" s="220" t="s">
        <v>426</v>
      </c>
      <c r="F328" s="221" t="s">
        <v>427</v>
      </c>
      <c r="G328" s="222" t="s">
        <v>150</v>
      </c>
      <c r="H328" s="223">
        <v>166</v>
      </c>
      <c r="I328" s="224"/>
      <c r="J328" s="225">
        <f>ROUND(I328*H328,2)</f>
        <v>0</v>
      </c>
      <c r="K328" s="221" t="s">
        <v>138</v>
      </c>
      <c r="L328" s="45"/>
      <c r="M328" s="226" t="s">
        <v>1</v>
      </c>
      <c r="N328" s="227" t="s">
        <v>41</v>
      </c>
      <c r="O328" s="92"/>
      <c r="P328" s="228">
        <f>O328*H328</f>
        <v>0</v>
      </c>
      <c r="Q328" s="228">
        <v>0.00031</v>
      </c>
      <c r="R328" s="228">
        <f>Q328*H328</f>
        <v>0.05146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139</v>
      </c>
      <c r="AT328" s="230" t="s">
        <v>134</v>
      </c>
      <c r="AU328" s="230" t="s">
        <v>86</v>
      </c>
      <c r="AY328" s="18" t="s">
        <v>132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84</v>
      </c>
      <c r="BK328" s="231">
        <f>ROUND(I328*H328,2)</f>
        <v>0</v>
      </c>
      <c r="BL328" s="18" t="s">
        <v>139</v>
      </c>
      <c r="BM328" s="230" t="s">
        <v>428</v>
      </c>
    </row>
    <row r="329" spans="1:51" s="13" customFormat="1" ht="12">
      <c r="A329" s="13"/>
      <c r="B329" s="232"/>
      <c r="C329" s="233"/>
      <c r="D329" s="234" t="s">
        <v>141</v>
      </c>
      <c r="E329" s="235" t="s">
        <v>1</v>
      </c>
      <c r="F329" s="236" t="s">
        <v>424</v>
      </c>
      <c r="G329" s="233"/>
      <c r="H329" s="235" t="s">
        <v>1</v>
      </c>
      <c r="I329" s="237"/>
      <c r="J329" s="233"/>
      <c r="K329" s="233"/>
      <c r="L329" s="238"/>
      <c r="M329" s="239"/>
      <c r="N329" s="240"/>
      <c r="O329" s="240"/>
      <c r="P329" s="240"/>
      <c r="Q329" s="240"/>
      <c r="R329" s="240"/>
      <c r="S329" s="240"/>
      <c r="T329" s="24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2" t="s">
        <v>141</v>
      </c>
      <c r="AU329" s="242" t="s">
        <v>86</v>
      </c>
      <c r="AV329" s="13" t="s">
        <v>84</v>
      </c>
      <c r="AW329" s="13" t="s">
        <v>32</v>
      </c>
      <c r="AX329" s="13" t="s">
        <v>76</v>
      </c>
      <c r="AY329" s="242" t="s">
        <v>132</v>
      </c>
    </row>
    <row r="330" spans="1:51" s="14" customFormat="1" ht="12">
      <c r="A330" s="14"/>
      <c r="B330" s="243"/>
      <c r="C330" s="244"/>
      <c r="D330" s="234" t="s">
        <v>141</v>
      </c>
      <c r="E330" s="245" t="s">
        <v>1</v>
      </c>
      <c r="F330" s="246" t="s">
        <v>429</v>
      </c>
      <c r="G330" s="244"/>
      <c r="H330" s="247">
        <v>166</v>
      </c>
      <c r="I330" s="248"/>
      <c r="J330" s="244"/>
      <c r="K330" s="244"/>
      <c r="L330" s="249"/>
      <c r="M330" s="250"/>
      <c r="N330" s="251"/>
      <c r="O330" s="251"/>
      <c r="P330" s="251"/>
      <c r="Q330" s="251"/>
      <c r="R330" s="251"/>
      <c r="S330" s="251"/>
      <c r="T330" s="252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3" t="s">
        <v>141</v>
      </c>
      <c r="AU330" s="253" t="s">
        <v>86</v>
      </c>
      <c r="AV330" s="14" t="s">
        <v>86</v>
      </c>
      <c r="AW330" s="14" t="s">
        <v>32</v>
      </c>
      <c r="AX330" s="14" t="s">
        <v>84</v>
      </c>
      <c r="AY330" s="253" t="s">
        <v>132</v>
      </c>
    </row>
    <row r="331" spans="1:65" s="2" customFormat="1" ht="24.15" customHeight="1">
      <c r="A331" s="39"/>
      <c r="B331" s="40"/>
      <c r="C331" s="219" t="s">
        <v>430</v>
      </c>
      <c r="D331" s="219" t="s">
        <v>134</v>
      </c>
      <c r="E331" s="220" t="s">
        <v>431</v>
      </c>
      <c r="F331" s="221" t="s">
        <v>432</v>
      </c>
      <c r="G331" s="222" t="s">
        <v>150</v>
      </c>
      <c r="H331" s="223">
        <v>567.5</v>
      </c>
      <c r="I331" s="224"/>
      <c r="J331" s="225">
        <f>ROUND(I331*H331,2)</f>
        <v>0</v>
      </c>
      <c r="K331" s="221" t="s">
        <v>138</v>
      </c>
      <c r="L331" s="45"/>
      <c r="M331" s="226" t="s">
        <v>1</v>
      </c>
      <c r="N331" s="227" t="s">
        <v>41</v>
      </c>
      <c r="O331" s="92"/>
      <c r="P331" s="228">
        <f>O331*H331</f>
        <v>0</v>
      </c>
      <c r="Q331" s="228">
        <v>0.08922</v>
      </c>
      <c r="R331" s="228">
        <f>Q331*H331</f>
        <v>50.632349999999995</v>
      </c>
      <c r="S331" s="228">
        <v>0</v>
      </c>
      <c r="T331" s="229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0" t="s">
        <v>139</v>
      </c>
      <c r="AT331" s="230" t="s">
        <v>134</v>
      </c>
      <c r="AU331" s="230" t="s">
        <v>86</v>
      </c>
      <c r="AY331" s="18" t="s">
        <v>132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8" t="s">
        <v>84</v>
      </c>
      <c r="BK331" s="231">
        <f>ROUND(I331*H331,2)</f>
        <v>0</v>
      </c>
      <c r="BL331" s="18" t="s">
        <v>139</v>
      </c>
      <c r="BM331" s="230" t="s">
        <v>433</v>
      </c>
    </row>
    <row r="332" spans="1:51" s="13" customFormat="1" ht="12">
      <c r="A332" s="13"/>
      <c r="B332" s="232"/>
      <c r="C332" s="233"/>
      <c r="D332" s="234" t="s">
        <v>141</v>
      </c>
      <c r="E332" s="235" t="s">
        <v>1</v>
      </c>
      <c r="F332" s="236" t="s">
        <v>157</v>
      </c>
      <c r="G332" s="233"/>
      <c r="H332" s="235" t="s">
        <v>1</v>
      </c>
      <c r="I332" s="237"/>
      <c r="J332" s="233"/>
      <c r="K332" s="233"/>
      <c r="L332" s="238"/>
      <c r="M332" s="239"/>
      <c r="N332" s="240"/>
      <c r="O332" s="240"/>
      <c r="P332" s="240"/>
      <c r="Q332" s="240"/>
      <c r="R332" s="240"/>
      <c r="S332" s="240"/>
      <c r="T332" s="241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2" t="s">
        <v>141</v>
      </c>
      <c r="AU332" s="242" t="s">
        <v>86</v>
      </c>
      <c r="AV332" s="13" t="s">
        <v>84</v>
      </c>
      <c r="AW332" s="13" t="s">
        <v>32</v>
      </c>
      <c r="AX332" s="13" t="s">
        <v>76</v>
      </c>
      <c r="AY332" s="242" t="s">
        <v>132</v>
      </c>
    </row>
    <row r="333" spans="1:51" s="14" customFormat="1" ht="12">
      <c r="A333" s="14"/>
      <c r="B333" s="243"/>
      <c r="C333" s="244"/>
      <c r="D333" s="234" t="s">
        <v>141</v>
      </c>
      <c r="E333" s="245" t="s">
        <v>1</v>
      </c>
      <c r="F333" s="246" t="s">
        <v>434</v>
      </c>
      <c r="G333" s="244"/>
      <c r="H333" s="247">
        <v>567.5</v>
      </c>
      <c r="I333" s="248"/>
      <c r="J333" s="244"/>
      <c r="K333" s="244"/>
      <c r="L333" s="249"/>
      <c r="M333" s="250"/>
      <c r="N333" s="251"/>
      <c r="O333" s="251"/>
      <c r="P333" s="251"/>
      <c r="Q333" s="251"/>
      <c r="R333" s="251"/>
      <c r="S333" s="251"/>
      <c r="T333" s="252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3" t="s">
        <v>141</v>
      </c>
      <c r="AU333" s="253" t="s">
        <v>86</v>
      </c>
      <c r="AV333" s="14" t="s">
        <v>86</v>
      </c>
      <c r="AW333" s="14" t="s">
        <v>32</v>
      </c>
      <c r="AX333" s="14" t="s">
        <v>84</v>
      </c>
      <c r="AY333" s="253" t="s">
        <v>132</v>
      </c>
    </row>
    <row r="334" spans="1:65" s="2" customFormat="1" ht="21.75" customHeight="1">
      <c r="A334" s="39"/>
      <c r="B334" s="40"/>
      <c r="C334" s="276" t="s">
        <v>435</v>
      </c>
      <c r="D334" s="276" t="s">
        <v>267</v>
      </c>
      <c r="E334" s="277" t="s">
        <v>436</v>
      </c>
      <c r="F334" s="278" t="s">
        <v>437</v>
      </c>
      <c r="G334" s="279" t="s">
        <v>150</v>
      </c>
      <c r="H334" s="280">
        <v>564.59</v>
      </c>
      <c r="I334" s="281"/>
      <c r="J334" s="282">
        <f>ROUND(I334*H334,2)</f>
        <v>0</v>
      </c>
      <c r="K334" s="278" t="s">
        <v>138</v>
      </c>
      <c r="L334" s="283"/>
      <c r="M334" s="284" t="s">
        <v>1</v>
      </c>
      <c r="N334" s="285" t="s">
        <v>41</v>
      </c>
      <c r="O334" s="92"/>
      <c r="P334" s="228">
        <f>O334*H334</f>
        <v>0</v>
      </c>
      <c r="Q334" s="228">
        <v>0.131</v>
      </c>
      <c r="R334" s="228">
        <f>Q334*H334</f>
        <v>73.96129</v>
      </c>
      <c r="S334" s="228">
        <v>0</v>
      </c>
      <c r="T334" s="229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0" t="s">
        <v>175</v>
      </c>
      <c r="AT334" s="230" t="s">
        <v>267</v>
      </c>
      <c r="AU334" s="230" t="s">
        <v>86</v>
      </c>
      <c r="AY334" s="18" t="s">
        <v>132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8" t="s">
        <v>84</v>
      </c>
      <c r="BK334" s="231">
        <f>ROUND(I334*H334,2)</f>
        <v>0</v>
      </c>
      <c r="BL334" s="18" t="s">
        <v>139</v>
      </c>
      <c r="BM334" s="230" t="s">
        <v>438</v>
      </c>
    </row>
    <row r="335" spans="1:51" s="13" customFormat="1" ht="12">
      <c r="A335" s="13"/>
      <c r="B335" s="232"/>
      <c r="C335" s="233"/>
      <c r="D335" s="234" t="s">
        <v>141</v>
      </c>
      <c r="E335" s="235" t="s">
        <v>1</v>
      </c>
      <c r="F335" s="236" t="s">
        <v>157</v>
      </c>
      <c r="G335" s="233"/>
      <c r="H335" s="235" t="s">
        <v>1</v>
      </c>
      <c r="I335" s="237"/>
      <c r="J335" s="233"/>
      <c r="K335" s="233"/>
      <c r="L335" s="238"/>
      <c r="M335" s="239"/>
      <c r="N335" s="240"/>
      <c r="O335" s="240"/>
      <c r="P335" s="240"/>
      <c r="Q335" s="240"/>
      <c r="R335" s="240"/>
      <c r="S335" s="240"/>
      <c r="T335" s="241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2" t="s">
        <v>141</v>
      </c>
      <c r="AU335" s="242" t="s">
        <v>86</v>
      </c>
      <c r="AV335" s="13" t="s">
        <v>84</v>
      </c>
      <c r="AW335" s="13" t="s">
        <v>32</v>
      </c>
      <c r="AX335" s="13" t="s">
        <v>76</v>
      </c>
      <c r="AY335" s="242" t="s">
        <v>132</v>
      </c>
    </row>
    <row r="336" spans="1:51" s="14" customFormat="1" ht="12">
      <c r="A336" s="14"/>
      <c r="B336" s="243"/>
      <c r="C336" s="244"/>
      <c r="D336" s="234" t="s">
        <v>141</v>
      </c>
      <c r="E336" s="245" t="s">
        <v>1</v>
      </c>
      <c r="F336" s="246" t="s">
        <v>439</v>
      </c>
      <c r="G336" s="244"/>
      <c r="H336" s="247">
        <v>559</v>
      </c>
      <c r="I336" s="248"/>
      <c r="J336" s="244"/>
      <c r="K336" s="244"/>
      <c r="L336" s="249"/>
      <c r="M336" s="250"/>
      <c r="N336" s="251"/>
      <c r="O336" s="251"/>
      <c r="P336" s="251"/>
      <c r="Q336" s="251"/>
      <c r="R336" s="251"/>
      <c r="S336" s="251"/>
      <c r="T336" s="252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3" t="s">
        <v>141</v>
      </c>
      <c r="AU336" s="253" t="s">
        <v>86</v>
      </c>
      <c r="AV336" s="14" t="s">
        <v>86</v>
      </c>
      <c r="AW336" s="14" t="s">
        <v>32</v>
      </c>
      <c r="AX336" s="14" t="s">
        <v>84</v>
      </c>
      <c r="AY336" s="253" t="s">
        <v>132</v>
      </c>
    </row>
    <row r="337" spans="1:51" s="14" customFormat="1" ht="12">
      <c r="A337" s="14"/>
      <c r="B337" s="243"/>
      <c r="C337" s="244"/>
      <c r="D337" s="234" t="s">
        <v>141</v>
      </c>
      <c r="E337" s="244"/>
      <c r="F337" s="246" t="s">
        <v>440</v>
      </c>
      <c r="G337" s="244"/>
      <c r="H337" s="247">
        <v>564.59</v>
      </c>
      <c r="I337" s="248"/>
      <c r="J337" s="244"/>
      <c r="K337" s="244"/>
      <c r="L337" s="249"/>
      <c r="M337" s="250"/>
      <c r="N337" s="251"/>
      <c r="O337" s="251"/>
      <c r="P337" s="251"/>
      <c r="Q337" s="251"/>
      <c r="R337" s="251"/>
      <c r="S337" s="251"/>
      <c r="T337" s="252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3" t="s">
        <v>141</v>
      </c>
      <c r="AU337" s="253" t="s">
        <v>86</v>
      </c>
      <c r="AV337" s="14" t="s">
        <v>86</v>
      </c>
      <c r="AW337" s="14" t="s">
        <v>4</v>
      </c>
      <c r="AX337" s="14" t="s">
        <v>84</v>
      </c>
      <c r="AY337" s="253" t="s">
        <v>132</v>
      </c>
    </row>
    <row r="338" spans="1:65" s="2" customFormat="1" ht="24.15" customHeight="1">
      <c r="A338" s="39"/>
      <c r="B338" s="40"/>
      <c r="C338" s="276" t="s">
        <v>441</v>
      </c>
      <c r="D338" s="276" t="s">
        <v>267</v>
      </c>
      <c r="E338" s="277" t="s">
        <v>442</v>
      </c>
      <c r="F338" s="278" t="s">
        <v>443</v>
      </c>
      <c r="G338" s="279" t="s">
        <v>150</v>
      </c>
      <c r="H338" s="280">
        <v>8.585</v>
      </c>
      <c r="I338" s="281"/>
      <c r="J338" s="282">
        <f>ROUND(I338*H338,2)</f>
        <v>0</v>
      </c>
      <c r="K338" s="278" t="s">
        <v>138</v>
      </c>
      <c r="L338" s="283"/>
      <c r="M338" s="284" t="s">
        <v>1</v>
      </c>
      <c r="N338" s="285" t="s">
        <v>41</v>
      </c>
      <c r="O338" s="92"/>
      <c r="P338" s="228">
        <f>O338*H338</f>
        <v>0</v>
      </c>
      <c r="Q338" s="228">
        <v>0.131</v>
      </c>
      <c r="R338" s="228">
        <f>Q338*H338</f>
        <v>1.124635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175</v>
      </c>
      <c r="AT338" s="230" t="s">
        <v>267</v>
      </c>
      <c r="AU338" s="230" t="s">
        <v>86</v>
      </c>
      <c r="AY338" s="18" t="s">
        <v>132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84</v>
      </c>
      <c r="BK338" s="231">
        <f>ROUND(I338*H338,2)</f>
        <v>0</v>
      </c>
      <c r="BL338" s="18" t="s">
        <v>139</v>
      </c>
      <c r="BM338" s="230" t="s">
        <v>444</v>
      </c>
    </row>
    <row r="339" spans="1:51" s="13" customFormat="1" ht="12">
      <c r="A339" s="13"/>
      <c r="B339" s="232"/>
      <c r="C339" s="233"/>
      <c r="D339" s="234" t="s">
        <v>141</v>
      </c>
      <c r="E339" s="235" t="s">
        <v>1</v>
      </c>
      <c r="F339" s="236" t="s">
        <v>157</v>
      </c>
      <c r="G339" s="233"/>
      <c r="H339" s="235" t="s">
        <v>1</v>
      </c>
      <c r="I339" s="237"/>
      <c r="J339" s="233"/>
      <c r="K339" s="233"/>
      <c r="L339" s="238"/>
      <c r="M339" s="239"/>
      <c r="N339" s="240"/>
      <c r="O339" s="240"/>
      <c r="P339" s="240"/>
      <c r="Q339" s="240"/>
      <c r="R339" s="240"/>
      <c r="S339" s="240"/>
      <c r="T339" s="24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2" t="s">
        <v>141</v>
      </c>
      <c r="AU339" s="242" t="s">
        <v>86</v>
      </c>
      <c r="AV339" s="13" t="s">
        <v>84</v>
      </c>
      <c r="AW339" s="13" t="s">
        <v>32</v>
      </c>
      <c r="AX339" s="13" t="s">
        <v>76</v>
      </c>
      <c r="AY339" s="242" t="s">
        <v>132</v>
      </c>
    </row>
    <row r="340" spans="1:51" s="14" customFormat="1" ht="12">
      <c r="A340" s="14"/>
      <c r="B340" s="243"/>
      <c r="C340" s="244"/>
      <c r="D340" s="234" t="s">
        <v>141</v>
      </c>
      <c r="E340" s="245" t="s">
        <v>1</v>
      </c>
      <c r="F340" s="246" t="s">
        <v>445</v>
      </c>
      <c r="G340" s="244"/>
      <c r="H340" s="247">
        <v>8.5</v>
      </c>
      <c r="I340" s="248"/>
      <c r="J340" s="244"/>
      <c r="K340" s="244"/>
      <c r="L340" s="249"/>
      <c r="M340" s="250"/>
      <c r="N340" s="251"/>
      <c r="O340" s="251"/>
      <c r="P340" s="251"/>
      <c r="Q340" s="251"/>
      <c r="R340" s="251"/>
      <c r="S340" s="251"/>
      <c r="T340" s="252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3" t="s">
        <v>141</v>
      </c>
      <c r="AU340" s="253" t="s">
        <v>86</v>
      </c>
      <c r="AV340" s="14" t="s">
        <v>86</v>
      </c>
      <c r="AW340" s="14" t="s">
        <v>32</v>
      </c>
      <c r="AX340" s="14" t="s">
        <v>84</v>
      </c>
      <c r="AY340" s="253" t="s">
        <v>132</v>
      </c>
    </row>
    <row r="341" spans="1:51" s="14" customFormat="1" ht="12">
      <c r="A341" s="14"/>
      <c r="B341" s="243"/>
      <c r="C341" s="244"/>
      <c r="D341" s="234" t="s">
        <v>141</v>
      </c>
      <c r="E341" s="244"/>
      <c r="F341" s="246" t="s">
        <v>446</v>
      </c>
      <c r="G341" s="244"/>
      <c r="H341" s="247">
        <v>8.585</v>
      </c>
      <c r="I341" s="248"/>
      <c r="J341" s="244"/>
      <c r="K341" s="244"/>
      <c r="L341" s="249"/>
      <c r="M341" s="250"/>
      <c r="N341" s="251"/>
      <c r="O341" s="251"/>
      <c r="P341" s="251"/>
      <c r="Q341" s="251"/>
      <c r="R341" s="251"/>
      <c r="S341" s="251"/>
      <c r="T341" s="252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3" t="s">
        <v>141</v>
      </c>
      <c r="AU341" s="253" t="s">
        <v>86</v>
      </c>
      <c r="AV341" s="14" t="s">
        <v>86</v>
      </c>
      <c r="AW341" s="14" t="s">
        <v>4</v>
      </c>
      <c r="AX341" s="14" t="s">
        <v>84</v>
      </c>
      <c r="AY341" s="253" t="s">
        <v>132</v>
      </c>
    </row>
    <row r="342" spans="1:65" s="2" customFormat="1" ht="24.15" customHeight="1">
      <c r="A342" s="39"/>
      <c r="B342" s="40"/>
      <c r="C342" s="219" t="s">
        <v>447</v>
      </c>
      <c r="D342" s="219" t="s">
        <v>134</v>
      </c>
      <c r="E342" s="220" t="s">
        <v>448</v>
      </c>
      <c r="F342" s="221" t="s">
        <v>449</v>
      </c>
      <c r="G342" s="222" t="s">
        <v>150</v>
      </c>
      <c r="H342" s="223">
        <v>22</v>
      </c>
      <c r="I342" s="224"/>
      <c r="J342" s="225">
        <f>ROUND(I342*H342,2)</f>
        <v>0</v>
      </c>
      <c r="K342" s="221" t="s">
        <v>138</v>
      </c>
      <c r="L342" s="45"/>
      <c r="M342" s="226" t="s">
        <v>1</v>
      </c>
      <c r="N342" s="227" t="s">
        <v>41</v>
      </c>
      <c r="O342" s="92"/>
      <c r="P342" s="228">
        <f>O342*H342</f>
        <v>0</v>
      </c>
      <c r="Q342" s="228">
        <v>0.11162</v>
      </c>
      <c r="R342" s="228">
        <f>Q342*H342</f>
        <v>2.45564</v>
      </c>
      <c r="S342" s="228">
        <v>0</v>
      </c>
      <c r="T342" s="22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0" t="s">
        <v>139</v>
      </c>
      <c r="AT342" s="230" t="s">
        <v>134</v>
      </c>
      <c r="AU342" s="230" t="s">
        <v>86</v>
      </c>
      <c r="AY342" s="18" t="s">
        <v>132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8" t="s">
        <v>84</v>
      </c>
      <c r="BK342" s="231">
        <f>ROUND(I342*H342,2)</f>
        <v>0</v>
      </c>
      <c r="BL342" s="18" t="s">
        <v>139</v>
      </c>
      <c r="BM342" s="230" t="s">
        <v>450</v>
      </c>
    </row>
    <row r="343" spans="1:51" s="13" customFormat="1" ht="12">
      <c r="A343" s="13"/>
      <c r="B343" s="232"/>
      <c r="C343" s="233"/>
      <c r="D343" s="234" t="s">
        <v>141</v>
      </c>
      <c r="E343" s="235" t="s">
        <v>1</v>
      </c>
      <c r="F343" s="236" t="s">
        <v>152</v>
      </c>
      <c r="G343" s="233"/>
      <c r="H343" s="235" t="s">
        <v>1</v>
      </c>
      <c r="I343" s="237"/>
      <c r="J343" s="233"/>
      <c r="K343" s="233"/>
      <c r="L343" s="238"/>
      <c r="M343" s="239"/>
      <c r="N343" s="240"/>
      <c r="O343" s="240"/>
      <c r="P343" s="240"/>
      <c r="Q343" s="240"/>
      <c r="R343" s="240"/>
      <c r="S343" s="240"/>
      <c r="T343" s="24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2" t="s">
        <v>141</v>
      </c>
      <c r="AU343" s="242" t="s">
        <v>86</v>
      </c>
      <c r="AV343" s="13" t="s">
        <v>84</v>
      </c>
      <c r="AW343" s="13" t="s">
        <v>32</v>
      </c>
      <c r="AX343" s="13" t="s">
        <v>76</v>
      </c>
      <c r="AY343" s="242" t="s">
        <v>132</v>
      </c>
    </row>
    <row r="344" spans="1:51" s="14" customFormat="1" ht="12">
      <c r="A344" s="14"/>
      <c r="B344" s="243"/>
      <c r="C344" s="244"/>
      <c r="D344" s="234" t="s">
        <v>141</v>
      </c>
      <c r="E344" s="245" t="s">
        <v>1</v>
      </c>
      <c r="F344" s="246" t="s">
        <v>153</v>
      </c>
      <c r="G344" s="244"/>
      <c r="H344" s="247">
        <v>22</v>
      </c>
      <c r="I344" s="248"/>
      <c r="J344" s="244"/>
      <c r="K344" s="244"/>
      <c r="L344" s="249"/>
      <c r="M344" s="250"/>
      <c r="N344" s="251"/>
      <c r="O344" s="251"/>
      <c r="P344" s="251"/>
      <c r="Q344" s="251"/>
      <c r="R344" s="251"/>
      <c r="S344" s="251"/>
      <c r="T344" s="252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3" t="s">
        <v>141</v>
      </c>
      <c r="AU344" s="253" t="s">
        <v>86</v>
      </c>
      <c r="AV344" s="14" t="s">
        <v>86</v>
      </c>
      <c r="AW344" s="14" t="s">
        <v>32</v>
      </c>
      <c r="AX344" s="14" t="s">
        <v>84</v>
      </c>
      <c r="AY344" s="253" t="s">
        <v>132</v>
      </c>
    </row>
    <row r="345" spans="1:65" s="2" customFormat="1" ht="24.15" customHeight="1">
      <c r="A345" s="39"/>
      <c r="B345" s="40"/>
      <c r="C345" s="219" t="s">
        <v>451</v>
      </c>
      <c r="D345" s="219" t="s">
        <v>134</v>
      </c>
      <c r="E345" s="220" t="s">
        <v>448</v>
      </c>
      <c r="F345" s="221" t="s">
        <v>449</v>
      </c>
      <c r="G345" s="222" t="s">
        <v>150</v>
      </c>
      <c r="H345" s="223">
        <v>34.6</v>
      </c>
      <c r="I345" s="224"/>
      <c r="J345" s="225">
        <f>ROUND(I345*H345,2)</f>
        <v>0</v>
      </c>
      <c r="K345" s="221" t="s">
        <v>138</v>
      </c>
      <c r="L345" s="45"/>
      <c r="M345" s="226" t="s">
        <v>1</v>
      </c>
      <c r="N345" s="227" t="s">
        <v>41</v>
      </c>
      <c r="O345" s="92"/>
      <c r="P345" s="228">
        <f>O345*H345</f>
        <v>0</v>
      </c>
      <c r="Q345" s="228">
        <v>0.11162</v>
      </c>
      <c r="R345" s="228">
        <f>Q345*H345</f>
        <v>3.8620520000000003</v>
      </c>
      <c r="S345" s="228">
        <v>0</v>
      </c>
      <c r="T345" s="229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0" t="s">
        <v>139</v>
      </c>
      <c r="AT345" s="230" t="s">
        <v>134</v>
      </c>
      <c r="AU345" s="230" t="s">
        <v>86</v>
      </c>
      <c r="AY345" s="18" t="s">
        <v>132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8" t="s">
        <v>84</v>
      </c>
      <c r="BK345" s="231">
        <f>ROUND(I345*H345,2)</f>
        <v>0</v>
      </c>
      <c r="BL345" s="18" t="s">
        <v>139</v>
      </c>
      <c r="BM345" s="230" t="s">
        <v>452</v>
      </c>
    </row>
    <row r="346" spans="1:51" s="13" customFormat="1" ht="12">
      <c r="A346" s="13"/>
      <c r="B346" s="232"/>
      <c r="C346" s="233"/>
      <c r="D346" s="234" t="s">
        <v>141</v>
      </c>
      <c r="E346" s="235" t="s">
        <v>1</v>
      </c>
      <c r="F346" s="236" t="s">
        <v>157</v>
      </c>
      <c r="G346" s="233"/>
      <c r="H346" s="235" t="s">
        <v>1</v>
      </c>
      <c r="I346" s="237"/>
      <c r="J346" s="233"/>
      <c r="K346" s="233"/>
      <c r="L346" s="238"/>
      <c r="M346" s="239"/>
      <c r="N346" s="240"/>
      <c r="O346" s="240"/>
      <c r="P346" s="240"/>
      <c r="Q346" s="240"/>
      <c r="R346" s="240"/>
      <c r="S346" s="240"/>
      <c r="T346" s="24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2" t="s">
        <v>141</v>
      </c>
      <c r="AU346" s="242" t="s">
        <v>86</v>
      </c>
      <c r="AV346" s="13" t="s">
        <v>84</v>
      </c>
      <c r="AW346" s="13" t="s">
        <v>32</v>
      </c>
      <c r="AX346" s="13" t="s">
        <v>76</v>
      </c>
      <c r="AY346" s="242" t="s">
        <v>132</v>
      </c>
    </row>
    <row r="347" spans="1:51" s="14" customFormat="1" ht="12">
      <c r="A347" s="14"/>
      <c r="B347" s="243"/>
      <c r="C347" s="244"/>
      <c r="D347" s="234" t="s">
        <v>141</v>
      </c>
      <c r="E347" s="245" t="s">
        <v>1</v>
      </c>
      <c r="F347" s="246" t="s">
        <v>453</v>
      </c>
      <c r="G347" s="244"/>
      <c r="H347" s="247">
        <v>34.6</v>
      </c>
      <c r="I347" s="248"/>
      <c r="J347" s="244"/>
      <c r="K347" s="244"/>
      <c r="L347" s="249"/>
      <c r="M347" s="250"/>
      <c r="N347" s="251"/>
      <c r="O347" s="251"/>
      <c r="P347" s="251"/>
      <c r="Q347" s="251"/>
      <c r="R347" s="251"/>
      <c r="S347" s="251"/>
      <c r="T347" s="252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3" t="s">
        <v>141</v>
      </c>
      <c r="AU347" s="253" t="s">
        <v>86</v>
      </c>
      <c r="AV347" s="14" t="s">
        <v>86</v>
      </c>
      <c r="AW347" s="14" t="s">
        <v>32</v>
      </c>
      <c r="AX347" s="14" t="s">
        <v>84</v>
      </c>
      <c r="AY347" s="253" t="s">
        <v>132</v>
      </c>
    </row>
    <row r="348" spans="1:65" s="2" customFormat="1" ht="24.15" customHeight="1">
      <c r="A348" s="39"/>
      <c r="B348" s="40"/>
      <c r="C348" s="276" t="s">
        <v>454</v>
      </c>
      <c r="D348" s="276" t="s">
        <v>267</v>
      </c>
      <c r="E348" s="277" t="s">
        <v>455</v>
      </c>
      <c r="F348" s="278" t="s">
        <v>456</v>
      </c>
      <c r="G348" s="279" t="s">
        <v>150</v>
      </c>
      <c r="H348" s="280">
        <v>16.48</v>
      </c>
      <c r="I348" s="281"/>
      <c r="J348" s="282">
        <f>ROUND(I348*H348,2)</f>
        <v>0</v>
      </c>
      <c r="K348" s="278" t="s">
        <v>138</v>
      </c>
      <c r="L348" s="283"/>
      <c r="M348" s="284" t="s">
        <v>1</v>
      </c>
      <c r="N348" s="285" t="s">
        <v>41</v>
      </c>
      <c r="O348" s="92"/>
      <c r="P348" s="228">
        <f>O348*H348</f>
        <v>0</v>
      </c>
      <c r="Q348" s="228">
        <v>0.175</v>
      </c>
      <c r="R348" s="228">
        <f>Q348*H348</f>
        <v>2.884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175</v>
      </c>
      <c r="AT348" s="230" t="s">
        <v>267</v>
      </c>
      <c r="AU348" s="230" t="s">
        <v>86</v>
      </c>
      <c r="AY348" s="18" t="s">
        <v>132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84</v>
      </c>
      <c r="BK348" s="231">
        <f>ROUND(I348*H348,2)</f>
        <v>0</v>
      </c>
      <c r="BL348" s="18" t="s">
        <v>139</v>
      </c>
      <c r="BM348" s="230" t="s">
        <v>457</v>
      </c>
    </row>
    <row r="349" spans="1:51" s="13" customFormat="1" ht="12">
      <c r="A349" s="13"/>
      <c r="B349" s="232"/>
      <c r="C349" s="233"/>
      <c r="D349" s="234" t="s">
        <v>141</v>
      </c>
      <c r="E349" s="235" t="s">
        <v>1</v>
      </c>
      <c r="F349" s="236" t="s">
        <v>157</v>
      </c>
      <c r="G349" s="233"/>
      <c r="H349" s="235" t="s">
        <v>1</v>
      </c>
      <c r="I349" s="237"/>
      <c r="J349" s="233"/>
      <c r="K349" s="233"/>
      <c r="L349" s="238"/>
      <c r="M349" s="239"/>
      <c r="N349" s="240"/>
      <c r="O349" s="240"/>
      <c r="P349" s="240"/>
      <c r="Q349" s="240"/>
      <c r="R349" s="240"/>
      <c r="S349" s="240"/>
      <c r="T349" s="24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2" t="s">
        <v>141</v>
      </c>
      <c r="AU349" s="242" t="s">
        <v>86</v>
      </c>
      <c r="AV349" s="13" t="s">
        <v>84</v>
      </c>
      <c r="AW349" s="13" t="s">
        <v>32</v>
      </c>
      <c r="AX349" s="13" t="s">
        <v>76</v>
      </c>
      <c r="AY349" s="242" t="s">
        <v>132</v>
      </c>
    </row>
    <row r="350" spans="1:51" s="14" customFormat="1" ht="12">
      <c r="A350" s="14"/>
      <c r="B350" s="243"/>
      <c r="C350" s="244"/>
      <c r="D350" s="234" t="s">
        <v>141</v>
      </c>
      <c r="E350" s="245" t="s">
        <v>1</v>
      </c>
      <c r="F350" s="246" t="s">
        <v>219</v>
      </c>
      <c r="G350" s="244"/>
      <c r="H350" s="247">
        <v>16</v>
      </c>
      <c r="I350" s="248"/>
      <c r="J350" s="244"/>
      <c r="K350" s="244"/>
      <c r="L350" s="249"/>
      <c r="M350" s="250"/>
      <c r="N350" s="251"/>
      <c r="O350" s="251"/>
      <c r="P350" s="251"/>
      <c r="Q350" s="251"/>
      <c r="R350" s="251"/>
      <c r="S350" s="251"/>
      <c r="T350" s="252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3" t="s">
        <v>141</v>
      </c>
      <c r="AU350" s="253" t="s">
        <v>86</v>
      </c>
      <c r="AV350" s="14" t="s">
        <v>86</v>
      </c>
      <c r="AW350" s="14" t="s">
        <v>32</v>
      </c>
      <c r="AX350" s="14" t="s">
        <v>84</v>
      </c>
      <c r="AY350" s="253" t="s">
        <v>132</v>
      </c>
    </row>
    <row r="351" spans="1:51" s="14" customFormat="1" ht="12">
      <c r="A351" s="14"/>
      <c r="B351" s="243"/>
      <c r="C351" s="244"/>
      <c r="D351" s="234" t="s">
        <v>141</v>
      </c>
      <c r="E351" s="244"/>
      <c r="F351" s="246" t="s">
        <v>458</v>
      </c>
      <c r="G351" s="244"/>
      <c r="H351" s="247">
        <v>16.48</v>
      </c>
      <c r="I351" s="248"/>
      <c r="J351" s="244"/>
      <c r="K351" s="244"/>
      <c r="L351" s="249"/>
      <c r="M351" s="250"/>
      <c r="N351" s="251"/>
      <c r="O351" s="251"/>
      <c r="P351" s="251"/>
      <c r="Q351" s="251"/>
      <c r="R351" s="251"/>
      <c r="S351" s="251"/>
      <c r="T351" s="252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3" t="s">
        <v>141</v>
      </c>
      <c r="AU351" s="253" t="s">
        <v>86</v>
      </c>
      <c r="AV351" s="14" t="s">
        <v>86</v>
      </c>
      <c r="AW351" s="14" t="s">
        <v>4</v>
      </c>
      <c r="AX351" s="14" t="s">
        <v>84</v>
      </c>
      <c r="AY351" s="253" t="s">
        <v>132</v>
      </c>
    </row>
    <row r="352" spans="1:65" s="2" customFormat="1" ht="21.75" customHeight="1">
      <c r="A352" s="39"/>
      <c r="B352" s="40"/>
      <c r="C352" s="276" t="s">
        <v>459</v>
      </c>
      <c r="D352" s="276" t="s">
        <v>267</v>
      </c>
      <c r="E352" s="277" t="s">
        <v>460</v>
      </c>
      <c r="F352" s="278" t="s">
        <v>461</v>
      </c>
      <c r="G352" s="279" t="s">
        <v>150</v>
      </c>
      <c r="H352" s="280">
        <v>15.45</v>
      </c>
      <c r="I352" s="281"/>
      <c r="J352" s="282">
        <f>ROUND(I352*H352,2)</f>
        <v>0</v>
      </c>
      <c r="K352" s="278" t="s">
        <v>138</v>
      </c>
      <c r="L352" s="283"/>
      <c r="M352" s="284" t="s">
        <v>1</v>
      </c>
      <c r="N352" s="285" t="s">
        <v>41</v>
      </c>
      <c r="O352" s="92"/>
      <c r="P352" s="228">
        <f>O352*H352</f>
        <v>0</v>
      </c>
      <c r="Q352" s="228">
        <v>0.176</v>
      </c>
      <c r="R352" s="228">
        <f>Q352*H352</f>
        <v>2.7192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175</v>
      </c>
      <c r="AT352" s="230" t="s">
        <v>267</v>
      </c>
      <c r="AU352" s="230" t="s">
        <v>86</v>
      </c>
      <c r="AY352" s="18" t="s">
        <v>132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84</v>
      </c>
      <c r="BK352" s="231">
        <f>ROUND(I352*H352,2)</f>
        <v>0</v>
      </c>
      <c r="BL352" s="18" t="s">
        <v>139</v>
      </c>
      <c r="BM352" s="230" t="s">
        <v>462</v>
      </c>
    </row>
    <row r="353" spans="1:51" s="13" customFormat="1" ht="12">
      <c r="A353" s="13"/>
      <c r="B353" s="232"/>
      <c r="C353" s="233"/>
      <c r="D353" s="234" t="s">
        <v>141</v>
      </c>
      <c r="E353" s="235" t="s">
        <v>1</v>
      </c>
      <c r="F353" s="236" t="s">
        <v>157</v>
      </c>
      <c r="G353" s="233"/>
      <c r="H353" s="235" t="s">
        <v>1</v>
      </c>
      <c r="I353" s="237"/>
      <c r="J353" s="233"/>
      <c r="K353" s="233"/>
      <c r="L353" s="238"/>
      <c r="M353" s="239"/>
      <c r="N353" s="240"/>
      <c r="O353" s="240"/>
      <c r="P353" s="240"/>
      <c r="Q353" s="240"/>
      <c r="R353" s="240"/>
      <c r="S353" s="240"/>
      <c r="T353" s="241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2" t="s">
        <v>141</v>
      </c>
      <c r="AU353" s="242" t="s">
        <v>86</v>
      </c>
      <c r="AV353" s="13" t="s">
        <v>84</v>
      </c>
      <c r="AW353" s="13" t="s">
        <v>32</v>
      </c>
      <c r="AX353" s="13" t="s">
        <v>76</v>
      </c>
      <c r="AY353" s="242" t="s">
        <v>132</v>
      </c>
    </row>
    <row r="354" spans="1:51" s="14" customFormat="1" ht="12">
      <c r="A354" s="14"/>
      <c r="B354" s="243"/>
      <c r="C354" s="244"/>
      <c r="D354" s="234" t="s">
        <v>141</v>
      </c>
      <c r="E354" s="245" t="s">
        <v>1</v>
      </c>
      <c r="F354" s="246" t="s">
        <v>215</v>
      </c>
      <c r="G354" s="244"/>
      <c r="H354" s="247">
        <v>15</v>
      </c>
      <c r="I354" s="248"/>
      <c r="J354" s="244"/>
      <c r="K354" s="244"/>
      <c r="L354" s="249"/>
      <c r="M354" s="250"/>
      <c r="N354" s="251"/>
      <c r="O354" s="251"/>
      <c r="P354" s="251"/>
      <c r="Q354" s="251"/>
      <c r="R354" s="251"/>
      <c r="S354" s="251"/>
      <c r="T354" s="252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3" t="s">
        <v>141</v>
      </c>
      <c r="AU354" s="253" t="s">
        <v>86</v>
      </c>
      <c r="AV354" s="14" t="s">
        <v>86</v>
      </c>
      <c r="AW354" s="14" t="s">
        <v>32</v>
      </c>
      <c r="AX354" s="14" t="s">
        <v>84</v>
      </c>
      <c r="AY354" s="253" t="s">
        <v>132</v>
      </c>
    </row>
    <row r="355" spans="1:51" s="14" customFormat="1" ht="12">
      <c r="A355" s="14"/>
      <c r="B355" s="243"/>
      <c r="C355" s="244"/>
      <c r="D355" s="234" t="s">
        <v>141</v>
      </c>
      <c r="E355" s="244"/>
      <c r="F355" s="246" t="s">
        <v>463</v>
      </c>
      <c r="G355" s="244"/>
      <c r="H355" s="247">
        <v>15.45</v>
      </c>
      <c r="I355" s="248"/>
      <c r="J355" s="244"/>
      <c r="K355" s="244"/>
      <c r="L355" s="249"/>
      <c r="M355" s="250"/>
      <c r="N355" s="251"/>
      <c r="O355" s="251"/>
      <c r="P355" s="251"/>
      <c r="Q355" s="251"/>
      <c r="R355" s="251"/>
      <c r="S355" s="251"/>
      <c r="T355" s="252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3" t="s">
        <v>141</v>
      </c>
      <c r="AU355" s="253" t="s">
        <v>86</v>
      </c>
      <c r="AV355" s="14" t="s">
        <v>86</v>
      </c>
      <c r="AW355" s="14" t="s">
        <v>4</v>
      </c>
      <c r="AX355" s="14" t="s">
        <v>84</v>
      </c>
      <c r="AY355" s="253" t="s">
        <v>132</v>
      </c>
    </row>
    <row r="356" spans="1:65" s="2" customFormat="1" ht="16.5" customHeight="1">
      <c r="A356" s="39"/>
      <c r="B356" s="40"/>
      <c r="C356" s="276" t="s">
        <v>464</v>
      </c>
      <c r="D356" s="276" t="s">
        <v>267</v>
      </c>
      <c r="E356" s="277" t="s">
        <v>465</v>
      </c>
      <c r="F356" s="278" t="s">
        <v>466</v>
      </c>
      <c r="G356" s="279" t="s">
        <v>150</v>
      </c>
      <c r="H356" s="280">
        <v>3.78</v>
      </c>
      <c r="I356" s="281"/>
      <c r="J356" s="282">
        <f>ROUND(I356*H356,2)</f>
        <v>0</v>
      </c>
      <c r="K356" s="278" t="s">
        <v>1</v>
      </c>
      <c r="L356" s="283"/>
      <c r="M356" s="284" t="s">
        <v>1</v>
      </c>
      <c r="N356" s="285" t="s">
        <v>41</v>
      </c>
      <c r="O356" s="92"/>
      <c r="P356" s="228">
        <f>O356*H356</f>
        <v>0</v>
      </c>
      <c r="Q356" s="228">
        <v>0.235</v>
      </c>
      <c r="R356" s="228">
        <f>Q356*H356</f>
        <v>0.8882999999999999</v>
      </c>
      <c r="S356" s="228">
        <v>0</v>
      </c>
      <c r="T356" s="22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175</v>
      </c>
      <c r="AT356" s="230" t="s">
        <v>267</v>
      </c>
      <c r="AU356" s="230" t="s">
        <v>86</v>
      </c>
      <c r="AY356" s="18" t="s">
        <v>132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84</v>
      </c>
      <c r="BK356" s="231">
        <f>ROUND(I356*H356,2)</f>
        <v>0</v>
      </c>
      <c r="BL356" s="18" t="s">
        <v>139</v>
      </c>
      <c r="BM356" s="230" t="s">
        <v>467</v>
      </c>
    </row>
    <row r="357" spans="1:51" s="13" customFormat="1" ht="12">
      <c r="A357" s="13"/>
      <c r="B357" s="232"/>
      <c r="C357" s="233"/>
      <c r="D357" s="234" t="s">
        <v>141</v>
      </c>
      <c r="E357" s="235" t="s">
        <v>1</v>
      </c>
      <c r="F357" s="236" t="s">
        <v>157</v>
      </c>
      <c r="G357" s="233"/>
      <c r="H357" s="235" t="s">
        <v>1</v>
      </c>
      <c r="I357" s="237"/>
      <c r="J357" s="233"/>
      <c r="K357" s="233"/>
      <c r="L357" s="238"/>
      <c r="M357" s="239"/>
      <c r="N357" s="240"/>
      <c r="O357" s="240"/>
      <c r="P357" s="240"/>
      <c r="Q357" s="240"/>
      <c r="R357" s="240"/>
      <c r="S357" s="240"/>
      <c r="T357" s="24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2" t="s">
        <v>141</v>
      </c>
      <c r="AU357" s="242" t="s">
        <v>86</v>
      </c>
      <c r="AV357" s="13" t="s">
        <v>84</v>
      </c>
      <c r="AW357" s="13" t="s">
        <v>32</v>
      </c>
      <c r="AX357" s="13" t="s">
        <v>76</v>
      </c>
      <c r="AY357" s="242" t="s">
        <v>132</v>
      </c>
    </row>
    <row r="358" spans="1:51" s="14" customFormat="1" ht="12">
      <c r="A358" s="14"/>
      <c r="B358" s="243"/>
      <c r="C358" s="244"/>
      <c r="D358" s="234" t="s">
        <v>141</v>
      </c>
      <c r="E358" s="245" t="s">
        <v>1</v>
      </c>
      <c r="F358" s="246" t="s">
        <v>468</v>
      </c>
      <c r="G358" s="244"/>
      <c r="H358" s="247">
        <v>3.78</v>
      </c>
      <c r="I358" s="248"/>
      <c r="J358" s="244"/>
      <c r="K358" s="244"/>
      <c r="L358" s="249"/>
      <c r="M358" s="250"/>
      <c r="N358" s="251"/>
      <c r="O358" s="251"/>
      <c r="P358" s="251"/>
      <c r="Q358" s="251"/>
      <c r="R358" s="251"/>
      <c r="S358" s="251"/>
      <c r="T358" s="25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3" t="s">
        <v>141</v>
      </c>
      <c r="AU358" s="253" t="s">
        <v>86</v>
      </c>
      <c r="AV358" s="14" t="s">
        <v>86</v>
      </c>
      <c r="AW358" s="14" t="s">
        <v>32</v>
      </c>
      <c r="AX358" s="14" t="s">
        <v>84</v>
      </c>
      <c r="AY358" s="253" t="s">
        <v>132</v>
      </c>
    </row>
    <row r="359" spans="1:65" s="2" customFormat="1" ht="37.8" customHeight="1">
      <c r="A359" s="39"/>
      <c r="B359" s="40"/>
      <c r="C359" s="219" t="s">
        <v>469</v>
      </c>
      <c r="D359" s="219" t="s">
        <v>134</v>
      </c>
      <c r="E359" s="220" t="s">
        <v>470</v>
      </c>
      <c r="F359" s="221" t="s">
        <v>471</v>
      </c>
      <c r="G359" s="222" t="s">
        <v>150</v>
      </c>
      <c r="H359" s="223">
        <v>34.6</v>
      </c>
      <c r="I359" s="224"/>
      <c r="J359" s="225">
        <f>ROUND(I359*H359,2)</f>
        <v>0</v>
      </c>
      <c r="K359" s="221" t="s">
        <v>138</v>
      </c>
      <c r="L359" s="45"/>
      <c r="M359" s="226" t="s">
        <v>1</v>
      </c>
      <c r="N359" s="227" t="s">
        <v>41</v>
      </c>
      <c r="O359" s="92"/>
      <c r="P359" s="228">
        <f>O359*H359</f>
        <v>0</v>
      </c>
      <c r="Q359" s="228">
        <v>0</v>
      </c>
      <c r="R359" s="228">
        <f>Q359*H359</f>
        <v>0</v>
      </c>
      <c r="S359" s="228">
        <v>0</v>
      </c>
      <c r="T359" s="229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0" t="s">
        <v>139</v>
      </c>
      <c r="AT359" s="230" t="s">
        <v>134</v>
      </c>
      <c r="AU359" s="230" t="s">
        <v>86</v>
      </c>
      <c r="AY359" s="18" t="s">
        <v>132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8" t="s">
        <v>84</v>
      </c>
      <c r="BK359" s="231">
        <f>ROUND(I359*H359,2)</f>
        <v>0</v>
      </c>
      <c r="BL359" s="18" t="s">
        <v>139</v>
      </c>
      <c r="BM359" s="230" t="s">
        <v>472</v>
      </c>
    </row>
    <row r="360" spans="1:65" s="2" customFormat="1" ht="24.15" customHeight="1">
      <c r="A360" s="39"/>
      <c r="B360" s="40"/>
      <c r="C360" s="219" t="s">
        <v>473</v>
      </c>
      <c r="D360" s="219" t="s">
        <v>134</v>
      </c>
      <c r="E360" s="220" t="s">
        <v>474</v>
      </c>
      <c r="F360" s="221" t="s">
        <v>475</v>
      </c>
      <c r="G360" s="222" t="s">
        <v>166</v>
      </c>
      <c r="H360" s="223">
        <v>2</v>
      </c>
      <c r="I360" s="224"/>
      <c r="J360" s="225">
        <f>ROUND(I360*H360,2)</f>
        <v>0</v>
      </c>
      <c r="K360" s="221" t="s">
        <v>138</v>
      </c>
      <c r="L360" s="45"/>
      <c r="M360" s="226" t="s">
        <v>1</v>
      </c>
      <c r="N360" s="227" t="s">
        <v>41</v>
      </c>
      <c r="O360" s="92"/>
      <c r="P360" s="228">
        <f>O360*H360</f>
        <v>0</v>
      </c>
      <c r="Q360" s="228">
        <v>0.00014</v>
      </c>
      <c r="R360" s="228">
        <f>Q360*H360</f>
        <v>0.00028</v>
      </c>
      <c r="S360" s="228">
        <v>0</v>
      </c>
      <c r="T360" s="22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139</v>
      </c>
      <c r="AT360" s="230" t="s">
        <v>134</v>
      </c>
      <c r="AU360" s="230" t="s">
        <v>86</v>
      </c>
      <c r="AY360" s="18" t="s">
        <v>132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84</v>
      </c>
      <c r="BK360" s="231">
        <f>ROUND(I360*H360,2)</f>
        <v>0</v>
      </c>
      <c r="BL360" s="18" t="s">
        <v>139</v>
      </c>
      <c r="BM360" s="230" t="s">
        <v>476</v>
      </c>
    </row>
    <row r="361" spans="1:51" s="13" customFormat="1" ht="12">
      <c r="A361" s="13"/>
      <c r="B361" s="232"/>
      <c r="C361" s="233"/>
      <c r="D361" s="234" t="s">
        <v>141</v>
      </c>
      <c r="E361" s="235" t="s">
        <v>1</v>
      </c>
      <c r="F361" s="236" t="s">
        <v>477</v>
      </c>
      <c r="G361" s="233"/>
      <c r="H361" s="235" t="s">
        <v>1</v>
      </c>
      <c r="I361" s="237"/>
      <c r="J361" s="233"/>
      <c r="K361" s="233"/>
      <c r="L361" s="238"/>
      <c r="M361" s="239"/>
      <c r="N361" s="240"/>
      <c r="O361" s="240"/>
      <c r="P361" s="240"/>
      <c r="Q361" s="240"/>
      <c r="R361" s="240"/>
      <c r="S361" s="240"/>
      <c r="T361" s="24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2" t="s">
        <v>141</v>
      </c>
      <c r="AU361" s="242" t="s">
        <v>86</v>
      </c>
      <c r="AV361" s="13" t="s">
        <v>84</v>
      </c>
      <c r="AW361" s="13" t="s">
        <v>32</v>
      </c>
      <c r="AX361" s="13" t="s">
        <v>76</v>
      </c>
      <c r="AY361" s="242" t="s">
        <v>132</v>
      </c>
    </row>
    <row r="362" spans="1:51" s="14" customFormat="1" ht="12">
      <c r="A362" s="14"/>
      <c r="B362" s="243"/>
      <c r="C362" s="244"/>
      <c r="D362" s="234" t="s">
        <v>141</v>
      </c>
      <c r="E362" s="245" t="s">
        <v>1</v>
      </c>
      <c r="F362" s="246" t="s">
        <v>478</v>
      </c>
      <c r="G362" s="244"/>
      <c r="H362" s="247">
        <v>2</v>
      </c>
      <c r="I362" s="248"/>
      <c r="J362" s="244"/>
      <c r="K362" s="244"/>
      <c r="L362" s="249"/>
      <c r="M362" s="250"/>
      <c r="N362" s="251"/>
      <c r="O362" s="251"/>
      <c r="P362" s="251"/>
      <c r="Q362" s="251"/>
      <c r="R362" s="251"/>
      <c r="S362" s="251"/>
      <c r="T362" s="252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3" t="s">
        <v>141</v>
      </c>
      <c r="AU362" s="253" t="s">
        <v>86</v>
      </c>
      <c r="AV362" s="14" t="s">
        <v>86</v>
      </c>
      <c r="AW362" s="14" t="s">
        <v>32</v>
      </c>
      <c r="AX362" s="14" t="s">
        <v>84</v>
      </c>
      <c r="AY362" s="253" t="s">
        <v>132</v>
      </c>
    </row>
    <row r="363" spans="1:63" s="12" customFormat="1" ht="22.8" customHeight="1">
      <c r="A363" s="12"/>
      <c r="B363" s="203"/>
      <c r="C363" s="204"/>
      <c r="D363" s="205" t="s">
        <v>75</v>
      </c>
      <c r="E363" s="217" t="s">
        <v>163</v>
      </c>
      <c r="F363" s="217" t="s">
        <v>479</v>
      </c>
      <c r="G363" s="204"/>
      <c r="H363" s="204"/>
      <c r="I363" s="207"/>
      <c r="J363" s="218">
        <f>BK363</f>
        <v>0</v>
      </c>
      <c r="K363" s="204"/>
      <c r="L363" s="209"/>
      <c r="M363" s="210"/>
      <c r="N363" s="211"/>
      <c r="O363" s="211"/>
      <c r="P363" s="212">
        <f>SUM(P364:P370)</f>
        <v>0</v>
      </c>
      <c r="Q363" s="211"/>
      <c r="R363" s="212">
        <f>SUM(R364:R370)</f>
        <v>0.08820991</v>
      </c>
      <c r="S363" s="211"/>
      <c r="T363" s="213">
        <f>SUM(T364:T370)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14" t="s">
        <v>84</v>
      </c>
      <c r="AT363" s="215" t="s">
        <v>75</v>
      </c>
      <c r="AU363" s="215" t="s">
        <v>84</v>
      </c>
      <c r="AY363" s="214" t="s">
        <v>132</v>
      </c>
      <c r="BK363" s="216">
        <f>SUM(BK364:BK370)</f>
        <v>0</v>
      </c>
    </row>
    <row r="364" spans="1:65" s="2" customFormat="1" ht="16.5" customHeight="1">
      <c r="A364" s="39"/>
      <c r="B364" s="40"/>
      <c r="C364" s="219" t="s">
        <v>480</v>
      </c>
      <c r="D364" s="219" t="s">
        <v>134</v>
      </c>
      <c r="E364" s="220" t="s">
        <v>481</v>
      </c>
      <c r="F364" s="221" t="s">
        <v>482</v>
      </c>
      <c r="G364" s="222" t="s">
        <v>270</v>
      </c>
      <c r="H364" s="223">
        <v>0.083</v>
      </c>
      <c r="I364" s="224"/>
      <c r="J364" s="225">
        <f>ROUND(I364*H364,2)</f>
        <v>0</v>
      </c>
      <c r="K364" s="221" t="s">
        <v>138</v>
      </c>
      <c r="L364" s="45"/>
      <c r="M364" s="226" t="s">
        <v>1</v>
      </c>
      <c r="N364" s="227" t="s">
        <v>41</v>
      </c>
      <c r="O364" s="92"/>
      <c r="P364" s="228">
        <f>O364*H364</f>
        <v>0</v>
      </c>
      <c r="Q364" s="228">
        <v>1.06277</v>
      </c>
      <c r="R364" s="228">
        <f>Q364*H364</f>
        <v>0.08820991</v>
      </c>
      <c r="S364" s="228">
        <v>0</v>
      </c>
      <c r="T364" s="22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139</v>
      </c>
      <c r="AT364" s="230" t="s">
        <v>134</v>
      </c>
      <c r="AU364" s="230" t="s">
        <v>86</v>
      </c>
      <c r="AY364" s="18" t="s">
        <v>132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84</v>
      </c>
      <c r="BK364" s="231">
        <f>ROUND(I364*H364,2)</f>
        <v>0</v>
      </c>
      <c r="BL364" s="18" t="s">
        <v>139</v>
      </c>
      <c r="BM364" s="230" t="s">
        <v>483</v>
      </c>
    </row>
    <row r="365" spans="1:51" s="13" customFormat="1" ht="12">
      <c r="A365" s="13"/>
      <c r="B365" s="232"/>
      <c r="C365" s="233"/>
      <c r="D365" s="234" t="s">
        <v>141</v>
      </c>
      <c r="E365" s="235" t="s">
        <v>1</v>
      </c>
      <c r="F365" s="236" t="s">
        <v>198</v>
      </c>
      <c r="G365" s="233"/>
      <c r="H365" s="235" t="s">
        <v>1</v>
      </c>
      <c r="I365" s="237"/>
      <c r="J365" s="233"/>
      <c r="K365" s="233"/>
      <c r="L365" s="238"/>
      <c r="M365" s="239"/>
      <c r="N365" s="240"/>
      <c r="O365" s="240"/>
      <c r="P365" s="240"/>
      <c r="Q365" s="240"/>
      <c r="R365" s="240"/>
      <c r="S365" s="240"/>
      <c r="T365" s="24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2" t="s">
        <v>141</v>
      </c>
      <c r="AU365" s="242" t="s">
        <v>86</v>
      </c>
      <c r="AV365" s="13" t="s">
        <v>84</v>
      </c>
      <c r="AW365" s="13" t="s">
        <v>32</v>
      </c>
      <c r="AX365" s="13" t="s">
        <v>76</v>
      </c>
      <c r="AY365" s="242" t="s">
        <v>132</v>
      </c>
    </row>
    <row r="366" spans="1:51" s="14" customFormat="1" ht="12">
      <c r="A366" s="14"/>
      <c r="B366" s="243"/>
      <c r="C366" s="244"/>
      <c r="D366" s="234" t="s">
        <v>141</v>
      </c>
      <c r="E366" s="245" t="s">
        <v>1</v>
      </c>
      <c r="F366" s="246" t="s">
        <v>484</v>
      </c>
      <c r="G366" s="244"/>
      <c r="H366" s="247">
        <v>0</v>
      </c>
      <c r="I366" s="248"/>
      <c r="J366" s="244"/>
      <c r="K366" s="244"/>
      <c r="L366" s="249"/>
      <c r="M366" s="250"/>
      <c r="N366" s="251"/>
      <c r="O366" s="251"/>
      <c r="P366" s="251"/>
      <c r="Q366" s="251"/>
      <c r="R366" s="251"/>
      <c r="S366" s="251"/>
      <c r="T366" s="252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3" t="s">
        <v>141</v>
      </c>
      <c r="AU366" s="253" t="s">
        <v>86</v>
      </c>
      <c r="AV366" s="14" t="s">
        <v>86</v>
      </c>
      <c r="AW366" s="14" t="s">
        <v>32</v>
      </c>
      <c r="AX366" s="14" t="s">
        <v>76</v>
      </c>
      <c r="AY366" s="253" t="s">
        <v>132</v>
      </c>
    </row>
    <row r="367" spans="1:51" s="14" customFormat="1" ht="12">
      <c r="A367" s="14"/>
      <c r="B367" s="243"/>
      <c r="C367" s="244"/>
      <c r="D367" s="234" t="s">
        <v>141</v>
      </c>
      <c r="E367" s="245" t="s">
        <v>1</v>
      </c>
      <c r="F367" s="246" t="s">
        <v>485</v>
      </c>
      <c r="G367" s="244"/>
      <c r="H367" s="247">
        <v>0.037</v>
      </c>
      <c r="I367" s="248"/>
      <c r="J367" s="244"/>
      <c r="K367" s="244"/>
      <c r="L367" s="249"/>
      <c r="M367" s="250"/>
      <c r="N367" s="251"/>
      <c r="O367" s="251"/>
      <c r="P367" s="251"/>
      <c r="Q367" s="251"/>
      <c r="R367" s="251"/>
      <c r="S367" s="251"/>
      <c r="T367" s="252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3" t="s">
        <v>141</v>
      </c>
      <c r="AU367" s="253" t="s">
        <v>86</v>
      </c>
      <c r="AV367" s="14" t="s">
        <v>86</v>
      </c>
      <c r="AW367" s="14" t="s">
        <v>32</v>
      </c>
      <c r="AX367" s="14" t="s">
        <v>76</v>
      </c>
      <c r="AY367" s="253" t="s">
        <v>132</v>
      </c>
    </row>
    <row r="368" spans="1:51" s="14" customFormat="1" ht="12">
      <c r="A368" s="14"/>
      <c r="B368" s="243"/>
      <c r="C368" s="244"/>
      <c r="D368" s="234" t="s">
        <v>141</v>
      </c>
      <c r="E368" s="245" t="s">
        <v>1</v>
      </c>
      <c r="F368" s="246" t="s">
        <v>486</v>
      </c>
      <c r="G368" s="244"/>
      <c r="H368" s="247">
        <v>0.025</v>
      </c>
      <c r="I368" s="248"/>
      <c r="J368" s="244"/>
      <c r="K368" s="244"/>
      <c r="L368" s="249"/>
      <c r="M368" s="250"/>
      <c r="N368" s="251"/>
      <c r="O368" s="251"/>
      <c r="P368" s="251"/>
      <c r="Q368" s="251"/>
      <c r="R368" s="251"/>
      <c r="S368" s="251"/>
      <c r="T368" s="252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3" t="s">
        <v>141</v>
      </c>
      <c r="AU368" s="253" t="s">
        <v>86</v>
      </c>
      <c r="AV368" s="14" t="s">
        <v>86</v>
      </c>
      <c r="AW368" s="14" t="s">
        <v>32</v>
      </c>
      <c r="AX368" s="14" t="s">
        <v>76</v>
      </c>
      <c r="AY368" s="253" t="s">
        <v>132</v>
      </c>
    </row>
    <row r="369" spans="1:51" s="14" customFormat="1" ht="12">
      <c r="A369" s="14"/>
      <c r="B369" s="243"/>
      <c r="C369" s="244"/>
      <c r="D369" s="234" t="s">
        <v>141</v>
      </c>
      <c r="E369" s="245" t="s">
        <v>1</v>
      </c>
      <c r="F369" s="246" t="s">
        <v>487</v>
      </c>
      <c r="G369" s="244"/>
      <c r="H369" s="247">
        <v>0.021</v>
      </c>
      <c r="I369" s="248"/>
      <c r="J369" s="244"/>
      <c r="K369" s="244"/>
      <c r="L369" s="249"/>
      <c r="M369" s="250"/>
      <c r="N369" s="251"/>
      <c r="O369" s="251"/>
      <c r="P369" s="251"/>
      <c r="Q369" s="251"/>
      <c r="R369" s="251"/>
      <c r="S369" s="251"/>
      <c r="T369" s="252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3" t="s">
        <v>141</v>
      </c>
      <c r="AU369" s="253" t="s">
        <v>86</v>
      </c>
      <c r="AV369" s="14" t="s">
        <v>86</v>
      </c>
      <c r="AW369" s="14" t="s">
        <v>32</v>
      </c>
      <c r="AX369" s="14" t="s">
        <v>76</v>
      </c>
      <c r="AY369" s="253" t="s">
        <v>132</v>
      </c>
    </row>
    <row r="370" spans="1:51" s="15" customFormat="1" ht="12">
      <c r="A370" s="15"/>
      <c r="B370" s="254"/>
      <c r="C370" s="255"/>
      <c r="D370" s="234" t="s">
        <v>141</v>
      </c>
      <c r="E370" s="256" t="s">
        <v>1</v>
      </c>
      <c r="F370" s="257" t="s">
        <v>183</v>
      </c>
      <c r="G370" s="255"/>
      <c r="H370" s="258">
        <v>0.083</v>
      </c>
      <c r="I370" s="259"/>
      <c r="J370" s="255"/>
      <c r="K370" s="255"/>
      <c r="L370" s="260"/>
      <c r="M370" s="261"/>
      <c r="N370" s="262"/>
      <c r="O370" s="262"/>
      <c r="P370" s="262"/>
      <c r="Q370" s="262"/>
      <c r="R370" s="262"/>
      <c r="S370" s="262"/>
      <c r="T370" s="263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64" t="s">
        <v>141</v>
      </c>
      <c r="AU370" s="264" t="s">
        <v>86</v>
      </c>
      <c r="AV370" s="15" t="s">
        <v>139</v>
      </c>
      <c r="AW370" s="15" t="s">
        <v>32</v>
      </c>
      <c r="AX370" s="15" t="s">
        <v>84</v>
      </c>
      <c r="AY370" s="264" t="s">
        <v>132</v>
      </c>
    </row>
    <row r="371" spans="1:63" s="12" customFormat="1" ht="22.8" customHeight="1">
      <c r="A371" s="12"/>
      <c r="B371" s="203"/>
      <c r="C371" s="204"/>
      <c r="D371" s="205" t="s">
        <v>75</v>
      </c>
      <c r="E371" s="217" t="s">
        <v>175</v>
      </c>
      <c r="F371" s="217" t="s">
        <v>488</v>
      </c>
      <c r="G371" s="204"/>
      <c r="H371" s="204"/>
      <c r="I371" s="207"/>
      <c r="J371" s="218">
        <f>BK371</f>
        <v>0</v>
      </c>
      <c r="K371" s="204"/>
      <c r="L371" s="209"/>
      <c r="M371" s="210"/>
      <c r="N371" s="211"/>
      <c r="O371" s="211"/>
      <c r="P371" s="212">
        <f>SUM(P372:P381)</f>
        <v>0</v>
      </c>
      <c r="Q371" s="211"/>
      <c r="R371" s="212">
        <f>SUM(R372:R381)</f>
        <v>1.01694</v>
      </c>
      <c r="S371" s="211"/>
      <c r="T371" s="213">
        <f>SUM(T372:T381)</f>
        <v>15.84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14" t="s">
        <v>84</v>
      </c>
      <c r="AT371" s="215" t="s">
        <v>75</v>
      </c>
      <c r="AU371" s="215" t="s">
        <v>84</v>
      </c>
      <c r="AY371" s="214" t="s">
        <v>132</v>
      </c>
      <c r="BK371" s="216">
        <f>SUM(BK372:BK381)</f>
        <v>0</v>
      </c>
    </row>
    <row r="372" spans="1:65" s="2" customFormat="1" ht="21.75" customHeight="1">
      <c r="A372" s="39"/>
      <c r="B372" s="40"/>
      <c r="C372" s="219" t="s">
        <v>489</v>
      </c>
      <c r="D372" s="219" t="s">
        <v>134</v>
      </c>
      <c r="E372" s="220" t="s">
        <v>490</v>
      </c>
      <c r="F372" s="221" t="s">
        <v>491</v>
      </c>
      <c r="G372" s="222" t="s">
        <v>166</v>
      </c>
      <c r="H372" s="223">
        <v>44</v>
      </c>
      <c r="I372" s="224"/>
      <c r="J372" s="225">
        <f>ROUND(I372*H372,2)</f>
        <v>0</v>
      </c>
      <c r="K372" s="221" t="s">
        <v>138</v>
      </c>
      <c r="L372" s="45"/>
      <c r="M372" s="226" t="s">
        <v>1</v>
      </c>
      <c r="N372" s="227" t="s">
        <v>41</v>
      </c>
      <c r="O372" s="92"/>
      <c r="P372" s="228">
        <f>O372*H372</f>
        <v>0</v>
      </c>
      <c r="Q372" s="228">
        <v>0</v>
      </c>
      <c r="R372" s="228">
        <f>Q372*H372</f>
        <v>0</v>
      </c>
      <c r="S372" s="228">
        <v>0.36</v>
      </c>
      <c r="T372" s="229">
        <f>S372*H372</f>
        <v>15.84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0" t="s">
        <v>139</v>
      </c>
      <c r="AT372" s="230" t="s">
        <v>134</v>
      </c>
      <c r="AU372" s="230" t="s">
        <v>86</v>
      </c>
      <c r="AY372" s="18" t="s">
        <v>132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8" t="s">
        <v>84</v>
      </c>
      <c r="BK372" s="231">
        <f>ROUND(I372*H372,2)</f>
        <v>0</v>
      </c>
      <c r="BL372" s="18" t="s">
        <v>139</v>
      </c>
      <c r="BM372" s="230" t="s">
        <v>492</v>
      </c>
    </row>
    <row r="373" spans="1:51" s="13" customFormat="1" ht="12">
      <c r="A373" s="13"/>
      <c r="B373" s="232"/>
      <c r="C373" s="233"/>
      <c r="D373" s="234" t="s">
        <v>141</v>
      </c>
      <c r="E373" s="235" t="s">
        <v>1</v>
      </c>
      <c r="F373" s="236" t="s">
        <v>157</v>
      </c>
      <c r="G373" s="233"/>
      <c r="H373" s="235" t="s">
        <v>1</v>
      </c>
      <c r="I373" s="237"/>
      <c r="J373" s="233"/>
      <c r="K373" s="233"/>
      <c r="L373" s="238"/>
      <c r="M373" s="239"/>
      <c r="N373" s="240"/>
      <c r="O373" s="240"/>
      <c r="P373" s="240"/>
      <c r="Q373" s="240"/>
      <c r="R373" s="240"/>
      <c r="S373" s="240"/>
      <c r="T373" s="24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2" t="s">
        <v>141</v>
      </c>
      <c r="AU373" s="242" t="s">
        <v>86</v>
      </c>
      <c r="AV373" s="13" t="s">
        <v>84</v>
      </c>
      <c r="AW373" s="13" t="s">
        <v>32</v>
      </c>
      <c r="AX373" s="13" t="s">
        <v>76</v>
      </c>
      <c r="AY373" s="242" t="s">
        <v>132</v>
      </c>
    </row>
    <row r="374" spans="1:51" s="14" customFormat="1" ht="12">
      <c r="A374" s="14"/>
      <c r="B374" s="243"/>
      <c r="C374" s="244"/>
      <c r="D374" s="234" t="s">
        <v>141</v>
      </c>
      <c r="E374" s="245" t="s">
        <v>1</v>
      </c>
      <c r="F374" s="246" t="s">
        <v>366</v>
      </c>
      <c r="G374" s="244"/>
      <c r="H374" s="247">
        <v>44</v>
      </c>
      <c r="I374" s="248"/>
      <c r="J374" s="244"/>
      <c r="K374" s="244"/>
      <c r="L374" s="249"/>
      <c r="M374" s="250"/>
      <c r="N374" s="251"/>
      <c r="O374" s="251"/>
      <c r="P374" s="251"/>
      <c r="Q374" s="251"/>
      <c r="R374" s="251"/>
      <c r="S374" s="251"/>
      <c r="T374" s="25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3" t="s">
        <v>141</v>
      </c>
      <c r="AU374" s="253" t="s">
        <v>86</v>
      </c>
      <c r="AV374" s="14" t="s">
        <v>86</v>
      </c>
      <c r="AW374" s="14" t="s">
        <v>32</v>
      </c>
      <c r="AX374" s="14" t="s">
        <v>84</v>
      </c>
      <c r="AY374" s="253" t="s">
        <v>132</v>
      </c>
    </row>
    <row r="375" spans="1:65" s="2" customFormat="1" ht="24.15" customHeight="1">
      <c r="A375" s="39"/>
      <c r="B375" s="40"/>
      <c r="C375" s="219" t="s">
        <v>493</v>
      </c>
      <c r="D375" s="219" t="s">
        <v>134</v>
      </c>
      <c r="E375" s="220" t="s">
        <v>494</v>
      </c>
      <c r="F375" s="221" t="s">
        <v>495</v>
      </c>
      <c r="G375" s="222" t="s">
        <v>137</v>
      </c>
      <c r="H375" s="223">
        <v>3</v>
      </c>
      <c r="I375" s="224"/>
      <c r="J375" s="225">
        <f>ROUND(I375*H375,2)</f>
        <v>0</v>
      </c>
      <c r="K375" s="221" t="s">
        <v>138</v>
      </c>
      <c r="L375" s="45"/>
      <c r="M375" s="226" t="s">
        <v>1</v>
      </c>
      <c r="N375" s="227" t="s">
        <v>41</v>
      </c>
      <c r="O375" s="92"/>
      <c r="P375" s="228">
        <f>O375*H375</f>
        <v>0</v>
      </c>
      <c r="Q375" s="228">
        <v>0.10978</v>
      </c>
      <c r="R375" s="228">
        <f>Q375*H375</f>
        <v>0.32934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139</v>
      </c>
      <c r="AT375" s="230" t="s">
        <v>134</v>
      </c>
      <c r="AU375" s="230" t="s">
        <v>86</v>
      </c>
      <c r="AY375" s="18" t="s">
        <v>132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84</v>
      </c>
      <c r="BK375" s="231">
        <f>ROUND(I375*H375,2)</f>
        <v>0</v>
      </c>
      <c r="BL375" s="18" t="s">
        <v>139</v>
      </c>
      <c r="BM375" s="230" t="s">
        <v>496</v>
      </c>
    </row>
    <row r="376" spans="1:65" s="2" customFormat="1" ht="24.15" customHeight="1">
      <c r="A376" s="39"/>
      <c r="B376" s="40"/>
      <c r="C376" s="219" t="s">
        <v>497</v>
      </c>
      <c r="D376" s="219" t="s">
        <v>134</v>
      </c>
      <c r="E376" s="220" t="s">
        <v>498</v>
      </c>
      <c r="F376" s="221" t="s">
        <v>499</v>
      </c>
      <c r="G376" s="222" t="s">
        <v>137</v>
      </c>
      <c r="H376" s="223">
        <v>3</v>
      </c>
      <c r="I376" s="224"/>
      <c r="J376" s="225">
        <f>ROUND(I376*H376,2)</f>
        <v>0</v>
      </c>
      <c r="K376" s="221" t="s">
        <v>138</v>
      </c>
      <c r="L376" s="45"/>
      <c r="M376" s="226" t="s">
        <v>1</v>
      </c>
      <c r="N376" s="227" t="s">
        <v>41</v>
      </c>
      <c r="O376" s="92"/>
      <c r="P376" s="228">
        <f>O376*H376</f>
        <v>0</v>
      </c>
      <c r="Q376" s="228">
        <v>0.01212</v>
      </c>
      <c r="R376" s="228">
        <f>Q376*H376</f>
        <v>0.03636</v>
      </c>
      <c r="S376" s="228">
        <v>0</v>
      </c>
      <c r="T376" s="22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0" t="s">
        <v>139</v>
      </c>
      <c r="AT376" s="230" t="s">
        <v>134</v>
      </c>
      <c r="AU376" s="230" t="s">
        <v>86</v>
      </c>
      <c r="AY376" s="18" t="s">
        <v>132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8" t="s">
        <v>84</v>
      </c>
      <c r="BK376" s="231">
        <f>ROUND(I376*H376,2)</f>
        <v>0</v>
      </c>
      <c r="BL376" s="18" t="s">
        <v>139</v>
      </c>
      <c r="BM376" s="230" t="s">
        <v>500</v>
      </c>
    </row>
    <row r="377" spans="1:65" s="2" customFormat="1" ht="24.15" customHeight="1">
      <c r="A377" s="39"/>
      <c r="B377" s="40"/>
      <c r="C377" s="219" t="s">
        <v>501</v>
      </c>
      <c r="D377" s="219" t="s">
        <v>134</v>
      </c>
      <c r="E377" s="220" t="s">
        <v>502</v>
      </c>
      <c r="F377" s="221" t="s">
        <v>503</v>
      </c>
      <c r="G377" s="222" t="s">
        <v>137</v>
      </c>
      <c r="H377" s="223">
        <v>3</v>
      </c>
      <c r="I377" s="224"/>
      <c r="J377" s="225">
        <f>ROUND(I377*H377,2)</f>
        <v>0</v>
      </c>
      <c r="K377" s="221" t="s">
        <v>138</v>
      </c>
      <c r="L377" s="45"/>
      <c r="M377" s="226" t="s">
        <v>1</v>
      </c>
      <c r="N377" s="227" t="s">
        <v>41</v>
      </c>
      <c r="O377" s="92"/>
      <c r="P377" s="228">
        <f>O377*H377</f>
        <v>0</v>
      </c>
      <c r="Q377" s="228">
        <v>0</v>
      </c>
      <c r="R377" s="228">
        <f>Q377*H377</f>
        <v>0</v>
      </c>
      <c r="S377" s="228">
        <v>0</v>
      </c>
      <c r="T377" s="229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0" t="s">
        <v>139</v>
      </c>
      <c r="AT377" s="230" t="s">
        <v>134</v>
      </c>
      <c r="AU377" s="230" t="s">
        <v>86</v>
      </c>
      <c r="AY377" s="18" t="s">
        <v>132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18" t="s">
        <v>84</v>
      </c>
      <c r="BK377" s="231">
        <f>ROUND(I377*H377,2)</f>
        <v>0</v>
      </c>
      <c r="BL377" s="18" t="s">
        <v>139</v>
      </c>
      <c r="BM377" s="230" t="s">
        <v>504</v>
      </c>
    </row>
    <row r="378" spans="1:65" s="2" customFormat="1" ht="33" customHeight="1">
      <c r="A378" s="39"/>
      <c r="B378" s="40"/>
      <c r="C378" s="219" t="s">
        <v>505</v>
      </c>
      <c r="D378" s="219" t="s">
        <v>134</v>
      </c>
      <c r="E378" s="220" t="s">
        <v>506</v>
      </c>
      <c r="F378" s="221" t="s">
        <v>507</v>
      </c>
      <c r="G378" s="222" t="s">
        <v>137</v>
      </c>
      <c r="H378" s="223">
        <v>3</v>
      </c>
      <c r="I378" s="224"/>
      <c r="J378" s="225">
        <f>ROUND(I378*H378,2)</f>
        <v>0</v>
      </c>
      <c r="K378" s="221" t="s">
        <v>138</v>
      </c>
      <c r="L378" s="45"/>
      <c r="M378" s="226" t="s">
        <v>1</v>
      </c>
      <c r="N378" s="227" t="s">
        <v>41</v>
      </c>
      <c r="O378" s="92"/>
      <c r="P378" s="228">
        <f>O378*H378</f>
        <v>0</v>
      </c>
      <c r="Q378" s="228">
        <v>0.1313</v>
      </c>
      <c r="R378" s="228">
        <f>Q378*H378</f>
        <v>0.39390000000000003</v>
      </c>
      <c r="S378" s="228">
        <v>0</v>
      </c>
      <c r="T378" s="22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0" t="s">
        <v>139</v>
      </c>
      <c r="AT378" s="230" t="s">
        <v>134</v>
      </c>
      <c r="AU378" s="230" t="s">
        <v>86</v>
      </c>
      <c r="AY378" s="18" t="s">
        <v>132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8" t="s">
        <v>84</v>
      </c>
      <c r="BK378" s="231">
        <f>ROUND(I378*H378,2)</f>
        <v>0</v>
      </c>
      <c r="BL378" s="18" t="s">
        <v>139</v>
      </c>
      <c r="BM378" s="230" t="s">
        <v>508</v>
      </c>
    </row>
    <row r="379" spans="1:65" s="2" customFormat="1" ht="24.15" customHeight="1">
      <c r="A379" s="39"/>
      <c r="B379" s="40"/>
      <c r="C379" s="219" t="s">
        <v>509</v>
      </c>
      <c r="D379" s="219" t="s">
        <v>134</v>
      </c>
      <c r="E379" s="220" t="s">
        <v>510</v>
      </c>
      <c r="F379" s="221" t="s">
        <v>511</v>
      </c>
      <c r="G379" s="222" t="s">
        <v>137</v>
      </c>
      <c r="H379" s="223">
        <v>1</v>
      </c>
      <c r="I379" s="224"/>
      <c r="J379" s="225">
        <f>ROUND(I379*H379,2)</f>
        <v>0</v>
      </c>
      <c r="K379" s="221" t="s">
        <v>138</v>
      </c>
      <c r="L379" s="45"/>
      <c r="M379" s="226" t="s">
        <v>1</v>
      </c>
      <c r="N379" s="227" t="s">
        <v>41</v>
      </c>
      <c r="O379" s="92"/>
      <c r="P379" s="228">
        <f>O379*H379</f>
        <v>0</v>
      </c>
      <c r="Q379" s="228">
        <v>0.21734</v>
      </c>
      <c r="R379" s="228">
        <f>Q379*H379</f>
        <v>0.21734</v>
      </c>
      <c r="S379" s="228">
        <v>0</v>
      </c>
      <c r="T379" s="22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0" t="s">
        <v>139</v>
      </c>
      <c r="AT379" s="230" t="s">
        <v>134</v>
      </c>
      <c r="AU379" s="230" t="s">
        <v>86</v>
      </c>
      <c r="AY379" s="18" t="s">
        <v>132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8" t="s">
        <v>84</v>
      </c>
      <c r="BK379" s="231">
        <f>ROUND(I379*H379,2)</f>
        <v>0</v>
      </c>
      <c r="BL379" s="18" t="s">
        <v>139</v>
      </c>
      <c r="BM379" s="230" t="s">
        <v>512</v>
      </c>
    </row>
    <row r="380" spans="1:51" s="14" customFormat="1" ht="12">
      <c r="A380" s="14"/>
      <c r="B380" s="243"/>
      <c r="C380" s="244"/>
      <c r="D380" s="234" t="s">
        <v>141</v>
      </c>
      <c r="E380" s="245" t="s">
        <v>1</v>
      </c>
      <c r="F380" s="246" t="s">
        <v>513</v>
      </c>
      <c r="G380" s="244"/>
      <c r="H380" s="247">
        <v>1</v>
      </c>
      <c r="I380" s="248"/>
      <c r="J380" s="244"/>
      <c r="K380" s="244"/>
      <c r="L380" s="249"/>
      <c r="M380" s="250"/>
      <c r="N380" s="251"/>
      <c r="O380" s="251"/>
      <c r="P380" s="251"/>
      <c r="Q380" s="251"/>
      <c r="R380" s="251"/>
      <c r="S380" s="251"/>
      <c r="T380" s="252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3" t="s">
        <v>141</v>
      </c>
      <c r="AU380" s="253" t="s">
        <v>86</v>
      </c>
      <c r="AV380" s="14" t="s">
        <v>86</v>
      </c>
      <c r="AW380" s="14" t="s">
        <v>32</v>
      </c>
      <c r="AX380" s="14" t="s">
        <v>84</v>
      </c>
      <c r="AY380" s="253" t="s">
        <v>132</v>
      </c>
    </row>
    <row r="381" spans="1:65" s="2" customFormat="1" ht="16.5" customHeight="1">
      <c r="A381" s="39"/>
      <c r="B381" s="40"/>
      <c r="C381" s="276" t="s">
        <v>514</v>
      </c>
      <c r="D381" s="276" t="s">
        <v>267</v>
      </c>
      <c r="E381" s="277" t="s">
        <v>515</v>
      </c>
      <c r="F381" s="278" t="s">
        <v>516</v>
      </c>
      <c r="G381" s="279" t="s">
        <v>137</v>
      </c>
      <c r="H381" s="280">
        <v>1</v>
      </c>
      <c r="I381" s="281"/>
      <c r="J381" s="282">
        <f>ROUND(I381*H381,2)</f>
        <v>0</v>
      </c>
      <c r="K381" s="278" t="s">
        <v>1</v>
      </c>
      <c r="L381" s="283"/>
      <c r="M381" s="284" t="s">
        <v>1</v>
      </c>
      <c r="N381" s="285" t="s">
        <v>41</v>
      </c>
      <c r="O381" s="92"/>
      <c r="P381" s="228">
        <f>O381*H381</f>
        <v>0</v>
      </c>
      <c r="Q381" s="228">
        <v>0.04</v>
      </c>
      <c r="R381" s="228">
        <f>Q381*H381</f>
        <v>0.04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175</v>
      </c>
      <c r="AT381" s="230" t="s">
        <v>267</v>
      </c>
      <c r="AU381" s="230" t="s">
        <v>86</v>
      </c>
      <c r="AY381" s="18" t="s">
        <v>132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84</v>
      </c>
      <c r="BK381" s="231">
        <f>ROUND(I381*H381,2)</f>
        <v>0</v>
      </c>
      <c r="BL381" s="18" t="s">
        <v>139</v>
      </c>
      <c r="BM381" s="230" t="s">
        <v>517</v>
      </c>
    </row>
    <row r="382" spans="1:63" s="12" customFormat="1" ht="22.8" customHeight="1">
      <c r="A382" s="12"/>
      <c r="B382" s="203"/>
      <c r="C382" s="204"/>
      <c r="D382" s="205" t="s">
        <v>75</v>
      </c>
      <c r="E382" s="217" t="s">
        <v>184</v>
      </c>
      <c r="F382" s="217" t="s">
        <v>518</v>
      </c>
      <c r="G382" s="204"/>
      <c r="H382" s="204"/>
      <c r="I382" s="207"/>
      <c r="J382" s="218">
        <f>BK382</f>
        <v>0</v>
      </c>
      <c r="K382" s="204"/>
      <c r="L382" s="209"/>
      <c r="M382" s="210"/>
      <c r="N382" s="211"/>
      <c r="O382" s="211"/>
      <c r="P382" s="212">
        <f>SUM(P383:P475)</f>
        <v>0</v>
      </c>
      <c r="Q382" s="211"/>
      <c r="R382" s="212">
        <f>SUM(R383:R475)</f>
        <v>797.1179784500001</v>
      </c>
      <c r="S382" s="211"/>
      <c r="T382" s="213">
        <f>SUM(T383:T475)</f>
        <v>18.738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14" t="s">
        <v>84</v>
      </c>
      <c r="AT382" s="215" t="s">
        <v>75</v>
      </c>
      <c r="AU382" s="215" t="s">
        <v>84</v>
      </c>
      <c r="AY382" s="214" t="s">
        <v>132</v>
      </c>
      <c r="BK382" s="216">
        <f>SUM(BK383:BK475)</f>
        <v>0</v>
      </c>
    </row>
    <row r="383" spans="1:65" s="2" customFormat="1" ht="24.15" customHeight="1">
      <c r="A383" s="39"/>
      <c r="B383" s="40"/>
      <c r="C383" s="219" t="s">
        <v>519</v>
      </c>
      <c r="D383" s="219" t="s">
        <v>134</v>
      </c>
      <c r="E383" s="220" t="s">
        <v>520</v>
      </c>
      <c r="F383" s="221" t="s">
        <v>521</v>
      </c>
      <c r="G383" s="222" t="s">
        <v>137</v>
      </c>
      <c r="H383" s="223">
        <v>3</v>
      </c>
      <c r="I383" s="224"/>
      <c r="J383" s="225">
        <f>ROUND(I383*H383,2)</f>
        <v>0</v>
      </c>
      <c r="K383" s="221" t="s">
        <v>138</v>
      </c>
      <c r="L383" s="45"/>
      <c r="M383" s="226" t="s">
        <v>1</v>
      </c>
      <c r="N383" s="227" t="s">
        <v>41</v>
      </c>
      <c r="O383" s="92"/>
      <c r="P383" s="228">
        <f>O383*H383</f>
        <v>0</v>
      </c>
      <c r="Q383" s="228">
        <v>0.0007</v>
      </c>
      <c r="R383" s="228">
        <f>Q383*H383</f>
        <v>0.0021</v>
      </c>
      <c r="S383" s="228">
        <v>0</v>
      </c>
      <c r="T383" s="229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0" t="s">
        <v>139</v>
      </c>
      <c r="AT383" s="230" t="s">
        <v>134</v>
      </c>
      <c r="AU383" s="230" t="s">
        <v>86</v>
      </c>
      <c r="AY383" s="18" t="s">
        <v>132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8" t="s">
        <v>84</v>
      </c>
      <c r="BK383" s="231">
        <f>ROUND(I383*H383,2)</f>
        <v>0</v>
      </c>
      <c r="BL383" s="18" t="s">
        <v>139</v>
      </c>
      <c r="BM383" s="230" t="s">
        <v>522</v>
      </c>
    </row>
    <row r="384" spans="1:65" s="2" customFormat="1" ht="24.15" customHeight="1">
      <c r="A384" s="39"/>
      <c r="B384" s="40"/>
      <c r="C384" s="219" t="s">
        <v>523</v>
      </c>
      <c r="D384" s="219" t="s">
        <v>134</v>
      </c>
      <c r="E384" s="220" t="s">
        <v>524</v>
      </c>
      <c r="F384" s="221" t="s">
        <v>525</v>
      </c>
      <c r="G384" s="222" t="s">
        <v>137</v>
      </c>
      <c r="H384" s="223">
        <v>2</v>
      </c>
      <c r="I384" s="224"/>
      <c r="J384" s="225">
        <f>ROUND(I384*H384,2)</f>
        <v>0</v>
      </c>
      <c r="K384" s="221" t="s">
        <v>138</v>
      </c>
      <c r="L384" s="45"/>
      <c r="M384" s="226" t="s">
        <v>1</v>
      </c>
      <c r="N384" s="227" t="s">
        <v>41</v>
      </c>
      <c r="O384" s="92"/>
      <c r="P384" s="228">
        <f>O384*H384</f>
        <v>0</v>
      </c>
      <c r="Q384" s="228">
        <v>0.10941</v>
      </c>
      <c r="R384" s="228">
        <f>Q384*H384</f>
        <v>0.21882</v>
      </c>
      <c r="S384" s="228">
        <v>0</v>
      </c>
      <c r="T384" s="22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0" t="s">
        <v>139</v>
      </c>
      <c r="AT384" s="230" t="s">
        <v>134</v>
      </c>
      <c r="AU384" s="230" t="s">
        <v>86</v>
      </c>
      <c r="AY384" s="18" t="s">
        <v>132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8" t="s">
        <v>84</v>
      </c>
      <c r="BK384" s="231">
        <f>ROUND(I384*H384,2)</f>
        <v>0</v>
      </c>
      <c r="BL384" s="18" t="s">
        <v>139</v>
      </c>
      <c r="BM384" s="230" t="s">
        <v>526</v>
      </c>
    </row>
    <row r="385" spans="1:65" s="2" customFormat="1" ht="24.15" customHeight="1">
      <c r="A385" s="39"/>
      <c r="B385" s="40"/>
      <c r="C385" s="219" t="s">
        <v>527</v>
      </c>
      <c r="D385" s="219" t="s">
        <v>134</v>
      </c>
      <c r="E385" s="220" t="s">
        <v>528</v>
      </c>
      <c r="F385" s="221" t="s">
        <v>529</v>
      </c>
      <c r="G385" s="222" t="s">
        <v>166</v>
      </c>
      <c r="H385" s="223">
        <v>392</v>
      </c>
      <c r="I385" s="224"/>
      <c r="J385" s="225">
        <f>ROUND(I385*H385,2)</f>
        <v>0</v>
      </c>
      <c r="K385" s="221" t="s">
        <v>138</v>
      </c>
      <c r="L385" s="45"/>
      <c r="M385" s="226" t="s">
        <v>1</v>
      </c>
      <c r="N385" s="227" t="s">
        <v>41</v>
      </c>
      <c r="O385" s="92"/>
      <c r="P385" s="228">
        <f>O385*H385</f>
        <v>0</v>
      </c>
      <c r="Q385" s="228">
        <v>0.00065</v>
      </c>
      <c r="R385" s="228">
        <f>Q385*H385</f>
        <v>0.25479999999999997</v>
      </c>
      <c r="S385" s="228">
        <v>0</v>
      </c>
      <c r="T385" s="22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0" t="s">
        <v>139</v>
      </c>
      <c r="AT385" s="230" t="s">
        <v>134</v>
      </c>
      <c r="AU385" s="230" t="s">
        <v>86</v>
      </c>
      <c r="AY385" s="18" t="s">
        <v>132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8" t="s">
        <v>84</v>
      </c>
      <c r="BK385" s="231">
        <f>ROUND(I385*H385,2)</f>
        <v>0</v>
      </c>
      <c r="BL385" s="18" t="s">
        <v>139</v>
      </c>
      <c r="BM385" s="230" t="s">
        <v>530</v>
      </c>
    </row>
    <row r="386" spans="1:51" s="13" customFormat="1" ht="12">
      <c r="A386" s="13"/>
      <c r="B386" s="232"/>
      <c r="C386" s="233"/>
      <c r="D386" s="234" t="s">
        <v>141</v>
      </c>
      <c r="E386" s="235" t="s">
        <v>1</v>
      </c>
      <c r="F386" s="236" t="s">
        <v>157</v>
      </c>
      <c r="G386" s="233"/>
      <c r="H386" s="235" t="s">
        <v>1</v>
      </c>
      <c r="I386" s="237"/>
      <c r="J386" s="233"/>
      <c r="K386" s="233"/>
      <c r="L386" s="238"/>
      <c r="M386" s="239"/>
      <c r="N386" s="240"/>
      <c r="O386" s="240"/>
      <c r="P386" s="240"/>
      <c r="Q386" s="240"/>
      <c r="R386" s="240"/>
      <c r="S386" s="240"/>
      <c r="T386" s="241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2" t="s">
        <v>141</v>
      </c>
      <c r="AU386" s="242" t="s">
        <v>86</v>
      </c>
      <c r="AV386" s="13" t="s">
        <v>84</v>
      </c>
      <c r="AW386" s="13" t="s">
        <v>32</v>
      </c>
      <c r="AX386" s="13" t="s">
        <v>76</v>
      </c>
      <c r="AY386" s="242" t="s">
        <v>132</v>
      </c>
    </row>
    <row r="387" spans="1:51" s="14" customFormat="1" ht="12">
      <c r="A387" s="14"/>
      <c r="B387" s="243"/>
      <c r="C387" s="244"/>
      <c r="D387" s="234" t="s">
        <v>141</v>
      </c>
      <c r="E387" s="245" t="s">
        <v>1</v>
      </c>
      <c r="F387" s="246" t="s">
        <v>531</v>
      </c>
      <c r="G387" s="244"/>
      <c r="H387" s="247">
        <v>392</v>
      </c>
      <c r="I387" s="248"/>
      <c r="J387" s="244"/>
      <c r="K387" s="244"/>
      <c r="L387" s="249"/>
      <c r="M387" s="250"/>
      <c r="N387" s="251"/>
      <c r="O387" s="251"/>
      <c r="P387" s="251"/>
      <c r="Q387" s="251"/>
      <c r="R387" s="251"/>
      <c r="S387" s="251"/>
      <c r="T387" s="252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3" t="s">
        <v>141</v>
      </c>
      <c r="AU387" s="253" t="s">
        <v>86</v>
      </c>
      <c r="AV387" s="14" t="s">
        <v>86</v>
      </c>
      <c r="AW387" s="14" t="s">
        <v>32</v>
      </c>
      <c r="AX387" s="14" t="s">
        <v>84</v>
      </c>
      <c r="AY387" s="253" t="s">
        <v>132</v>
      </c>
    </row>
    <row r="388" spans="1:65" s="2" customFormat="1" ht="24.15" customHeight="1">
      <c r="A388" s="39"/>
      <c r="B388" s="40"/>
      <c r="C388" s="219" t="s">
        <v>532</v>
      </c>
      <c r="D388" s="219" t="s">
        <v>134</v>
      </c>
      <c r="E388" s="220" t="s">
        <v>533</v>
      </c>
      <c r="F388" s="221" t="s">
        <v>534</v>
      </c>
      <c r="G388" s="222" t="s">
        <v>166</v>
      </c>
      <c r="H388" s="223">
        <v>40</v>
      </c>
      <c r="I388" s="224"/>
      <c r="J388" s="225">
        <f>ROUND(I388*H388,2)</f>
        <v>0</v>
      </c>
      <c r="K388" s="221" t="s">
        <v>138</v>
      </c>
      <c r="L388" s="45"/>
      <c r="M388" s="226" t="s">
        <v>1</v>
      </c>
      <c r="N388" s="227" t="s">
        <v>41</v>
      </c>
      <c r="O388" s="92"/>
      <c r="P388" s="228">
        <f>O388*H388</f>
        <v>0</v>
      </c>
      <c r="Q388" s="228">
        <v>0.00038</v>
      </c>
      <c r="R388" s="228">
        <f>Q388*H388</f>
        <v>0.015200000000000002</v>
      </c>
      <c r="S388" s="228">
        <v>0</v>
      </c>
      <c r="T388" s="22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0" t="s">
        <v>139</v>
      </c>
      <c r="AT388" s="230" t="s">
        <v>134</v>
      </c>
      <c r="AU388" s="230" t="s">
        <v>86</v>
      </c>
      <c r="AY388" s="18" t="s">
        <v>132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8" t="s">
        <v>84</v>
      </c>
      <c r="BK388" s="231">
        <f>ROUND(I388*H388,2)</f>
        <v>0</v>
      </c>
      <c r="BL388" s="18" t="s">
        <v>139</v>
      </c>
      <c r="BM388" s="230" t="s">
        <v>535</v>
      </c>
    </row>
    <row r="389" spans="1:51" s="13" customFormat="1" ht="12">
      <c r="A389" s="13"/>
      <c r="B389" s="232"/>
      <c r="C389" s="233"/>
      <c r="D389" s="234" t="s">
        <v>141</v>
      </c>
      <c r="E389" s="235" t="s">
        <v>1</v>
      </c>
      <c r="F389" s="236" t="s">
        <v>157</v>
      </c>
      <c r="G389" s="233"/>
      <c r="H389" s="235" t="s">
        <v>1</v>
      </c>
      <c r="I389" s="237"/>
      <c r="J389" s="233"/>
      <c r="K389" s="233"/>
      <c r="L389" s="238"/>
      <c r="M389" s="239"/>
      <c r="N389" s="240"/>
      <c r="O389" s="240"/>
      <c r="P389" s="240"/>
      <c r="Q389" s="240"/>
      <c r="R389" s="240"/>
      <c r="S389" s="240"/>
      <c r="T389" s="24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2" t="s">
        <v>141</v>
      </c>
      <c r="AU389" s="242" t="s">
        <v>86</v>
      </c>
      <c r="AV389" s="13" t="s">
        <v>84</v>
      </c>
      <c r="AW389" s="13" t="s">
        <v>32</v>
      </c>
      <c r="AX389" s="13" t="s">
        <v>76</v>
      </c>
      <c r="AY389" s="242" t="s">
        <v>132</v>
      </c>
    </row>
    <row r="390" spans="1:51" s="14" customFormat="1" ht="12">
      <c r="A390" s="14"/>
      <c r="B390" s="243"/>
      <c r="C390" s="244"/>
      <c r="D390" s="234" t="s">
        <v>141</v>
      </c>
      <c r="E390" s="245" t="s">
        <v>1</v>
      </c>
      <c r="F390" s="246" t="s">
        <v>345</v>
      </c>
      <c r="G390" s="244"/>
      <c r="H390" s="247">
        <v>40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3" t="s">
        <v>141</v>
      </c>
      <c r="AU390" s="253" t="s">
        <v>86</v>
      </c>
      <c r="AV390" s="14" t="s">
        <v>86</v>
      </c>
      <c r="AW390" s="14" t="s">
        <v>32</v>
      </c>
      <c r="AX390" s="14" t="s">
        <v>84</v>
      </c>
      <c r="AY390" s="253" t="s">
        <v>132</v>
      </c>
    </row>
    <row r="391" spans="1:65" s="2" customFormat="1" ht="16.5" customHeight="1">
      <c r="A391" s="39"/>
      <c r="B391" s="40"/>
      <c r="C391" s="219" t="s">
        <v>536</v>
      </c>
      <c r="D391" s="219" t="s">
        <v>134</v>
      </c>
      <c r="E391" s="220" t="s">
        <v>537</v>
      </c>
      <c r="F391" s="221" t="s">
        <v>538</v>
      </c>
      <c r="G391" s="222" t="s">
        <v>166</v>
      </c>
      <c r="H391" s="223">
        <v>864</v>
      </c>
      <c r="I391" s="224"/>
      <c r="J391" s="225">
        <f>ROUND(I391*H391,2)</f>
        <v>0</v>
      </c>
      <c r="K391" s="221" t="s">
        <v>138</v>
      </c>
      <c r="L391" s="45"/>
      <c r="M391" s="226" t="s">
        <v>1</v>
      </c>
      <c r="N391" s="227" t="s">
        <v>41</v>
      </c>
      <c r="O391" s="92"/>
      <c r="P391" s="228">
        <f>O391*H391</f>
        <v>0</v>
      </c>
      <c r="Q391" s="228">
        <v>0</v>
      </c>
      <c r="R391" s="228">
        <f>Q391*H391</f>
        <v>0</v>
      </c>
      <c r="S391" s="228">
        <v>0</v>
      </c>
      <c r="T391" s="229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139</v>
      </c>
      <c r="AT391" s="230" t="s">
        <v>134</v>
      </c>
      <c r="AU391" s="230" t="s">
        <v>86</v>
      </c>
      <c r="AY391" s="18" t="s">
        <v>132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84</v>
      </c>
      <c r="BK391" s="231">
        <f>ROUND(I391*H391,2)</f>
        <v>0</v>
      </c>
      <c r="BL391" s="18" t="s">
        <v>139</v>
      </c>
      <c r="BM391" s="230" t="s">
        <v>539</v>
      </c>
    </row>
    <row r="392" spans="1:51" s="13" customFormat="1" ht="12">
      <c r="A392" s="13"/>
      <c r="B392" s="232"/>
      <c r="C392" s="233"/>
      <c r="D392" s="234" t="s">
        <v>141</v>
      </c>
      <c r="E392" s="235" t="s">
        <v>1</v>
      </c>
      <c r="F392" s="236" t="s">
        <v>157</v>
      </c>
      <c r="G392" s="233"/>
      <c r="H392" s="235" t="s">
        <v>1</v>
      </c>
      <c r="I392" s="237"/>
      <c r="J392" s="233"/>
      <c r="K392" s="233"/>
      <c r="L392" s="238"/>
      <c r="M392" s="239"/>
      <c r="N392" s="240"/>
      <c r="O392" s="240"/>
      <c r="P392" s="240"/>
      <c r="Q392" s="240"/>
      <c r="R392" s="240"/>
      <c r="S392" s="240"/>
      <c r="T392" s="24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2" t="s">
        <v>141</v>
      </c>
      <c r="AU392" s="242" t="s">
        <v>86</v>
      </c>
      <c r="AV392" s="13" t="s">
        <v>84</v>
      </c>
      <c r="AW392" s="13" t="s">
        <v>32</v>
      </c>
      <c r="AX392" s="13" t="s">
        <v>76</v>
      </c>
      <c r="AY392" s="242" t="s">
        <v>132</v>
      </c>
    </row>
    <row r="393" spans="1:51" s="14" customFormat="1" ht="12">
      <c r="A393" s="14"/>
      <c r="B393" s="243"/>
      <c r="C393" s="244"/>
      <c r="D393" s="234" t="s">
        <v>141</v>
      </c>
      <c r="E393" s="245" t="s">
        <v>1</v>
      </c>
      <c r="F393" s="246" t="s">
        <v>540</v>
      </c>
      <c r="G393" s="244"/>
      <c r="H393" s="247">
        <v>864</v>
      </c>
      <c r="I393" s="248"/>
      <c r="J393" s="244"/>
      <c r="K393" s="244"/>
      <c r="L393" s="249"/>
      <c r="M393" s="250"/>
      <c r="N393" s="251"/>
      <c r="O393" s="251"/>
      <c r="P393" s="251"/>
      <c r="Q393" s="251"/>
      <c r="R393" s="251"/>
      <c r="S393" s="251"/>
      <c r="T393" s="252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3" t="s">
        <v>141</v>
      </c>
      <c r="AU393" s="253" t="s">
        <v>86</v>
      </c>
      <c r="AV393" s="14" t="s">
        <v>86</v>
      </c>
      <c r="AW393" s="14" t="s">
        <v>32</v>
      </c>
      <c r="AX393" s="14" t="s">
        <v>84</v>
      </c>
      <c r="AY393" s="253" t="s">
        <v>132</v>
      </c>
    </row>
    <row r="394" spans="1:65" s="2" customFormat="1" ht="24.15" customHeight="1">
      <c r="A394" s="39"/>
      <c r="B394" s="40"/>
      <c r="C394" s="219" t="s">
        <v>541</v>
      </c>
      <c r="D394" s="219" t="s">
        <v>134</v>
      </c>
      <c r="E394" s="220" t="s">
        <v>542</v>
      </c>
      <c r="F394" s="221" t="s">
        <v>543</v>
      </c>
      <c r="G394" s="222" t="s">
        <v>166</v>
      </c>
      <c r="H394" s="223">
        <v>59</v>
      </c>
      <c r="I394" s="224"/>
      <c r="J394" s="225">
        <f>ROUND(I394*H394,2)</f>
        <v>0</v>
      </c>
      <c r="K394" s="221" t="s">
        <v>138</v>
      </c>
      <c r="L394" s="45"/>
      <c r="M394" s="226" t="s">
        <v>1</v>
      </c>
      <c r="N394" s="227" t="s">
        <v>41</v>
      </c>
      <c r="O394" s="92"/>
      <c r="P394" s="228">
        <f>O394*H394</f>
        <v>0</v>
      </c>
      <c r="Q394" s="228">
        <v>0.20219</v>
      </c>
      <c r="R394" s="228">
        <f>Q394*H394</f>
        <v>11.929210000000001</v>
      </c>
      <c r="S394" s="228">
        <v>0</v>
      </c>
      <c r="T394" s="229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0" t="s">
        <v>139</v>
      </c>
      <c r="AT394" s="230" t="s">
        <v>134</v>
      </c>
      <c r="AU394" s="230" t="s">
        <v>86</v>
      </c>
      <c r="AY394" s="18" t="s">
        <v>132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8" t="s">
        <v>84</v>
      </c>
      <c r="BK394" s="231">
        <f>ROUND(I394*H394,2)</f>
        <v>0</v>
      </c>
      <c r="BL394" s="18" t="s">
        <v>139</v>
      </c>
      <c r="BM394" s="230" t="s">
        <v>544</v>
      </c>
    </row>
    <row r="395" spans="1:51" s="13" customFormat="1" ht="12">
      <c r="A395" s="13"/>
      <c r="B395" s="232"/>
      <c r="C395" s="233"/>
      <c r="D395" s="234" t="s">
        <v>141</v>
      </c>
      <c r="E395" s="235" t="s">
        <v>1</v>
      </c>
      <c r="F395" s="236" t="s">
        <v>157</v>
      </c>
      <c r="G395" s="233"/>
      <c r="H395" s="235" t="s">
        <v>1</v>
      </c>
      <c r="I395" s="237"/>
      <c r="J395" s="233"/>
      <c r="K395" s="233"/>
      <c r="L395" s="238"/>
      <c r="M395" s="239"/>
      <c r="N395" s="240"/>
      <c r="O395" s="240"/>
      <c r="P395" s="240"/>
      <c r="Q395" s="240"/>
      <c r="R395" s="240"/>
      <c r="S395" s="240"/>
      <c r="T395" s="241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2" t="s">
        <v>141</v>
      </c>
      <c r="AU395" s="242" t="s">
        <v>86</v>
      </c>
      <c r="AV395" s="13" t="s">
        <v>84</v>
      </c>
      <c r="AW395" s="13" t="s">
        <v>32</v>
      </c>
      <c r="AX395" s="13" t="s">
        <v>76</v>
      </c>
      <c r="AY395" s="242" t="s">
        <v>132</v>
      </c>
    </row>
    <row r="396" spans="1:51" s="14" customFormat="1" ht="12">
      <c r="A396" s="14"/>
      <c r="B396" s="243"/>
      <c r="C396" s="244"/>
      <c r="D396" s="234" t="s">
        <v>141</v>
      </c>
      <c r="E396" s="245" t="s">
        <v>1</v>
      </c>
      <c r="F396" s="246" t="s">
        <v>451</v>
      </c>
      <c r="G396" s="244"/>
      <c r="H396" s="247">
        <v>59</v>
      </c>
      <c r="I396" s="248"/>
      <c r="J396" s="244"/>
      <c r="K396" s="244"/>
      <c r="L396" s="249"/>
      <c r="M396" s="250"/>
      <c r="N396" s="251"/>
      <c r="O396" s="251"/>
      <c r="P396" s="251"/>
      <c r="Q396" s="251"/>
      <c r="R396" s="251"/>
      <c r="S396" s="251"/>
      <c r="T396" s="252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3" t="s">
        <v>141</v>
      </c>
      <c r="AU396" s="253" t="s">
        <v>86</v>
      </c>
      <c r="AV396" s="14" t="s">
        <v>86</v>
      </c>
      <c r="AW396" s="14" t="s">
        <v>32</v>
      </c>
      <c r="AX396" s="14" t="s">
        <v>84</v>
      </c>
      <c r="AY396" s="253" t="s">
        <v>132</v>
      </c>
    </row>
    <row r="397" spans="1:65" s="2" customFormat="1" ht="24.15" customHeight="1">
      <c r="A397" s="39"/>
      <c r="B397" s="40"/>
      <c r="C397" s="276" t="s">
        <v>545</v>
      </c>
      <c r="D397" s="276" t="s">
        <v>267</v>
      </c>
      <c r="E397" s="277" t="s">
        <v>546</v>
      </c>
      <c r="F397" s="278" t="s">
        <v>547</v>
      </c>
      <c r="G397" s="279" t="s">
        <v>166</v>
      </c>
      <c r="H397" s="280">
        <v>59</v>
      </c>
      <c r="I397" s="281"/>
      <c r="J397" s="282">
        <f>ROUND(I397*H397,2)</f>
        <v>0</v>
      </c>
      <c r="K397" s="278" t="s">
        <v>138</v>
      </c>
      <c r="L397" s="283"/>
      <c r="M397" s="284" t="s">
        <v>1</v>
      </c>
      <c r="N397" s="285" t="s">
        <v>41</v>
      </c>
      <c r="O397" s="92"/>
      <c r="P397" s="228">
        <f>O397*H397</f>
        <v>0</v>
      </c>
      <c r="Q397" s="228">
        <v>0.0483</v>
      </c>
      <c r="R397" s="228">
        <f>Q397*H397</f>
        <v>2.8497000000000003</v>
      </c>
      <c r="S397" s="228">
        <v>0</v>
      </c>
      <c r="T397" s="229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0" t="s">
        <v>175</v>
      </c>
      <c r="AT397" s="230" t="s">
        <v>267</v>
      </c>
      <c r="AU397" s="230" t="s">
        <v>86</v>
      </c>
      <c r="AY397" s="18" t="s">
        <v>132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18" t="s">
        <v>84</v>
      </c>
      <c r="BK397" s="231">
        <f>ROUND(I397*H397,2)</f>
        <v>0</v>
      </c>
      <c r="BL397" s="18" t="s">
        <v>139</v>
      </c>
      <c r="BM397" s="230" t="s">
        <v>548</v>
      </c>
    </row>
    <row r="398" spans="1:65" s="2" customFormat="1" ht="33" customHeight="1">
      <c r="A398" s="39"/>
      <c r="B398" s="40"/>
      <c r="C398" s="219" t="s">
        <v>549</v>
      </c>
      <c r="D398" s="219" t="s">
        <v>134</v>
      </c>
      <c r="E398" s="220" t="s">
        <v>550</v>
      </c>
      <c r="F398" s="221" t="s">
        <v>551</v>
      </c>
      <c r="G398" s="222" t="s">
        <v>166</v>
      </c>
      <c r="H398" s="223">
        <v>414.1</v>
      </c>
      <c r="I398" s="224"/>
      <c r="J398" s="225">
        <f>ROUND(I398*H398,2)</f>
        <v>0</v>
      </c>
      <c r="K398" s="221" t="s">
        <v>138</v>
      </c>
      <c r="L398" s="45"/>
      <c r="M398" s="226" t="s">
        <v>1</v>
      </c>
      <c r="N398" s="227" t="s">
        <v>41</v>
      </c>
      <c r="O398" s="92"/>
      <c r="P398" s="228">
        <f>O398*H398</f>
        <v>0</v>
      </c>
      <c r="Q398" s="228">
        <v>0.1554</v>
      </c>
      <c r="R398" s="228">
        <f>Q398*H398</f>
        <v>64.35114</v>
      </c>
      <c r="S398" s="228">
        <v>0</v>
      </c>
      <c r="T398" s="229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0" t="s">
        <v>139</v>
      </c>
      <c r="AT398" s="230" t="s">
        <v>134</v>
      </c>
      <c r="AU398" s="230" t="s">
        <v>86</v>
      </c>
      <c r="AY398" s="18" t="s">
        <v>132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18" t="s">
        <v>84</v>
      </c>
      <c r="BK398" s="231">
        <f>ROUND(I398*H398,2)</f>
        <v>0</v>
      </c>
      <c r="BL398" s="18" t="s">
        <v>139</v>
      </c>
      <c r="BM398" s="230" t="s">
        <v>552</v>
      </c>
    </row>
    <row r="399" spans="1:51" s="13" customFormat="1" ht="12">
      <c r="A399" s="13"/>
      <c r="B399" s="232"/>
      <c r="C399" s="233"/>
      <c r="D399" s="234" t="s">
        <v>141</v>
      </c>
      <c r="E399" s="235" t="s">
        <v>1</v>
      </c>
      <c r="F399" s="236" t="s">
        <v>157</v>
      </c>
      <c r="G399" s="233"/>
      <c r="H399" s="235" t="s">
        <v>1</v>
      </c>
      <c r="I399" s="237"/>
      <c r="J399" s="233"/>
      <c r="K399" s="233"/>
      <c r="L399" s="238"/>
      <c r="M399" s="239"/>
      <c r="N399" s="240"/>
      <c r="O399" s="240"/>
      <c r="P399" s="240"/>
      <c r="Q399" s="240"/>
      <c r="R399" s="240"/>
      <c r="S399" s="240"/>
      <c r="T399" s="241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2" t="s">
        <v>141</v>
      </c>
      <c r="AU399" s="242" t="s">
        <v>86</v>
      </c>
      <c r="AV399" s="13" t="s">
        <v>84</v>
      </c>
      <c r="AW399" s="13" t="s">
        <v>32</v>
      </c>
      <c r="AX399" s="13" t="s">
        <v>76</v>
      </c>
      <c r="AY399" s="242" t="s">
        <v>132</v>
      </c>
    </row>
    <row r="400" spans="1:51" s="14" customFormat="1" ht="12">
      <c r="A400" s="14"/>
      <c r="B400" s="243"/>
      <c r="C400" s="244"/>
      <c r="D400" s="234" t="s">
        <v>141</v>
      </c>
      <c r="E400" s="245" t="s">
        <v>1</v>
      </c>
      <c r="F400" s="246" t="s">
        <v>553</v>
      </c>
      <c r="G400" s="244"/>
      <c r="H400" s="247">
        <v>414.1</v>
      </c>
      <c r="I400" s="248"/>
      <c r="J400" s="244"/>
      <c r="K400" s="244"/>
      <c r="L400" s="249"/>
      <c r="M400" s="250"/>
      <c r="N400" s="251"/>
      <c r="O400" s="251"/>
      <c r="P400" s="251"/>
      <c r="Q400" s="251"/>
      <c r="R400" s="251"/>
      <c r="S400" s="251"/>
      <c r="T400" s="252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3" t="s">
        <v>141</v>
      </c>
      <c r="AU400" s="253" t="s">
        <v>86</v>
      </c>
      <c r="AV400" s="14" t="s">
        <v>86</v>
      </c>
      <c r="AW400" s="14" t="s">
        <v>32</v>
      </c>
      <c r="AX400" s="14" t="s">
        <v>84</v>
      </c>
      <c r="AY400" s="253" t="s">
        <v>132</v>
      </c>
    </row>
    <row r="401" spans="1:65" s="2" customFormat="1" ht="16.5" customHeight="1">
      <c r="A401" s="39"/>
      <c r="B401" s="40"/>
      <c r="C401" s="276" t="s">
        <v>554</v>
      </c>
      <c r="D401" s="276" t="s">
        <v>267</v>
      </c>
      <c r="E401" s="277" t="s">
        <v>555</v>
      </c>
      <c r="F401" s="278" t="s">
        <v>556</v>
      </c>
      <c r="G401" s="279" t="s">
        <v>166</v>
      </c>
      <c r="H401" s="280">
        <v>400.061</v>
      </c>
      <c r="I401" s="281"/>
      <c r="J401" s="282">
        <f>ROUND(I401*H401,2)</f>
        <v>0</v>
      </c>
      <c r="K401" s="278" t="s">
        <v>138</v>
      </c>
      <c r="L401" s="283"/>
      <c r="M401" s="284" t="s">
        <v>1</v>
      </c>
      <c r="N401" s="285" t="s">
        <v>41</v>
      </c>
      <c r="O401" s="92"/>
      <c r="P401" s="228">
        <f>O401*H401</f>
        <v>0</v>
      </c>
      <c r="Q401" s="228">
        <v>0.08</v>
      </c>
      <c r="R401" s="228">
        <f>Q401*H401</f>
        <v>32.00488</v>
      </c>
      <c r="S401" s="228">
        <v>0</v>
      </c>
      <c r="T401" s="22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0" t="s">
        <v>175</v>
      </c>
      <c r="AT401" s="230" t="s">
        <v>267</v>
      </c>
      <c r="AU401" s="230" t="s">
        <v>86</v>
      </c>
      <c r="AY401" s="18" t="s">
        <v>132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8" t="s">
        <v>84</v>
      </c>
      <c r="BK401" s="231">
        <f>ROUND(I401*H401,2)</f>
        <v>0</v>
      </c>
      <c r="BL401" s="18" t="s">
        <v>139</v>
      </c>
      <c r="BM401" s="230" t="s">
        <v>557</v>
      </c>
    </row>
    <row r="402" spans="1:51" s="13" customFormat="1" ht="12">
      <c r="A402" s="13"/>
      <c r="B402" s="232"/>
      <c r="C402" s="233"/>
      <c r="D402" s="234" t="s">
        <v>141</v>
      </c>
      <c r="E402" s="235" t="s">
        <v>1</v>
      </c>
      <c r="F402" s="236" t="s">
        <v>157</v>
      </c>
      <c r="G402" s="233"/>
      <c r="H402" s="235" t="s">
        <v>1</v>
      </c>
      <c r="I402" s="237"/>
      <c r="J402" s="233"/>
      <c r="K402" s="233"/>
      <c r="L402" s="238"/>
      <c r="M402" s="239"/>
      <c r="N402" s="240"/>
      <c r="O402" s="240"/>
      <c r="P402" s="240"/>
      <c r="Q402" s="240"/>
      <c r="R402" s="240"/>
      <c r="S402" s="240"/>
      <c r="T402" s="24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2" t="s">
        <v>141</v>
      </c>
      <c r="AU402" s="242" t="s">
        <v>86</v>
      </c>
      <c r="AV402" s="13" t="s">
        <v>84</v>
      </c>
      <c r="AW402" s="13" t="s">
        <v>32</v>
      </c>
      <c r="AX402" s="13" t="s">
        <v>76</v>
      </c>
      <c r="AY402" s="242" t="s">
        <v>132</v>
      </c>
    </row>
    <row r="403" spans="1:51" s="14" customFormat="1" ht="12">
      <c r="A403" s="14"/>
      <c r="B403" s="243"/>
      <c r="C403" s="244"/>
      <c r="D403" s="234" t="s">
        <v>141</v>
      </c>
      <c r="E403" s="245" t="s">
        <v>1</v>
      </c>
      <c r="F403" s="246" t="s">
        <v>558</v>
      </c>
      <c r="G403" s="244"/>
      <c r="H403" s="247">
        <v>400.061</v>
      </c>
      <c r="I403" s="248"/>
      <c r="J403" s="244"/>
      <c r="K403" s="244"/>
      <c r="L403" s="249"/>
      <c r="M403" s="250"/>
      <c r="N403" s="251"/>
      <c r="O403" s="251"/>
      <c r="P403" s="251"/>
      <c r="Q403" s="251"/>
      <c r="R403" s="251"/>
      <c r="S403" s="251"/>
      <c r="T403" s="252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3" t="s">
        <v>141</v>
      </c>
      <c r="AU403" s="253" t="s">
        <v>86</v>
      </c>
      <c r="AV403" s="14" t="s">
        <v>86</v>
      </c>
      <c r="AW403" s="14" t="s">
        <v>32</v>
      </c>
      <c r="AX403" s="14" t="s">
        <v>84</v>
      </c>
      <c r="AY403" s="253" t="s">
        <v>132</v>
      </c>
    </row>
    <row r="404" spans="1:65" s="2" customFormat="1" ht="24.15" customHeight="1">
      <c r="A404" s="39"/>
      <c r="B404" s="40"/>
      <c r="C404" s="276" t="s">
        <v>559</v>
      </c>
      <c r="D404" s="276" t="s">
        <v>267</v>
      </c>
      <c r="E404" s="277" t="s">
        <v>560</v>
      </c>
      <c r="F404" s="278" t="s">
        <v>561</v>
      </c>
      <c r="G404" s="279" t="s">
        <v>166</v>
      </c>
      <c r="H404" s="280">
        <v>18</v>
      </c>
      <c r="I404" s="281"/>
      <c r="J404" s="282">
        <f>ROUND(I404*H404,2)</f>
        <v>0</v>
      </c>
      <c r="K404" s="278" t="s">
        <v>138</v>
      </c>
      <c r="L404" s="283"/>
      <c r="M404" s="284" t="s">
        <v>1</v>
      </c>
      <c r="N404" s="285" t="s">
        <v>41</v>
      </c>
      <c r="O404" s="92"/>
      <c r="P404" s="228">
        <f>O404*H404</f>
        <v>0</v>
      </c>
      <c r="Q404" s="228">
        <v>0.06567</v>
      </c>
      <c r="R404" s="228">
        <f>Q404*H404</f>
        <v>1.18206</v>
      </c>
      <c r="S404" s="228">
        <v>0</v>
      </c>
      <c r="T404" s="229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0" t="s">
        <v>175</v>
      </c>
      <c r="AT404" s="230" t="s">
        <v>267</v>
      </c>
      <c r="AU404" s="230" t="s">
        <v>86</v>
      </c>
      <c r="AY404" s="18" t="s">
        <v>132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8" t="s">
        <v>84</v>
      </c>
      <c r="BK404" s="231">
        <f>ROUND(I404*H404,2)</f>
        <v>0</v>
      </c>
      <c r="BL404" s="18" t="s">
        <v>139</v>
      </c>
      <c r="BM404" s="230" t="s">
        <v>562</v>
      </c>
    </row>
    <row r="405" spans="1:65" s="2" customFormat="1" ht="24.15" customHeight="1">
      <c r="A405" s="39"/>
      <c r="B405" s="40"/>
      <c r="C405" s="219" t="s">
        <v>413</v>
      </c>
      <c r="D405" s="219" t="s">
        <v>134</v>
      </c>
      <c r="E405" s="220" t="s">
        <v>563</v>
      </c>
      <c r="F405" s="221" t="s">
        <v>564</v>
      </c>
      <c r="G405" s="222" t="s">
        <v>166</v>
      </c>
      <c r="H405" s="223">
        <v>442</v>
      </c>
      <c r="I405" s="224"/>
      <c r="J405" s="225">
        <f>ROUND(I405*H405,2)</f>
        <v>0</v>
      </c>
      <c r="K405" s="221" t="s">
        <v>138</v>
      </c>
      <c r="L405" s="45"/>
      <c r="M405" s="226" t="s">
        <v>1</v>
      </c>
      <c r="N405" s="227" t="s">
        <v>41</v>
      </c>
      <c r="O405" s="92"/>
      <c r="P405" s="228">
        <f>O405*H405</f>
        <v>0</v>
      </c>
      <c r="Q405" s="228">
        <v>0.12095</v>
      </c>
      <c r="R405" s="228">
        <f>Q405*H405</f>
        <v>53.4599</v>
      </c>
      <c r="S405" s="228">
        <v>0</v>
      </c>
      <c r="T405" s="229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0" t="s">
        <v>139</v>
      </c>
      <c r="AT405" s="230" t="s">
        <v>134</v>
      </c>
      <c r="AU405" s="230" t="s">
        <v>86</v>
      </c>
      <c r="AY405" s="18" t="s">
        <v>132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8" t="s">
        <v>84</v>
      </c>
      <c r="BK405" s="231">
        <f>ROUND(I405*H405,2)</f>
        <v>0</v>
      </c>
      <c r="BL405" s="18" t="s">
        <v>139</v>
      </c>
      <c r="BM405" s="230" t="s">
        <v>565</v>
      </c>
    </row>
    <row r="406" spans="1:51" s="13" customFormat="1" ht="12">
      <c r="A406" s="13"/>
      <c r="B406" s="232"/>
      <c r="C406" s="233"/>
      <c r="D406" s="234" t="s">
        <v>141</v>
      </c>
      <c r="E406" s="235" t="s">
        <v>1</v>
      </c>
      <c r="F406" s="236" t="s">
        <v>157</v>
      </c>
      <c r="G406" s="233"/>
      <c r="H406" s="235" t="s">
        <v>1</v>
      </c>
      <c r="I406" s="237"/>
      <c r="J406" s="233"/>
      <c r="K406" s="233"/>
      <c r="L406" s="238"/>
      <c r="M406" s="239"/>
      <c r="N406" s="240"/>
      <c r="O406" s="240"/>
      <c r="P406" s="240"/>
      <c r="Q406" s="240"/>
      <c r="R406" s="240"/>
      <c r="S406" s="240"/>
      <c r="T406" s="24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2" t="s">
        <v>141</v>
      </c>
      <c r="AU406" s="242" t="s">
        <v>86</v>
      </c>
      <c r="AV406" s="13" t="s">
        <v>84</v>
      </c>
      <c r="AW406" s="13" t="s">
        <v>32</v>
      </c>
      <c r="AX406" s="13" t="s">
        <v>76</v>
      </c>
      <c r="AY406" s="242" t="s">
        <v>132</v>
      </c>
    </row>
    <row r="407" spans="1:51" s="14" customFormat="1" ht="12">
      <c r="A407" s="14"/>
      <c r="B407" s="243"/>
      <c r="C407" s="244"/>
      <c r="D407" s="234" t="s">
        <v>141</v>
      </c>
      <c r="E407" s="245" t="s">
        <v>1</v>
      </c>
      <c r="F407" s="246" t="s">
        <v>566</v>
      </c>
      <c r="G407" s="244"/>
      <c r="H407" s="247">
        <v>442</v>
      </c>
      <c r="I407" s="248"/>
      <c r="J407" s="244"/>
      <c r="K407" s="244"/>
      <c r="L407" s="249"/>
      <c r="M407" s="250"/>
      <c r="N407" s="251"/>
      <c r="O407" s="251"/>
      <c r="P407" s="251"/>
      <c r="Q407" s="251"/>
      <c r="R407" s="251"/>
      <c r="S407" s="251"/>
      <c r="T407" s="252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3" t="s">
        <v>141</v>
      </c>
      <c r="AU407" s="253" t="s">
        <v>86</v>
      </c>
      <c r="AV407" s="14" t="s">
        <v>86</v>
      </c>
      <c r="AW407" s="14" t="s">
        <v>32</v>
      </c>
      <c r="AX407" s="14" t="s">
        <v>84</v>
      </c>
      <c r="AY407" s="253" t="s">
        <v>132</v>
      </c>
    </row>
    <row r="408" spans="1:65" s="2" customFormat="1" ht="16.5" customHeight="1">
      <c r="A408" s="39"/>
      <c r="B408" s="40"/>
      <c r="C408" s="276" t="s">
        <v>567</v>
      </c>
      <c r="D408" s="276" t="s">
        <v>267</v>
      </c>
      <c r="E408" s="277" t="s">
        <v>568</v>
      </c>
      <c r="F408" s="278" t="s">
        <v>569</v>
      </c>
      <c r="G408" s="279" t="s">
        <v>166</v>
      </c>
      <c r="H408" s="280">
        <v>446.42</v>
      </c>
      <c r="I408" s="281"/>
      <c r="J408" s="282">
        <f>ROUND(I408*H408,2)</f>
        <v>0</v>
      </c>
      <c r="K408" s="278" t="s">
        <v>138</v>
      </c>
      <c r="L408" s="283"/>
      <c r="M408" s="284" t="s">
        <v>1</v>
      </c>
      <c r="N408" s="285" t="s">
        <v>41</v>
      </c>
      <c r="O408" s="92"/>
      <c r="P408" s="228">
        <f>O408*H408</f>
        <v>0</v>
      </c>
      <c r="Q408" s="228">
        <v>0.056</v>
      </c>
      <c r="R408" s="228">
        <f>Q408*H408</f>
        <v>24.99952</v>
      </c>
      <c r="S408" s="228">
        <v>0</v>
      </c>
      <c r="T408" s="229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0" t="s">
        <v>175</v>
      </c>
      <c r="AT408" s="230" t="s">
        <v>267</v>
      </c>
      <c r="AU408" s="230" t="s">
        <v>86</v>
      </c>
      <c r="AY408" s="18" t="s">
        <v>132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8" t="s">
        <v>84</v>
      </c>
      <c r="BK408" s="231">
        <f>ROUND(I408*H408,2)</f>
        <v>0</v>
      </c>
      <c r="BL408" s="18" t="s">
        <v>139</v>
      </c>
      <c r="BM408" s="230" t="s">
        <v>570</v>
      </c>
    </row>
    <row r="409" spans="1:51" s="14" customFormat="1" ht="12">
      <c r="A409" s="14"/>
      <c r="B409" s="243"/>
      <c r="C409" s="244"/>
      <c r="D409" s="234" t="s">
        <v>141</v>
      </c>
      <c r="E409" s="244"/>
      <c r="F409" s="246" t="s">
        <v>571</v>
      </c>
      <c r="G409" s="244"/>
      <c r="H409" s="247">
        <v>446.42</v>
      </c>
      <c r="I409" s="248"/>
      <c r="J409" s="244"/>
      <c r="K409" s="244"/>
      <c r="L409" s="249"/>
      <c r="M409" s="250"/>
      <c r="N409" s="251"/>
      <c r="O409" s="251"/>
      <c r="P409" s="251"/>
      <c r="Q409" s="251"/>
      <c r="R409" s="251"/>
      <c r="S409" s="251"/>
      <c r="T409" s="252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3" t="s">
        <v>141</v>
      </c>
      <c r="AU409" s="253" t="s">
        <v>86</v>
      </c>
      <c r="AV409" s="14" t="s">
        <v>86</v>
      </c>
      <c r="AW409" s="14" t="s">
        <v>4</v>
      </c>
      <c r="AX409" s="14" t="s">
        <v>84</v>
      </c>
      <c r="AY409" s="253" t="s">
        <v>132</v>
      </c>
    </row>
    <row r="410" spans="1:65" s="2" customFormat="1" ht="33" customHeight="1">
      <c r="A410" s="39"/>
      <c r="B410" s="40"/>
      <c r="C410" s="219" t="s">
        <v>572</v>
      </c>
      <c r="D410" s="219" t="s">
        <v>134</v>
      </c>
      <c r="E410" s="220" t="s">
        <v>573</v>
      </c>
      <c r="F410" s="221" t="s">
        <v>574</v>
      </c>
      <c r="G410" s="222" t="s">
        <v>166</v>
      </c>
      <c r="H410" s="223">
        <v>481</v>
      </c>
      <c r="I410" s="224"/>
      <c r="J410" s="225">
        <f>ROUND(I410*H410,2)</f>
        <v>0</v>
      </c>
      <c r="K410" s="221" t="s">
        <v>138</v>
      </c>
      <c r="L410" s="45"/>
      <c r="M410" s="226" t="s">
        <v>1</v>
      </c>
      <c r="N410" s="227" t="s">
        <v>41</v>
      </c>
      <c r="O410" s="92"/>
      <c r="P410" s="228">
        <f>O410*H410</f>
        <v>0</v>
      </c>
      <c r="Q410" s="228">
        <v>0.1295</v>
      </c>
      <c r="R410" s="228">
        <f>Q410*H410</f>
        <v>62.289500000000004</v>
      </c>
      <c r="S410" s="228">
        <v>0</v>
      </c>
      <c r="T410" s="229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0" t="s">
        <v>139</v>
      </c>
      <c r="AT410" s="230" t="s">
        <v>134</v>
      </c>
      <c r="AU410" s="230" t="s">
        <v>86</v>
      </c>
      <c r="AY410" s="18" t="s">
        <v>132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8" t="s">
        <v>84</v>
      </c>
      <c r="BK410" s="231">
        <f>ROUND(I410*H410,2)</f>
        <v>0</v>
      </c>
      <c r="BL410" s="18" t="s">
        <v>139</v>
      </c>
      <c r="BM410" s="230" t="s">
        <v>575</v>
      </c>
    </row>
    <row r="411" spans="1:51" s="13" customFormat="1" ht="12">
      <c r="A411" s="13"/>
      <c r="B411" s="232"/>
      <c r="C411" s="233"/>
      <c r="D411" s="234" t="s">
        <v>141</v>
      </c>
      <c r="E411" s="235" t="s">
        <v>1</v>
      </c>
      <c r="F411" s="236" t="s">
        <v>157</v>
      </c>
      <c r="G411" s="233"/>
      <c r="H411" s="235" t="s">
        <v>1</v>
      </c>
      <c r="I411" s="237"/>
      <c r="J411" s="233"/>
      <c r="K411" s="233"/>
      <c r="L411" s="238"/>
      <c r="M411" s="239"/>
      <c r="N411" s="240"/>
      <c r="O411" s="240"/>
      <c r="P411" s="240"/>
      <c r="Q411" s="240"/>
      <c r="R411" s="240"/>
      <c r="S411" s="240"/>
      <c r="T411" s="241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2" t="s">
        <v>141</v>
      </c>
      <c r="AU411" s="242" t="s">
        <v>86</v>
      </c>
      <c r="AV411" s="13" t="s">
        <v>84</v>
      </c>
      <c r="AW411" s="13" t="s">
        <v>32</v>
      </c>
      <c r="AX411" s="13" t="s">
        <v>76</v>
      </c>
      <c r="AY411" s="242" t="s">
        <v>132</v>
      </c>
    </row>
    <row r="412" spans="1:51" s="14" customFormat="1" ht="12">
      <c r="A412" s="14"/>
      <c r="B412" s="243"/>
      <c r="C412" s="244"/>
      <c r="D412" s="234" t="s">
        <v>141</v>
      </c>
      <c r="E412" s="245" t="s">
        <v>1</v>
      </c>
      <c r="F412" s="246" t="s">
        <v>576</v>
      </c>
      <c r="G412" s="244"/>
      <c r="H412" s="247">
        <v>481</v>
      </c>
      <c r="I412" s="248"/>
      <c r="J412" s="244"/>
      <c r="K412" s="244"/>
      <c r="L412" s="249"/>
      <c r="M412" s="250"/>
      <c r="N412" s="251"/>
      <c r="O412" s="251"/>
      <c r="P412" s="251"/>
      <c r="Q412" s="251"/>
      <c r="R412" s="251"/>
      <c r="S412" s="251"/>
      <c r="T412" s="252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3" t="s">
        <v>141</v>
      </c>
      <c r="AU412" s="253" t="s">
        <v>86</v>
      </c>
      <c r="AV412" s="14" t="s">
        <v>86</v>
      </c>
      <c r="AW412" s="14" t="s">
        <v>32</v>
      </c>
      <c r="AX412" s="14" t="s">
        <v>84</v>
      </c>
      <c r="AY412" s="253" t="s">
        <v>132</v>
      </c>
    </row>
    <row r="413" spans="1:65" s="2" customFormat="1" ht="16.5" customHeight="1">
      <c r="A413" s="39"/>
      <c r="B413" s="40"/>
      <c r="C413" s="276" t="s">
        <v>577</v>
      </c>
      <c r="D413" s="276" t="s">
        <v>267</v>
      </c>
      <c r="E413" s="277" t="s">
        <v>578</v>
      </c>
      <c r="F413" s="278" t="s">
        <v>579</v>
      </c>
      <c r="G413" s="279" t="s">
        <v>166</v>
      </c>
      <c r="H413" s="280">
        <v>485.81</v>
      </c>
      <c r="I413" s="281"/>
      <c r="J413" s="282">
        <f>ROUND(I413*H413,2)</f>
        <v>0</v>
      </c>
      <c r="K413" s="278" t="s">
        <v>138</v>
      </c>
      <c r="L413" s="283"/>
      <c r="M413" s="284" t="s">
        <v>1</v>
      </c>
      <c r="N413" s="285" t="s">
        <v>41</v>
      </c>
      <c r="O413" s="92"/>
      <c r="P413" s="228">
        <f>O413*H413</f>
        <v>0</v>
      </c>
      <c r="Q413" s="228">
        <v>0.05612</v>
      </c>
      <c r="R413" s="228">
        <f>Q413*H413</f>
        <v>27.2636572</v>
      </c>
      <c r="S413" s="228">
        <v>0</v>
      </c>
      <c r="T413" s="22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0" t="s">
        <v>175</v>
      </c>
      <c r="AT413" s="230" t="s">
        <v>267</v>
      </c>
      <c r="AU413" s="230" t="s">
        <v>86</v>
      </c>
      <c r="AY413" s="18" t="s">
        <v>132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8" t="s">
        <v>84</v>
      </c>
      <c r="BK413" s="231">
        <f>ROUND(I413*H413,2)</f>
        <v>0</v>
      </c>
      <c r="BL413" s="18" t="s">
        <v>139</v>
      </c>
      <c r="BM413" s="230" t="s">
        <v>580</v>
      </c>
    </row>
    <row r="414" spans="1:51" s="14" customFormat="1" ht="12">
      <c r="A414" s="14"/>
      <c r="B414" s="243"/>
      <c r="C414" s="244"/>
      <c r="D414" s="234" t="s">
        <v>141</v>
      </c>
      <c r="E414" s="244"/>
      <c r="F414" s="246" t="s">
        <v>581</v>
      </c>
      <c r="G414" s="244"/>
      <c r="H414" s="247">
        <v>485.81</v>
      </c>
      <c r="I414" s="248"/>
      <c r="J414" s="244"/>
      <c r="K414" s="244"/>
      <c r="L414" s="249"/>
      <c r="M414" s="250"/>
      <c r="N414" s="251"/>
      <c r="O414" s="251"/>
      <c r="P414" s="251"/>
      <c r="Q414" s="251"/>
      <c r="R414" s="251"/>
      <c r="S414" s="251"/>
      <c r="T414" s="252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3" t="s">
        <v>141</v>
      </c>
      <c r="AU414" s="253" t="s">
        <v>86</v>
      </c>
      <c r="AV414" s="14" t="s">
        <v>86</v>
      </c>
      <c r="AW414" s="14" t="s">
        <v>4</v>
      </c>
      <c r="AX414" s="14" t="s">
        <v>84</v>
      </c>
      <c r="AY414" s="253" t="s">
        <v>132</v>
      </c>
    </row>
    <row r="415" spans="1:65" s="2" customFormat="1" ht="24.15" customHeight="1">
      <c r="A415" s="39"/>
      <c r="B415" s="40"/>
      <c r="C415" s="219" t="s">
        <v>582</v>
      </c>
      <c r="D415" s="219" t="s">
        <v>134</v>
      </c>
      <c r="E415" s="220" t="s">
        <v>583</v>
      </c>
      <c r="F415" s="221" t="s">
        <v>584</v>
      </c>
      <c r="G415" s="222" t="s">
        <v>178</v>
      </c>
      <c r="H415" s="223">
        <v>160.275</v>
      </c>
      <c r="I415" s="224"/>
      <c r="J415" s="225">
        <f>ROUND(I415*H415,2)</f>
        <v>0</v>
      </c>
      <c r="K415" s="221" t="s">
        <v>138</v>
      </c>
      <c r="L415" s="45"/>
      <c r="M415" s="226" t="s">
        <v>1</v>
      </c>
      <c r="N415" s="227" t="s">
        <v>41</v>
      </c>
      <c r="O415" s="92"/>
      <c r="P415" s="228">
        <f>O415*H415</f>
        <v>0</v>
      </c>
      <c r="Q415" s="228">
        <v>2.25634</v>
      </c>
      <c r="R415" s="228">
        <f>Q415*H415</f>
        <v>361.6348935</v>
      </c>
      <c r="S415" s="228">
        <v>0</v>
      </c>
      <c r="T415" s="229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0" t="s">
        <v>139</v>
      </c>
      <c r="AT415" s="230" t="s">
        <v>134</v>
      </c>
      <c r="AU415" s="230" t="s">
        <v>86</v>
      </c>
      <c r="AY415" s="18" t="s">
        <v>132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8" t="s">
        <v>84</v>
      </c>
      <c r="BK415" s="231">
        <f>ROUND(I415*H415,2)</f>
        <v>0</v>
      </c>
      <c r="BL415" s="18" t="s">
        <v>139</v>
      </c>
      <c r="BM415" s="230" t="s">
        <v>585</v>
      </c>
    </row>
    <row r="416" spans="1:51" s="14" customFormat="1" ht="12">
      <c r="A416" s="14"/>
      <c r="B416" s="243"/>
      <c r="C416" s="244"/>
      <c r="D416" s="234" t="s">
        <v>141</v>
      </c>
      <c r="E416" s="245" t="s">
        <v>1</v>
      </c>
      <c r="F416" s="246" t="s">
        <v>586</v>
      </c>
      <c r="G416" s="244"/>
      <c r="H416" s="247">
        <v>11.05</v>
      </c>
      <c r="I416" s="248"/>
      <c r="J416" s="244"/>
      <c r="K416" s="244"/>
      <c r="L416" s="249"/>
      <c r="M416" s="250"/>
      <c r="N416" s="251"/>
      <c r="O416" s="251"/>
      <c r="P416" s="251"/>
      <c r="Q416" s="251"/>
      <c r="R416" s="251"/>
      <c r="S416" s="251"/>
      <c r="T416" s="252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3" t="s">
        <v>141</v>
      </c>
      <c r="AU416" s="253" t="s">
        <v>86</v>
      </c>
      <c r="AV416" s="14" t="s">
        <v>86</v>
      </c>
      <c r="AW416" s="14" t="s">
        <v>32</v>
      </c>
      <c r="AX416" s="14" t="s">
        <v>76</v>
      </c>
      <c r="AY416" s="253" t="s">
        <v>132</v>
      </c>
    </row>
    <row r="417" spans="1:51" s="14" customFormat="1" ht="12">
      <c r="A417" s="14"/>
      <c r="B417" s="243"/>
      <c r="C417" s="244"/>
      <c r="D417" s="234" t="s">
        <v>141</v>
      </c>
      <c r="E417" s="245" t="s">
        <v>1</v>
      </c>
      <c r="F417" s="246" t="s">
        <v>587</v>
      </c>
      <c r="G417" s="244"/>
      <c r="H417" s="247">
        <v>24.05</v>
      </c>
      <c r="I417" s="248"/>
      <c r="J417" s="244"/>
      <c r="K417" s="244"/>
      <c r="L417" s="249"/>
      <c r="M417" s="250"/>
      <c r="N417" s="251"/>
      <c r="O417" s="251"/>
      <c r="P417" s="251"/>
      <c r="Q417" s="251"/>
      <c r="R417" s="251"/>
      <c r="S417" s="251"/>
      <c r="T417" s="252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3" t="s">
        <v>141</v>
      </c>
      <c r="AU417" s="253" t="s">
        <v>86</v>
      </c>
      <c r="AV417" s="14" t="s">
        <v>86</v>
      </c>
      <c r="AW417" s="14" t="s">
        <v>32</v>
      </c>
      <c r="AX417" s="14" t="s">
        <v>76</v>
      </c>
      <c r="AY417" s="253" t="s">
        <v>132</v>
      </c>
    </row>
    <row r="418" spans="1:51" s="14" customFormat="1" ht="12">
      <c r="A418" s="14"/>
      <c r="B418" s="243"/>
      <c r="C418" s="244"/>
      <c r="D418" s="234" t="s">
        <v>141</v>
      </c>
      <c r="E418" s="245" t="s">
        <v>1</v>
      </c>
      <c r="F418" s="246" t="s">
        <v>588</v>
      </c>
      <c r="G418" s="244"/>
      <c r="H418" s="247">
        <v>19.805</v>
      </c>
      <c r="I418" s="248"/>
      <c r="J418" s="244"/>
      <c r="K418" s="244"/>
      <c r="L418" s="249"/>
      <c r="M418" s="250"/>
      <c r="N418" s="251"/>
      <c r="O418" s="251"/>
      <c r="P418" s="251"/>
      <c r="Q418" s="251"/>
      <c r="R418" s="251"/>
      <c r="S418" s="251"/>
      <c r="T418" s="252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3" t="s">
        <v>141</v>
      </c>
      <c r="AU418" s="253" t="s">
        <v>86</v>
      </c>
      <c r="AV418" s="14" t="s">
        <v>86</v>
      </c>
      <c r="AW418" s="14" t="s">
        <v>32</v>
      </c>
      <c r="AX418" s="14" t="s">
        <v>76</v>
      </c>
      <c r="AY418" s="253" t="s">
        <v>132</v>
      </c>
    </row>
    <row r="419" spans="1:51" s="14" customFormat="1" ht="12">
      <c r="A419" s="14"/>
      <c r="B419" s="243"/>
      <c r="C419" s="244"/>
      <c r="D419" s="234" t="s">
        <v>141</v>
      </c>
      <c r="E419" s="245" t="s">
        <v>1</v>
      </c>
      <c r="F419" s="246" t="s">
        <v>589</v>
      </c>
      <c r="G419" s="244"/>
      <c r="H419" s="247">
        <v>0.9</v>
      </c>
      <c r="I419" s="248"/>
      <c r="J419" s="244"/>
      <c r="K419" s="244"/>
      <c r="L419" s="249"/>
      <c r="M419" s="250"/>
      <c r="N419" s="251"/>
      <c r="O419" s="251"/>
      <c r="P419" s="251"/>
      <c r="Q419" s="251"/>
      <c r="R419" s="251"/>
      <c r="S419" s="251"/>
      <c r="T419" s="252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3" t="s">
        <v>141</v>
      </c>
      <c r="AU419" s="253" t="s">
        <v>86</v>
      </c>
      <c r="AV419" s="14" t="s">
        <v>86</v>
      </c>
      <c r="AW419" s="14" t="s">
        <v>32</v>
      </c>
      <c r="AX419" s="14" t="s">
        <v>76</v>
      </c>
      <c r="AY419" s="253" t="s">
        <v>132</v>
      </c>
    </row>
    <row r="420" spans="1:51" s="14" customFormat="1" ht="12">
      <c r="A420" s="14"/>
      <c r="B420" s="243"/>
      <c r="C420" s="244"/>
      <c r="D420" s="234" t="s">
        <v>141</v>
      </c>
      <c r="E420" s="245" t="s">
        <v>1</v>
      </c>
      <c r="F420" s="246" t="s">
        <v>590</v>
      </c>
      <c r="G420" s="244"/>
      <c r="H420" s="247">
        <v>2.95</v>
      </c>
      <c r="I420" s="248"/>
      <c r="J420" s="244"/>
      <c r="K420" s="244"/>
      <c r="L420" s="249"/>
      <c r="M420" s="250"/>
      <c r="N420" s="251"/>
      <c r="O420" s="251"/>
      <c r="P420" s="251"/>
      <c r="Q420" s="251"/>
      <c r="R420" s="251"/>
      <c r="S420" s="251"/>
      <c r="T420" s="252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3" t="s">
        <v>141</v>
      </c>
      <c r="AU420" s="253" t="s">
        <v>86</v>
      </c>
      <c r="AV420" s="14" t="s">
        <v>86</v>
      </c>
      <c r="AW420" s="14" t="s">
        <v>32</v>
      </c>
      <c r="AX420" s="14" t="s">
        <v>76</v>
      </c>
      <c r="AY420" s="253" t="s">
        <v>132</v>
      </c>
    </row>
    <row r="421" spans="1:51" s="13" customFormat="1" ht="12">
      <c r="A421" s="13"/>
      <c r="B421" s="232"/>
      <c r="C421" s="233"/>
      <c r="D421" s="234" t="s">
        <v>141</v>
      </c>
      <c r="E421" s="235" t="s">
        <v>1</v>
      </c>
      <c r="F421" s="236" t="s">
        <v>591</v>
      </c>
      <c r="G421" s="233"/>
      <c r="H421" s="235" t="s">
        <v>1</v>
      </c>
      <c r="I421" s="237"/>
      <c r="J421" s="233"/>
      <c r="K421" s="233"/>
      <c r="L421" s="238"/>
      <c r="M421" s="239"/>
      <c r="N421" s="240"/>
      <c r="O421" s="240"/>
      <c r="P421" s="240"/>
      <c r="Q421" s="240"/>
      <c r="R421" s="240"/>
      <c r="S421" s="240"/>
      <c r="T421" s="241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2" t="s">
        <v>141</v>
      </c>
      <c r="AU421" s="242" t="s">
        <v>86</v>
      </c>
      <c r="AV421" s="13" t="s">
        <v>84</v>
      </c>
      <c r="AW421" s="13" t="s">
        <v>32</v>
      </c>
      <c r="AX421" s="13" t="s">
        <v>76</v>
      </c>
      <c r="AY421" s="242" t="s">
        <v>132</v>
      </c>
    </row>
    <row r="422" spans="1:51" s="14" customFormat="1" ht="12">
      <c r="A422" s="14"/>
      <c r="B422" s="243"/>
      <c r="C422" s="244"/>
      <c r="D422" s="234" t="s">
        <v>141</v>
      </c>
      <c r="E422" s="245" t="s">
        <v>1</v>
      </c>
      <c r="F422" s="246" t="s">
        <v>592</v>
      </c>
      <c r="G422" s="244"/>
      <c r="H422" s="247">
        <v>101.52</v>
      </c>
      <c r="I422" s="248"/>
      <c r="J422" s="244"/>
      <c r="K422" s="244"/>
      <c r="L422" s="249"/>
      <c r="M422" s="250"/>
      <c r="N422" s="251"/>
      <c r="O422" s="251"/>
      <c r="P422" s="251"/>
      <c r="Q422" s="251"/>
      <c r="R422" s="251"/>
      <c r="S422" s="251"/>
      <c r="T422" s="252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3" t="s">
        <v>141</v>
      </c>
      <c r="AU422" s="253" t="s">
        <v>86</v>
      </c>
      <c r="AV422" s="14" t="s">
        <v>86</v>
      </c>
      <c r="AW422" s="14" t="s">
        <v>32</v>
      </c>
      <c r="AX422" s="14" t="s">
        <v>76</v>
      </c>
      <c r="AY422" s="253" t="s">
        <v>132</v>
      </c>
    </row>
    <row r="423" spans="1:51" s="15" customFormat="1" ht="12">
      <c r="A423" s="15"/>
      <c r="B423" s="254"/>
      <c r="C423" s="255"/>
      <c r="D423" s="234" t="s">
        <v>141</v>
      </c>
      <c r="E423" s="256" t="s">
        <v>1</v>
      </c>
      <c r="F423" s="257" t="s">
        <v>183</v>
      </c>
      <c r="G423" s="255"/>
      <c r="H423" s="258">
        <v>160.275</v>
      </c>
      <c r="I423" s="259"/>
      <c r="J423" s="255"/>
      <c r="K423" s="255"/>
      <c r="L423" s="260"/>
      <c r="M423" s="261"/>
      <c r="N423" s="262"/>
      <c r="O423" s="262"/>
      <c r="P423" s="262"/>
      <c r="Q423" s="262"/>
      <c r="R423" s="262"/>
      <c r="S423" s="262"/>
      <c r="T423" s="263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64" t="s">
        <v>141</v>
      </c>
      <c r="AU423" s="264" t="s">
        <v>86</v>
      </c>
      <c r="AV423" s="15" t="s">
        <v>139</v>
      </c>
      <c r="AW423" s="15" t="s">
        <v>32</v>
      </c>
      <c r="AX423" s="15" t="s">
        <v>84</v>
      </c>
      <c r="AY423" s="264" t="s">
        <v>132</v>
      </c>
    </row>
    <row r="424" spans="1:65" s="2" customFormat="1" ht="24.15" customHeight="1">
      <c r="A424" s="39"/>
      <c r="B424" s="40"/>
      <c r="C424" s="219" t="s">
        <v>593</v>
      </c>
      <c r="D424" s="219" t="s">
        <v>134</v>
      </c>
      <c r="E424" s="220" t="s">
        <v>594</v>
      </c>
      <c r="F424" s="221" t="s">
        <v>595</v>
      </c>
      <c r="G424" s="222" t="s">
        <v>166</v>
      </c>
      <c r="H424" s="223">
        <v>515</v>
      </c>
      <c r="I424" s="224"/>
      <c r="J424" s="225">
        <f>ROUND(I424*H424,2)</f>
        <v>0</v>
      </c>
      <c r="K424" s="221" t="s">
        <v>138</v>
      </c>
      <c r="L424" s="45"/>
      <c r="M424" s="226" t="s">
        <v>1</v>
      </c>
      <c r="N424" s="227" t="s">
        <v>41</v>
      </c>
      <c r="O424" s="92"/>
      <c r="P424" s="228">
        <f>O424*H424</f>
        <v>0</v>
      </c>
      <c r="Q424" s="228">
        <v>0</v>
      </c>
      <c r="R424" s="228">
        <f>Q424*H424</f>
        <v>0</v>
      </c>
      <c r="S424" s="228">
        <v>0</v>
      </c>
      <c r="T424" s="229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0" t="s">
        <v>139</v>
      </c>
      <c r="AT424" s="230" t="s">
        <v>134</v>
      </c>
      <c r="AU424" s="230" t="s">
        <v>86</v>
      </c>
      <c r="AY424" s="18" t="s">
        <v>132</v>
      </c>
      <c r="BE424" s="231">
        <f>IF(N424="základní",J424,0)</f>
        <v>0</v>
      </c>
      <c r="BF424" s="231">
        <f>IF(N424="snížená",J424,0)</f>
        <v>0</v>
      </c>
      <c r="BG424" s="231">
        <f>IF(N424="zákl. přenesená",J424,0)</f>
        <v>0</v>
      </c>
      <c r="BH424" s="231">
        <f>IF(N424="sníž. přenesená",J424,0)</f>
        <v>0</v>
      </c>
      <c r="BI424" s="231">
        <f>IF(N424="nulová",J424,0)</f>
        <v>0</v>
      </c>
      <c r="BJ424" s="18" t="s">
        <v>84</v>
      </c>
      <c r="BK424" s="231">
        <f>ROUND(I424*H424,2)</f>
        <v>0</v>
      </c>
      <c r="BL424" s="18" t="s">
        <v>139</v>
      </c>
      <c r="BM424" s="230" t="s">
        <v>596</v>
      </c>
    </row>
    <row r="425" spans="1:51" s="13" customFormat="1" ht="12">
      <c r="A425" s="13"/>
      <c r="B425" s="232"/>
      <c r="C425" s="233"/>
      <c r="D425" s="234" t="s">
        <v>141</v>
      </c>
      <c r="E425" s="235" t="s">
        <v>1</v>
      </c>
      <c r="F425" s="236" t="s">
        <v>424</v>
      </c>
      <c r="G425" s="233"/>
      <c r="H425" s="235" t="s">
        <v>1</v>
      </c>
      <c r="I425" s="237"/>
      <c r="J425" s="233"/>
      <c r="K425" s="233"/>
      <c r="L425" s="238"/>
      <c r="M425" s="239"/>
      <c r="N425" s="240"/>
      <c r="O425" s="240"/>
      <c r="P425" s="240"/>
      <c r="Q425" s="240"/>
      <c r="R425" s="240"/>
      <c r="S425" s="240"/>
      <c r="T425" s="24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2" t="s">
        <v>141</v>
      </c>
      <c r="AU425" s="242" t="s">
        <v>86</v>
      </c>
      <c r="AV425" s="13" t="s">
        <v>84</v>
      </c>
      <c r="AW425" s="13" t="s">
        <v>32</v>
      </c>
      <c r="AX425" s="13" t="s">
        <v>76</v>
      </c>
      <c r="AY425" s="242" t="s">
        <v>132</v>
      </c>
    </row>
    <row r="426" spans="1:51" s="14" customFormat="1" ht="12">
      <c r="A426" s="14"/>
      <c r="B426" s="243"/>
      <c r="C426" s="244"/>
      <c r="D426" s="234" t="s">
        <v>141</v>
      </c>
      <c r="E426" s="245" t="s">
        <v>1</v>
      </c>
      <c r="F426" s="246" t="s">
        <v>597</v>
      </c>
      <c r="G426" s="244"/>
      <c r="H426" s="247">
        <v>515</v>
      </c>
      <c r="I426" s="248"/>
      <c r="J426" s="244"/>
      <c r="K426" s="244"/>
      <c r="L426" s="249"/>
      <c r="M426" s="250"/>
      <c r="N426" s="251"/>
      <c r="O426" s="251"/>
      <c r="P426" s="251"/>
      <c r="Q426" s="251"/>
      <c r="R426" s="251"/>
      <c r="S426" s="251"/>
      <c r="T426" s="252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3" t="s">
        <v>141</v>
      </c>
      <c r="AU426" s="253" t="s">
        <v>86</v>
      </c>
      <c r="AV426" s="14" t="s">
        <v>86</v>
      </c>
      <c r="AW426" s="14" t="s">
        <v>32</v>
      </c>
      <c r="AX426" s="14" t="s">
        <v>84</v>
      </c>
      <c r="AY426" s="253" t="s">
        <v>132</v>
      </c>
    </row>
    <row r="427" spans="1:65" s="2" customFormat="1" ht="24.15" customHeight="1">
      <c r="A427" s="39"/>
      <c r="B427" s="40"/>
      <c r="C427" s="219" t="s">
        <v>598</v>
      </c>
      <c r="D427" s="219" t="s">
        <v>134</v>
      </c>
      <c r="E427" s="220" t="s">
        <v>599</v>
      </c>
      <c r="F427" s="221" t="s">
        <v>600</v>
      </c>
      <c r="G427" s="222" t="s">
        <v>166</v>
      </c>
      <c r="H427" s="223">
        <v>515</v>
      </c>
      <c r="I427" s="224"/>
      <c r="J427" s="225">
        <f>ROUND(I427*H427,2)</f>
        <v>0</v>
      </c>
      <c r="K427" s="221" t="s">
        <v>138</v>
      </c>
      <c r="L427" s="45"/>
      <c r="M427" s="226" t="s">
        <v>1</v>
      </c>
      <c r="N427" s="227" t="s">
        <v>41</v>
      </c>
      <c r="O427" s="92"/>
      <c r="P427" s="228">
        <f>O427*H427</f>
        <v>0</v>
      </c>
      <c r="Q427" s="228">
        <v>0.00034</v>
      </c>
      <c r="R427" s="228">
        <f>Q427*H427</f>
        <v>0.1751</v>
      </c>
      <c r="S427" s="228">
        <v>0</v>
      </c>
      <c r="T427" s="229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0" t="s">
        <v>139</v>
      </c>
      <c r="AT427" s="230" t="s">
        <v>134</v>
      </c>
      <c r="AU427" s="230" t="s">
        <v>86</v>
      </c>
      <c r="AY427" s="18" t="s">
        <v>132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18" t="s">
        <v>84</v>
      </c>
      <c r="BK427" s="231">
        <f>ROUND(I427*H427,2)</f>
        <v>0</v>
      </c>
      <c r="BL427" s="18" t="s">
        <v>139</v>
      </c>
      <c r="BM427" s="230" t="s">
        <v>601</v>
      </c>
    </row>
    <row r="428" spans="1:65" s="2" customFormat="1" ht="33" customHeight="1">
      <c r="A428" s="39"/>
      <c r="B428" s="40"/>
      <c r="C428" s="219" t="s">
        <v>602</v>
      </c>
      <c r="D428" s="219" t="s">
        <v>134</v>
      </c>
      <c r="E428" s="220" t="s">
        <v>603</v>
      </c>
      <c r="F428" s="221" t="s">
        <v>604</v>
      </c>
      <c r="G428" s="222" t="s">
        <v>166</v>
      </c>
      <c r="H428" s="223">
        <v>515</v>
      </c>
      <c r="I428" s="224"/>
      <c r="J428" s="225">
        <f>ROUND(I428*H428,2)</f>
        <v>0</v>
      </c>
      <c r="K428" s="221" t="s">
        <v>138</v>
      </c>
      <c r="L428" s="45"/>
      <c r="M428" s="226" t="s">
        <v>1</v>
      </c>
      <c r="N428" s="227" t="s">
        <v>41</v>
      </c>
      <c r="O428" s="92"/>
      <c r="P428" s="228">
        <f>O428*H428</f>
        <v>0</v>
      </c>
      <c r="Q428" s="228">
        <v>0.00045</v>
      </c>
      <c r="R428" s="228">
        <f>Q428*H428</f>
        <v>0.23174999999999998</v>
      </c>
      <c r="S428" s="228">
        <v>0</v>
      </c>
      <c r="T428" s="229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0" t="s">
        <v>139</v>
      </c>
      <c r="AT428" s="230" t="s">
        <v>134</v>
      </c>
      <c r="AU428" s="230" t="s">
        <v>86</v>
      </c>
      <c r="AY428" s="18" t="s">
        <v>132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8" t="s">
        <v>84</v>
      </c>
      <c r="BK428" s="231">
        <f>ROUND(I428*H428,2)</f>
        <v>0</v>
      </c>
      <c r="BL428" s="18" t="s">
        <v>139</v>
      </c>
      <c r="BM428" s="230" t="s">
        <v>605</v>
      </c>
    </row>
    <row r="429" spans="1:51" s="13" customFormat="1" ht="12">
      <c r="A429" s="13"/>
      <c r="B429" s="232"/>
      <c r="C429" s="233"/>
      <c r="D429" s="234" t="s">
        <v>141</v>
      </c>
      <c r="E429" s="235" t="s">
        <v>1</v>
      </c>
      <c r="F429" s="236" t="s">
        <v>424</v>
      </c>
      <c r="G429" s="233"/>
      <c r="H429" s="235" t="s">
        <v>1</v>
      </c>
      <c r="I429" s="237"/>
      <c r="J429" s="233"/>
      <c r="K429" s="233"/>
      <c r="L429" s="238"/>
      <c r="M429" s="239"/>
      <c r="N429" s="240"/>
      <c r="O429" s="240"/>
      <c r="P429" s="240"/>
      <c r="Q429" s="240"/>
      <c r="R429" s="240"/>
      <c r="S429" s="240"/>
      <c r="T429" s="24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2" t="s">
        <v>141</v>
      </c>
      <c r="AU429" s="242" t="s">
        <v>86</v>
      </c>
      <c r="AV429" s="13" t="s">
        <v>84</v>
      </c>
      <c r="AW429" s="13" t="s">
        <v>32</v>
      </c>
      <c r="AX429" s="13" t="s">
        <v>76</v>
      </c>
      <c r="AY429" s="242" t="s">
        <v>132</v>
      </c>
    </row>
    <row r="430" spans="1:51" s="14" customFormat="1" ht="12">
      <c r="A430" s="14"/>
      <c r="B430" s="243"/>
      <c r="C430" s="244"/>
      <c r="D430" s="234" t="s">
        <v>141</v>
      </c>
      <c r="E430" s="245" t="s">
        <v>1</v>
      </c>
      <c r="F430" s="246" t="s">
        <v>597</v>
      </c>
      <c r="G430" s="244"/>
      <c r="H430" s="247">
        <v>515</v>
      </c>
      <c r="I430" s="248"/>
      <c r="J430" s="244"/>
      <c r="K430" s="244"/>
      <c r="L430" s="249"/>
      <c r="M430" s="250"/>
      <c r="N430" s="251"/>
      <c r="O430" s="251"/>
      <c r="P430" s="251"/>
      <c r="Q430" s="251"/>
      <c r="R430" s="251"/>
      <c r="S430" s="251"/>
      <c r="T430" s="252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3" t="s">
        <v>141</v>
      </c>
      <c r="AU430" s="253" t="s">
        <v>86</v>
      </c>
      <c r="AV430" s="14" t="s">
        <v>86</v>
      </c>
      <c r="AW430" s="14" t="s">
        <v>32</v>
      </c>
      <c r="AX430" s="14" t="s">
        <v>84</v>
      </c>
      <c r="AY430" s="253" t="s">
        <v>132</v>
      </c>
    </row>
    <row r="431" spans="1:65" s="2" customFormat="1" ht="33" customHeight="1">
      <c r="A431" s="39"/>
      <c r="B431" s="40"/>
      <c r="C431" s="219" t="s">
        <v>606</v>
      </c>
      <c r="D431" s="219" t="s">
        <v>134</v>
      </c>
      <c r="E431" s="220" t="s">
        <v>607</v>
      </c>
      <c r="F431" s="221" t="s">
        <v>608</v>
      </c>
      <c r="G431" s="222" t="s">
        <v>137</v>
      </c>
      <c r="H431" s="223">
        <v>1</v>
      </c>
      <c r="I431" s="224"/>
      <c r="J431" s="225">
        <f>ROUND(I431*H431,2)</f>
        <v>0</v>
      </c>
      <c r="K431" s="221" t="s">
        <v>138</v>
      </c>
      <c r="L431" s="45"/>
      <c r="M431" s="226" t="s">
        <v>1</v>
      </c>
      <c r="N431" s="227" t="s">
        <v>41</v>
      </c>
      <c r="O431" s="92"/>
      <c r="P431" s="228">
        <f>O431*H431</f>
        <v>0</v>
      </c>
      <c r="Q431" s="228">
        <v>9.895</v>
      </c>
      <c r="R431" s="228">
        <f>Q431*H431</f>
        <v>9.895</v>
      </c>
      <c r="S431" s="228">
        <v>0</v>
      </c>
      <c r="T431" s="22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0" t="s">
        <v>139</v>
      </c>
      <c r="AT431" s="230" t="s">
        <v>134</v>
      </c>
      <c r="AU431" s="230" t="s">
        <v>86</v>
      </c>
      <c r="AY431" s="18" t="s">
        <v>132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8" t="s">
        <v>84</v>
      </c>
      <c r="BK431" s="231">
        <f>ROUND(I431*H431,2)</f>
        <v>0</v>
      </c>
      <c r="BL431" s="18" t="s">
        <v>139</v>
      </c>
      <c r="BM431" s="230" t="s">
        <v>609</v>
      </c>
    </row>
    <row r="432" spans="1:65" s="2" customFormat="1" ht="24.15" customHeight="1">
      <c r="A432" s="39"/>
      <c r="B432" s="40"/>
      <c r="C432" s="219" t="s">
        <v>610</v>
      </c>
      <c r="D432" s="219" t="s">
        <v>134</v>
      </c>
      <c r="E432" s="220" t="s">
        <v>611</v>
      </c>
      <c r="F432" s="221" t="s">
        <v>612</v>
      </c>
      <c r="G432" s="222" t="s">
        <v>137</v>
      </c>
      <c r="H432" s="223">
        <v>6</v>
      </c>
      <c r="I432" s="224"/>
      <c r="J432" s="225">
        <f>ROUND(I432*H432,2)</f>
        <v>0</v>
      </c>
      <c r="K432" s="221" t="s">
        <v>138</v>
      </c>
      <c r="L432" s="45"/>
      <c r="M432" s="226" t="s">
        <v>1</v>
      </c>
      <c r="N432" s="227" t="s">
        <v>41</v>
      </c>
      <c r="O432" s="92"/>
      <c r="P432" s="228">
        <f>O432*H432</f>
        <v>0</v>
      </c>
      <c r="Q432" s="228">
        <v>7.00566</v>
      </c>
      <c r="R432" s="228">
        <f>Q432*H432</f>
        <v>42.03396</v>
      </c>
      <c r="S432" s="228">
        <v>0</v>
      </c>
      <c r="T432" s="229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0" t="s">
        <v>139</v>
      </c>
      <c r="AT432" s="230" t="s">
        <v>134</v>
      </c>
      <c r="AU432" s="230" t="s">
        <v>86</v>
      </c>
      <c r="AY432" s="18" t="s">
        <v>132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18" t="s">
        <v>84</v>
      </c>
      <c r="BK432" s="231">
        <f>ROUND(I432*H432,2)</f>
        <v>0</v>
      </c>
      <c r="BL432" s="18" t="s">
        <v>139</v>
      </c>
      <c r="BM432" s="230" t="s">
        <v>613</v>
      </c>
    </row>
    <row r="433" spans="1:51" s="13" customFormat="1" ht="12">
      <c r="A433" s="13"/>
      <c r="B433" s="232"/>
      <c r="C433" s="233"/>
      <c r="D433" s="234" t="s">
        <v>141</v>
      </c>
      <c r="E433" s="235" t="s">
        <v>1</v>
      </c>
      <c r="F433" s="236" t="s">
        <v>198</v>
      </c>
      <c r="G433" s="233"/>
      <c r="H433" s="235" t="s">
        <v>1</v>
      </c>
      <c r="I433" s="237"/>
      <c r="J433" s="233"/>
      <c r="K433" s="233"/>
      <c r="L433" s="238"/>
      <c r="M433" s="239"/>
      <c r="N433" s="240"/>
      <c r="O433" s="240"/>
      <c r="P433" s="240"/>
      <c r="Q433" s="240"/>
      <c r="R433" s="240"/>
      <c r="S433" s="240"/>
      <c r="T433" s="24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2" t="s">
        <v>141</v>
      </c>
      <c r="AU433" s="242" t="s">
        <v>86</v>
      </c>
      <c r="AV433" s="13" t="s">
        <v>84</v>
      </c>
      <c r="AW433" s="13" t="s">
        <v>32</v>
      </c>
      <c r="AX433" s="13" t="s">
        <v>76</v>
      </c>
      <c r="AY433" s="242" t="s">
        <v>132</v>
      </c>
    </row>
    <row r="434" spans="1:51" s="14" customFormat="1" ht="12">
      <c r="A434" s="14"/>
      <c r="B434" s="243"/>
      <c r="C434" s="244"/>
      <c r="D434" s="234" t="s">
        <v>141</v>
      </c>
      <c r="E434" s="245" t="s">
        <v>1</v>
      </c>
      <c r="F434" s="246" t="s">
        <v>614</v>
      </c>
      <c r="G434" s="244"/>
      <c r="H434" s="247">
        <v>1</v>
      </c>
      <c r="I434" s="248"/>
      <c r="J434" s="244"/>
      <c r="K434" s="244"/>
      <c r="L434" s="249"/>
      <c r="M434" s="250"/>
      <c r="N434" s="251"/>
      <c r="O434" s="251"/>
      <c r="P434" s="251"/>
      <c r="Q434" s="251"/>
      <c r="R434" s="251"/>
      <c r="S434" s="251"/>
      <c r="T434" s="252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3" t="s">
        <v>141</v>
      </c>
      <c r="AU434" s="253" t="s">
        <v>86</v>
      </c>
      <c r="AV434" s="14" t="s">
        <v>86</v>
      </c>
      <c r="AW434" s="14" t="s">
        <v>32</v>
      </c>
      <c r="AX434" s="14" t="s">
        <v>76</v>
      </c>
      <c r="AY434" s="253" t="s">
        <v>132</v>
      </c>
    </row>
    <row r="435" spans="1:51" s="14" customFormat="1" ht="12">
      <c r="A435" s="14"/>
      <c r="B435" s="243"/>
      <c r="C435" s="244"/>
      <c r="D435" s="234" t="s">
        <v>141</v>
      </c>
      <c r="E435" s="245" t="s">
        <v>1</v>
      </c>
      <c r="F435" s="246" t="s">
        <v>615</v>
      </c>
      <c r="G435" s="244"/>
      <c r="H435" s="247">
        <v>1</v>
      </c>
      <c r="I435" s="248"/>
      <c r="J435" s="244"/>
      <c r="K435" s="244"/>
      <c r="L435" s="249"/>
      <c r="M435" s="250"/>
      <c r="N435" s="251"/>
      <c r="O435" s="251"/>
      <c r="P435" s="251"/>
      <c r="Q435" s="251"/>
      <c r="R435" s="251"/>
      <c r="S435" s="251"/>
      <c r="T435" s="252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3" t="s">
        <v>141</v>
      </c>
      <c r="AU435" s="253" t="s">
        <v>86</v>
      </c>
      <c r="AV435" s="14" t="s">
        <v>86</v>
      </c>
      <c r="AW435" s="14" t="s">
        <v>32</v>
      </c>
      <c r="AX435" s="14" t="s">
        <v>76</v>
      </c>
      <c r="AY435" s="253" t="s">
        <v>132</v>
      </c>
    </row>
    <row r="436" spans="1:51" s="14" customFormat="1" ht="12">
      <c r="A436" s="14"/>
      <c r="B436" s="243"/>
      <c r="C436" s="244"/>
      <c r="D436" s="234" t="s">
        <v>141</v>
      </c>
      <c r="E436" s="245" t="s">
        <v>1</v>
      </c>
      <c r="F436" s="246" t="s">
        <v>616</v>
      </c>
      <c r="G436" s="244"/>
      <c r="H436" s="247">
        <v>2</v>
      </c>
      <c r="I436" s="248"/>
      <c r="J436" s="244"/>
      <c r="K436" s="244"/>
      <c r="L436" s="249"/>
      <c r="M436" s="250"/>
      <c r="N436" s="251"/>
      <c r="O436" s="251"/>
      <c r="P436" s="251"/>
      <c r="Q436" s="251"/>
      <c r="R436" s="251"/>
      <c r="S436" s="251"/>
      <c r="T436" s="252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3" t="s">
        <v>141</v>
      </c>
      <c r="AU436" s="253" t="s">
        <v>86</v>
      </c>
      <c r="AV436" s="14" t="s">
        <v>86</v>
      </c>
      <c r="AW436" s="14" t="s">
        <v>32</v>
      </c>
      <c r="AX436" s="14" t="s">
        <v>76</v>
      </c>
      <c r="AY436" s="253" t="s">
        <v>132</v>
      </c>
    </row>
    <row r="437" spans="1:51" s="14" customFormat="1" ht="12">
      <c r="A437" s="14"/>
      <c r="B437" s="243"/>
      <c r="C437" s="244"/>
      <c r="D437" s="234" t="s">
        <v>141</v>
      </c>
      <c r="E437" s="245" t="s">
        <v>1</v>
      </c>
      <c r="F437" s="246" t="s">
        <v>617</v>
      </c>
      <c r="G437" s="244"/>
      <c r="H437" s="247">
        <v>2</v>
      </c>
      <c r="I437" s="248"/>
      <c r="J437" s="244"/>
      <c r="K437" s="244"/>
      <c r="L437" s="249"/>
      <c r="M437" s="250"/>
      <c r="N437" s="251"/>
      <c r="O437" s="251"/>
      <c r="P437" s="251"/>
      <c r="Q437" s="251"/>
      <c r="R437" s="251"/>
      <c r="S437" s="251"/>
      <c r="T437" s="252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3" t="s">
        <v>141</v>
      </c>
      <c r="AU437" s="253" t="s">
        <v>86</v>
      </c>
      <c r="AV437" s="14" t="s">
        <v>86</v>
      </c>
      <c r="AW437" s="14" t="s">
        <v>32</v>
      </c>
      <c r="AX437" s="14" t="s">
        <v>76</v>
      </c>
      <c r="AY437" s="253" t="s">
        <v>132</v>
      </c>
    </row>
    <row r="438" spans="1:51" s="15" customFormat="1" ht="12">
      <c r="A438" s="15"/>
      <c r="B438" s="254"/>
      <c r="C438" s="255"/>
      <c r="D438" s="234" t="s">
        <v>141</v>
      </c>
      <c r="E438" s="256" t="s">
        <v>1</v>
      </c>
      <c r="F438" s="257" t="s">
        <v>183</v>
      </c>
      <c r="G438" s="255"/>
      <c r="H438" s="258">
        <v>6</v>
      </c>
      <c r="I438" s="259"/>
      <c r="J438" s="255"/>
      <c r="K438" s="255"/>
      <c r="L438" s="260"/>
      <c r="M438" s="261"/>
      <c r="N438" s="262"/>
      <c r="O438" s="262"/>
      <c r="P438" s="262"/>
      <c r="Q438" s="262"/>
      <c r="R438" s="262"/>
      <c r="S438" s="262"/>
      <c r="T438" s="263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64" t="s">
        <v>141</v>
      </c>
      <c r="AU438" s="264" t="s">
        <v>86</v>
      </c>
      <c r="AV438" s="15" t="s">
        <v>139</v>
      </c>
      <c r="AW438" s="15" t="s">
        <v>32</v>
      </c>
      <c r="AX438" s="15" t="s">
        <v>84</v>
      </c>
      <c r="AY438" s="264" t="s">
        <v>132</v>
      </c>
    </row>
    <row r="439" spans="1:65" s="2" customFormat="1" ht="24.15" customHeight="1">
      <c r="A439" s="39"/>
      <c r="B439" s="40"/>
      <c r="C439" s="219" t="s">
        <v>618</v>
      </c>
      <c r="D439" s="219" t="s">
        <v>134</v>
      </c>
      <c r="E439" s="220" t="s">
        <v>619</v>
      </c>
      <c r="F439" s="221" t="s">
        <v>620</v>
      </c>
      <c r="G439" s="222" t="s">
        <v>178</v>
      </c>
      <c r="H439" s="223">
        <v>18.203</v>
      </c>
      <c r="I439" s="224"/>
      <c r="J439" s="225">
        <f>ROUND(I439*H439,2)</f>
        <v>0</v>
      </c>
      <c r="K439" s="221" t="s">
        <v>138</v>
      </c>
      <c r="L439" s="45"/>
      <c r="M439" s="226" t="s">
        <v>1</v>
      </c>
      <c r="N439" s="227" t="s">
        <v>41</v>
      </c>
      <c r="O439" s="92"/>
      <c r="P439" s="228">
        <f>O439*H439</f>
        <v>0</v>
      </c>
      <c r="Q439" s="228">
        <v>2.51225</v>
      </c>
      <c r="R439" s="228">
        <f>Q439*H439</f>
        <v>45.73048675</v>
      </c>
      <c r="S439" s="228">
        <v>0</v>
      </c>
      <c r="T439" s="229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0" t="s">
        <v>139</v>
      </c>
      <c r="AT439" s="230" t="s">
        <v>134</v>
      </c>
      <c r="AU439" s="230" t="s">
        <v>86</v>
      </c>
      <c r="AY439" s="18" t="s">
        <v>132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18" t="s">
        <v>84</v>
      </c>
      <c r="BK439" s="231">
        <f>ROUND(I439*H439,2)</f>
        <v>0</v>
      </c>
      <c r="BL439" s="18" t="s">
        <v>139</v>
      </c>
      <c r="BM439" s="230" t="s">
        <v>621</v>
      </c>
    </row>
    <row r="440" spans="1:51" s="13" customFormat="1" ht="12">
      <c r="A440" s="13"/>
      <c r="B440" s="232"/>
      <c r="C440" s="233"/>
      <c r="D440" s="234" t="s">
        <v>141</v>
      </c>
      <c r="E440" s="235" t="s">
        <v>1</v>
      </c>
      <c r="F440" s="236" t="s">
        <v>198</v>
      </c>
      <c r="G440" s="233"/>
      <c r="H440" s="235" t="s">
        <v>1</v>
      </c>
      <c r="I440" s="237"/>
      <c r="J440" s="233"/>
      <c r="K440" s="233"/>
      <c r="L440" s="238"/>
      <c r="M440" s="239"/>
      <c r="N440" s="240"/>
      <c r="O440" s="240"/>
      <c r="P440" s="240"/>
      <c r="Q440" s="240"/>
      <c r="R440" s="240"/>
      <c r="S440" s="240"/>
      <c r="T440" s="24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2" t="s">
        <v>141</v>
      </c>
      <c r="AU440" s="242" t="s">
        <v>86</v>
      </c>
      <c r="AV440" s="13" t="s">
        <v>84</v>
      </c>
      <c r="AW440" s="13" t="s">
        <v>32</v>
      </c>
      <c r="AX440" s="13" t="s">
        <v>76</v>
      </c>
      <c r="AY440" s="242" t="s">
        <v>132</v>
      </c>
    </row>
    <row r="441" spans="1:51" s="14" customFormat="1" ht="12">
      <c r="A441" s="14"/>
      <c r="B441" s="243"/>
      <c r="C441" s="244"/>
      <c r="D441" s="234" t="s">
        <v>141</v>
      </c>
      <c r="E441" s="245" t="s">
        <v>1</v>
      </c>
      <c r="F441" s="246" t="s">
        <v>622</v>
      </c>
      <c r="G441" s="244"/>
      <c r="H441" s="247">
        <v>0</v>
      </c>
      <c r="I441" s="248"/>
      <c r="J441" s="244"/>
      <c r="K441" s="244"/>
      <c r="L441" s="249"/>
      <c r="M441" s="250"/>
      <c r="N441" s="251"/>
      <c r="O441" s="251"/>
      <c r="P441" s="251"/>
      <c r="Q441" s="251"/>
      <c r="R441" s="251"/>
      <c r="S441" s="251"/>
      <c r="T441" s="252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3" t="s">
        <v>141</v>
      </c>
      <c r="AU441" s="253" t="s">
        <v>86</v>
      </c>
      <c r="AV441" s="14" t="s">
        <v>86</v>
      </c>
      <c r="AW441" s="14" t="s">
        <v>32</v>
      </c>
      <c r="AX441" s="14" t="s">
        <v>76</v>
      </c>
      <c r="AY441" s="253" t="s">
        <v>132</v>
      </c>
    </row>
    <row r="442" spans="1:51" s="14" customFormat="1" ht="12">
      <c r="A442" s="14"/>
      <c r="B442" s="243"/>
      <c r="C442" s="244"/>
      <c r="D442" s="234" t="s">
        <v>141</v>
      </c>
      <c r="E442" s="245" t="s">
        <v>1</v>
      </c>
      <c r="F442" s="246" t="s">
        <v>623</v>
      </c>
      <c r="G442" s="244"/>
      <c r="H442" s="247">
        <v>7.02</v>
      </c>
      <c r="I442" s="248"/>
      <c r="J442" s="244"/>
      <c r="K442" s="244"/>
      <c r="L442" s="249"/>
      <c r="M442" s="250"/>
      <c r="N442" s="251"/>
      <c r="O442" s="251"/>
      <c r="P442" s="251"/>
      <c r="Q442" s="251"/>
      <c r="R442" s="251"/>
      <c r="S442" s="251"/>
      <c r="T442" s="252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3" t="s">
        <v>141</v>
      </c>
      <c r="AU442" s="253" t="s">
        <v>86</v>
      </c>
      <c r="AV442" s="14" t="s">
        <v>86</v>
      </c>
      <c r="AW442" s="14" t="s">
        <v>32</v>
      </c>
      <c r="AX442" s="14" t="s">
        <v>76</v>
      </c>
      <c r="AY442" s="253" t="s">
        <v>132</v>
      </c>
    </row>
    <row r="443" spans="1:51" s="14" customFormat="1" ht="12">
      <c r="A443" s="14"/>
      <c r="B443" s="243"/>
      <c r="C443" s="244"/>
      <c r="D443" s="234" t="s">
        <v>141</v>
      </c>
      <c r="E443" s="245" t="s">
        <v>1</v>
      </c>
      <c r="F443" s="246" t="s">
        <v>624</v>
      </c>
      <c r="G443" s="244"/>
      <c r="H443" s="247">
        <v>6.26</v>
      </c>
      <c r="I443" s="248"/>
      <c r="J443" s="244"/>
      <c r="K443" s="244"/>
      <c r="L443" s="249"/>
      <c r="M443" s="250"/>
      <c r="N443" s="251"/>
      <c r="O443" s="251"/>
      <c r="P443" s="251"/>
      <c r="Q443" s="251"/>
      <c r="R443" s="251"/>
      <c r="S443" s="251"/>
      <c r="T443" s="252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3" t="s">
        <v>141</v>
      </c>
      <c r="AU443" s="253" t="s">
        <v>86</v>
      </c>
      <c r="AV443" s="14" t="s">
        <v>86</v>
      </c>
      <c r="AW443" s="14" t="s">
        <v>32</v>
      </c>
      <c r="AX443" s="14" t="s">
        <v>76</v>
      </c>
      <c r="AY443" s="253" t="s">
        <v>132</v>
      </c>
    </row>
    <row r="444" spans="1:51" s="14" customFormat="1" ht="12">
      <c r="A444" s="14"/>
      <c r="B444" s="243"/>
      <c r="C444" s="244"/>
      <c r="D444" s="234" t="s">
        <v>141</v>
      </c>
      <c r="E444" s="245" t="s">
        <v>1</v>
      </c>
      <c r="F444" s="246" t="s">
        <v>625</v>
      </c>
      <c r="G444" s="244"/>
      <c r="H444" s="247">
        <v>4.923</v>
      </c>
      <c r="I444" s="248"/>
      <c r="J444" s="244"/>
      <c r="K444" s="244"/>
      <c r="L444" s="249"/>
      <c r="M444" s="250"/>
      <c r="N444" s="251"/>
      <c r="O444" s="251"/>
      <c r="P444" s="251"/>
      <c r="Q444" s="251"/>
      <c r="R444" s="251"/>
      <c r="S444" s="251"/>
      <c r="T444" s="252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3" t="s">
        <v>141</v>
      </c>
      <c r="AU444" s="253" t="s">
        <v>86</v>
      </c>
      <c r="AV444" s="14" t="s">
        <v>86</v>
      </c>
      <c r="AW444" s="14" t="s">
        <v>32</v>
      </c>
      <c r="AX444" s="14" t="s">
        <v>76</v>
      </c>
      <c r="AY444" s="253" t="s">
        <v>132</v>
      </c>
    </row>
    <row r="445" spans="1:51" s="15" customFormat="1" ht="12">
      <c r="A445" s="15"/>
      <c r="B445" s="254"/>
      <c r="C445" s="255"/>
      <c r="D445" s="234" t="s">
        <v>141</v>
      </c>
      <c r="E445" s="256" t="s">
        <v>1</v>
      </c>
      <c r="F445" s="257" t="s">
        <v>183</v>
      </c>
      <c r="G445" s="255"/>
      <c r="H445" s="258">
        <v>18.203</v>
      </c>
      <c r="I445" s="259"/>
      <c r="J445" s="255"/>
      <c r="K445" s="255"/>
      <c r="L445" s="260"/>
      <c r="M445" s="261"/>
      <c r="N445" s="262"/>
      <c r="O445" s="262"/>
      <c r="P445" s="262"/>
      <c r="Q445" s="262"/>
      <c r="R445" s="262"/>
      <c r="S445" s="262"/>
      <c r="T445" s="263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64" t="s">
        <v>141</v>
      </c>
      <c r="AU445" s="264" t="s">
        <v>86</v>
      </c>
      <c r="AV445" s="15" t="s">
        <v>139</v>
      </c>
      <c r="AW445" s="15" t="s">
        <v>32</v>
      </c>
      <c r="AX445" s="15" t="s">
        <v>84</v>
      </c>
      <c r="AY445" s="264" t="s">
        <v>132</v>
      </c>
    </row>
    <row r="446" spans="1:65" s="2" customFormat="1" ht="16.5" customHeight="1">
      <c r="A446" s="39"/>
      <c r="B446" s="40"/>
      <c r="C446" s="219" t="s">
        <v>626</v>
      </c>
      <c r="D446" s="219" t="s">
        <v>134</v>
      </c>
      <c r="E446" s="220" t="s">
        <v>627</v>
      </c>
      <c r="F446" s="221" t="s">
        <v>628</v>
      </c>
      <c r="G446" s="222" t="s">
        <v>166</v>
      </c>
      <c r="H446" s="223">
        <v>53</v>
      </c>
      <c r="I446" s="224"/>
      <c r="J446" s="225">
        <f>ROUND(I446*H446,2)</f>
        <v>0</v>
      </c>
      <c r="K446" s="221" t="s">
        <v>138</v>
      </c>
      <c r="L446" s="45"/>
      <c r="M446" s="226" t="s">
        <v>1</v>
      </c>
      <c r="N446" s="227" t="s">
        <v>41</v>
      </c>
      <c r="O446" s="92"/>
      <c r="P446" s="228">
        <f>O446*H446</f>
        <v>0</v>
      </c>
      <c r="Q446" s="228">
        <v>1.04561</v>
      </c>
      <c r="R446" s="228">
        <f>Q446*H446</f>
        <v>55.41732999999999</v>
      </c>
      <c r="S446" s="228">
        <v>0</v>
      </c>
      <c r="T446" s="22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0" t="s">
        <v>139</v>
      </c>
      <c r="AT446" s="230" t="s">
        <v>134</v>
      </c>
      <c r="AU446" s="230" t="s">
        <v>86</v>
      </c>
      <c r="AY446" s="18" t="s">
        <v>132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8" t="s">
        <v>84</v>
      </c>
      <c r="BK446" s="231">
        <f>ROUND(I446*H446,2)</f>
        <v>0</v>
      </c>
      <c r="BL446" s="18" t="s">
        <v>139</v>
      </c>
      <c r="BM446" s="230" t="s">
        <v>629</v>
      </c>
    </row>
    <row r="447" spans="1:51" s="13" customFormat="1" ht="12">
      <c r="A447" s="13"/>
      <c r="B447" s="232"/>
      <c r="C447" s="233"/>
      <c r="D447" s="234" t="s">
        <v>141</v>
      </c>
      <c r="E447" s="235" t="s">
        <v>1</v>
      </c>
      <c r="F447" s="236" t="s">
        <v>198</v>
      </c>
      <c r="G447" s="233"/>
      <c r="H447" s="235" t="s">
        <v>1</v>
      </c>
      <c r="I447" s="237"/>
      <c r="J447" s="233"/>
      <c r="K447" s="233"/>
      <c r="L447" s="238"/>
      <c r="M447" s="239"/>
      <c r="N447" s="240"/>
      <c r="O447" s="240"/>
      <c r="P447" s="240"/>
      <c r="Q447" s="240"/>
      <c r="R447" s="240"/>
      <c r="S447" s="240"/>
      <c r="T447" s="24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2" t="s">
        <v>141</v>
      </c>
      <c r="AU447" s="242" t="s">
        <v>86</v>
      </c>
      <c r="AV447" s="13" t="s">
        <v>84</v>
      </c>
      <c r="AW447" s="13" t="s">
        <v>32</v>
      </c>
      <c r="AX447" s="13" t="s">
        <v>76</v>
      </c>
      <c r="AY447" s="242" t="s">
        <v>132</v>
      </c>
    </row>
    <row r="448" spans="1:51" s="14" customFormat="1" ht="12">
      <c r="A448" s="14"/>
      <c r="B448" s="243"/>
      <c r="C448" s="244"/>
      <c r="D448" s="234" t="s">
        <v>141</v>
      </c>
      <c r="E448" s="245" t="s">
        <v>1</v>
      </c>
      <c r="F448" s="246" t="s">
        <v>630</v>
      </c>
      <c r="G448" s="244"/>
      <c r="H448" s="247">
        <v>8.5</v>
      </c>
      <c r="I448" s="248"/>
      <c r="J448" s="244"/>
      <c r="K448" s="244"/>
      <c r="L448" s="249"/>
      <c r="M448" s="250"/>
      <c r="N448" s="251"/>
      <c r="O448" s="251"/>
      <c r="P448" s="251"/>
      <c r="Q448" s="251"/>
      <c r="R448" s="251"/>
      <c r="S448" s="251"/>
      <c r="T448" s="252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3" t="s">
        <v>141</v>
      </c>
      <c r="AU448" s="253" t="s">
        <v>86</v>
      </c>
      <c r="AV448" s="14" t="s">
        <v>86</v>
      </c>
      <c r="AW448" s="14" t="s">
        <v>32</v>
      </c>
      <c r="AX448" s="14" t="s">
        <v>76</v>
      </c>
      <c r="AY448" s="253" t="s">
        <v>132</v>
      </c>
    </row>
    <row r="449" spans="1:51" s="14" customFormat="1" ht="12">
      <c r="A449" s="14"/>
      <c r="B449" s="243"/>
      <c r="C449" s="244"/>
      <c r="D449" s="234" t="s">
        <v>141</v>
      </c>
      <c r="E449" s="245" t="s">
        <v>1</v>
      </c>
      <c r="F449" s="246" t="s">
        <v>631</v>
      </c>
      <c r="G449" s="244"/>
      <c r="H449" s="247">
        <v>15</v>
      </c>
      <c r="I449" s="248"/>
      <c r="J449" s="244"/>
      <c r="K449" s="244"/>
      <c r="L449" s="249"/>
      <c r="M449" s="250"/>
      <c r="N449" s="251"/>
      <c r="O449" s="251"/>
      <c r="P449" s="251"/>
      <c r="Q449" s="251"/>
      <c r="R449" s="251"/>
      <c r="S449" s="251"/>
      <c r="T449" s="252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3" t="s">
        <v>141</v>
      </c>
      <c r="AU449" s="253" t="s">
        <v>86</v>
      </c>
      <c r="AV449" s="14" t="s">
        <v>86</v>
      </c>
      <c r="AW449" s="14" t="s">
        <v>32</v>
      </c>
      <c r="AX449" s="14" t="s">
        <v>76</v>
      </c>
      <c r="AY449" s="253" t="s">
        <v>132</v>
      </c>
    </row>
    <row r="450" spans="1:51" s="14" customFormat="1" ht="12">
      <c r="A450" s="14"/>
      <c r="B450" s="243"/>
      <c r="C450" s="244"/>
      <c r="D450" s="234" t="s">
        <v>141</v>
      </c>
      <c r="E450" s="245" t="s">
        <v>1</v>
      </c>
      <c r="F450" s="246" t="s">
        <v>632</v>
      </c>
      <c r="G450" s="244"/>
      <c r="H450" s="247">
        <v>21</v>
      </c>
      <c r="I450" s="248"/>
      <c r="J450" s="244"/>
      <c r="K450" s="244"/>
      <c r="L450" s="249"/>
      <c r="M450" s="250"/>
      <c r="N450" s="251"/>
      <c r="O450" s="251"/>
      <c r="P450" s="251"/>
      <c r="Q450" s="251"/>
      <c r="R450" s="251"/>
      <c r="S450" s="251"/>
      <c r="T450" s="252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3" t="s">
        <v>141</v>
      </c>
      <c r="AU450" s="253" t="s">
        <v>86</v>
      </c>
      <c r="AV450" s="14" t="s">
        <v>86</v>
      </c>
      <c r="AW450" s="14" t="s">
        <v>32</v>
      </c>
      <c r="AX450" s="14" t="s">
        <v>76</v>
      </c>
      <c r="AY450" s="253" t="s">
        <v>132</v>
      </c>
    </row>
    <row r="451" spans="1:51" s="14" customFormat="1" ht="12">
      <c r="A451" s="14"/>
      <c r="B451" s="243"/>
      <c r="C451" s="244"/>
      <c r="D451" s="234" t="s">
        <v>141</v>
      </c>
      <c r="E451" s="245" t="s">
        <v>1</v>
      </c>
      <c r="F451" s="246" t="s">
        <v>633</v>
      </c>
      <c r="G451" s="244"/>
      <c r="H451" s="247">
        <v>8.5</v>
      </c>
      <c r="I451" s="248"/>
      <c r="J451" s="244"/>
      <c r="K451" s="244"/>
      <c r="L451" s="249"/>
      <c r="M451" s="250"/>
      <c r="N451" s="251"/>
      <c r="O451" s="251"/>
      <c r="P451" s="251"/>
      <c r="Q451" s="251"/>
      <c r="R451" s="251"/>
      <c r="S451" s="251"/>
      <c r="T451" s="252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3" t="s">
        <v>141</v>
      </c>
      <c r="AU451" s="253" t="s">
        <v>86</v>
      </c>
      <c r="AV451" s="14" t="s">
        <v>86</v>
      </c>
      <c r="AW451" s="14" t="s">
        <v>32</v>
      </c>
      <c r="AX451" s="14" t="s">
        <v>76</v>
      </c>
      <c r="AY451" s="253" t="s">
        <v>132</v>
      </c>
    </row>
    <row r="452" spans="1:51" s="15" customFormat="1" ht="12">
      <c r="A452" s="15"/>
      <c r="B452" s="254"/>
      <c r="C452" s="255"/>
      <c r="D452" s="234" t="s">
        <v>141</v>
      </c>
      <c r="E452" s="256" t="s">
        <v>1</v>
      </c>
      <c r="F452" s="257" t="s">
        <v>183</v>
      </c>
      <c r="G452" s="255"/>
      <c r="H452" s="258">
        <v>53</v>
      </c>
      <c r="I452" s="259"/>
      <c r="J452" s="255"/>
      <c r="K452" s="255"/>
      <c r="L452" s="260"/>
      <c r="M452" s="261"/>
      <c r="N452" s="262"/>
      <c r="O452" s="262"/>
      <c r="P452" s="262"/>
      <c r="Q452" s="262"/>
      <c r="R452" s="262"/>
      <c r="S452" s="262"/>
      <c r="T452" s="263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64" t="s">
        <v>141</v>
      </c>
      <c r="AU452" s="264" t="s">
        <v>86</v>
      </c>
      <c r="AV452" s="15" t="s">
        <v>139</v>
      </c>
      <c r="AW452" s="15" t="s">
        <v>32</v>
      </c>
      <c r="AX452" s="15" t="s">
        <v>84</v>
      </c>
      <c r="AY452" s="264" t="s">
        <v>132</v>
      </c>
    </row>
    <row r="453" spans="1:65" s="2" customFormat="1" ht="24.15" customHeight="1">
      <c r="A453" s="39"/>
      <c r="B453" s="40"/>
      <c r="C453" s="276" t="s">
        <v>634</v>
      </c>
      <c r="D453" s="276" t="s">
        <v>267</v>
      </c>
      <c r="E453" s="277" t="s">
        <v>635</v>
      </c>
      <c r="F453" s="278" t="s">
        <v>636</v>
      </c>
      <c r="G453" s="279" t="s">
        <v>166</v>
      </c>
      <c r="H453" s="280">
        <v>54</v>
      </c>
      <c r="I453" s="281"/>
      <c r="J453" s="282">
        <f>ROUND(I453*H453,2)</f>
        <v>0</v>
      </c>
      <c r="K453" s="278" t="s">
        <v>138</v>
      </c>
      <c r="L453" s="283"/>
      <c r="M453" s="284" t="s">
        <v>1</v>
      </c>
      <c r="N453" s="285" t="s">
        <v>41</v>
      </c>
      <c r="O453" s="92"/>
      <c r="P453" s="228">
        <f>O453*H453</f>
        <v>0</v>
      </c>
      <c r="Q453" s="228">
        <v>0.00187</v>
      </c>
      <c r="R453" s="228">
        <f>Q453*H453</f>
        <v>0.10098</v>
      </c>
      <c r="S453" s="228">
        <v>0</v>
      </c>
      <c r="T453" s="229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0" t="s">
        <v>175</v>
      </c>
      <c r="AT453" s="230" t="s">
        <v>267</v>
      </c>
      <c r="AU453" s="230" t="s">
        <v>86</v>
      </c>
      <c r="AY453" s="18" t="s">
        <v>132</v>
      </c>
      <c r="BE453" s="231">
        <f>IF(N453="základní",J453,0)</f>
        <v>0</v>
      </c>
      <c r="BF453" s="231">
        <f>IF(N453="snížená",J453,0)</f>
        <v>0</v>
      </c>
      <c r="BG453" s="231">
        <f>IF(N453="zákl. přenesená",J453,0)</f>
        <v>0</v>
      </c>
      <c r="BH453" s="231">
        <f>IF(N453="sníž. přenesená",J453,0)</f>
        <v>0</v>
      </c>
      <c r="BI453" s="231">
        <f>IF(N453="nulová",J453,0)</f>
        <v>0</v>
      </c>
      <c r="BJ453" s="18" t="s">
        <v>84</v>
      </c>
      <c r="BK453" s="231">
        <f>ROUND(I453*H453,2)</f>
        <v>0</v>
      </c>
      <c r="BL453" s="18" t="s">
        <v>139</v>
      </c>
      <c r="BM453" s="230" t="s">
        <v>637</v>
      </c>
    </row>
    <row r="454" spans="1:51" s="14" customFormat="1" ht="12">
      <c r="A454" s="14"/>
      <c r="B454" s="243"/>
      <c r="C454" s="244"/>
      <c r="D454" s="234" t="s">
        <v>141</v>
      </c>
      <c r="E454" s="245" t="s">
        <v>1</v>
      </c>
      <c r="F454" s="246" t="s">
        <v>638</v>
      </c>
      <c r="G454" s="244"/>
      <c r="H454" s="247">
        <v>54</v>
      </c>
      <c r="I454" s="248"/>
      <c r="J454" s="244"/>
      <c r="K454" s="244"/>
      <c r="L454" s="249"/>
      <c r="M454" s="250"/>
      <c r="N454" s="251"/>
      <c r="O454" s="251"/>
      <c r="P454" s="251"/>
      <c r="Q454" s="251"/>
      <c r="R454" s="251"/>
      <c r="S454" s="251"/>
      <c r="T454" s="252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3" t="s">
        <v>141</v>
      </c>
      <c r="AU454" s="253" t="s">
        <v>86</v>
      </c>
      <c r="AV454" s="14" t="s">
        <v>86</v>
      </c>
      <c r="AW454" s="14" t="s">
        <v>32</v>
      </c>
      <c r="AX454" s="14" t="s">
        <v>84</v>
      </c>
      <c r="AY454" s="253" t="s">
        <v>132</v>
      </c>
    </row>
    <row r="455" spans="1:65" s="2" customFormat="1" ht="24.15" customHeight="1">
      <c r="A455" s="39"/>
      <c r="B455" s="40"/>
      <c r="C455" s="219" t="s">
        <v>639</v>
      </c>
      <c r="D455" s="219" t="s">
        <v>134</v>
      </c>
      <c r="E455" s="220" t="s">
        <v>640</v>
      </c>
      <c r="F455" s="221" t="s">
        <v>641</v>
      </c>
      <c r="G455" s="222" t="s">
        <v>150</v>
      </c>
      <c r="H455" s="223">
        <v>1115.3</v>
      </c>
      <c r="I455" s="224"/>
      <c r="J455" s="225">
        <f>ROUND(I455*H455,2)</f>
        <v>0</v>
      </c>
      <c r="K455" s="221" t="s">
        <v>138</v>
      </c>
      <c r="L455" s="45"/>
      <c r="M455" s="226" t="s">
        <v>1</v>
      </c>
      <c r="N455" s="227" t="s">
        <v>41</v>
      </c>
      <c r="O455" s="92"/>
      <c r="P455" s="228">
        <f>O455*H455</f>
        <v>0</v>
      </c>
      <c r="Q455" s="228">
        <v>0.00047</v>
      </c>
      <c r="R455" s="228">
        <f>Q455*H455</f>
        <v>0.524191</v>
      </c>
      <c r="S455" s="228">
        <v>0</v>
      </c>
      <c r="T455" s="229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0" t="s">
        <v>139</v>
      </c>
      <c r="AT455" s="230" t="s">
        <v>134</v>
      </c>
      <c r="AU455" s="230" t="s">
        <v>86</v>
      </c>
      <c r="AY455" s="18" t="s">
        <v>132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8" t="s">
        <v>84</v>
      </c>
      <c r="BK455" s="231">
        <f>ROUND(I455*H455,2)</f>
        <v>0</v>
      </c>
      <c r="BL455" s="18" t="s">
        <v>139</v>
      </c>
      <c r="BM455" s="230" t="s">
        <v>642</v>
      </c>
    </row>
    <row r="456" spans="1:51" s="13" customFormat="1" ht="12">
      <c r="A456" s="13"/>
      <c r="B456" s="232"/>
      <c r="C456" s="233"/>
      <c r="D456" s="234" t="s">
        <v>141</v>
      </c>
      <c r="E456" s="235" t="s">
        <v>1</v>
      </c>
      <c r="F456" s="236" t="s">
        <v>424</v>
      </c>
      <c r="G456" s="233"/>
      <c r="H456" s="235" t="s">
        <v>1</v>
      </c>
      <c r="I456" s="237"/>
      <c r="J456" s="233"/>
      <c r="K456" s="233"/>
      <c r="L456" s="238"/>
      <c r="M456" s="239"/>
      <c r="N456" s="240"/>
      <c r="O456" s="240"/>
      <c r="P456" s="240"/>
      <c r="Q456" s="240"/>
      <c r="R456" s="240"/>
      <c r="S456" s="240"/>
      <c r="T456" s="241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2" t="s">
        <v>141</v>
      </c>
      <c r="AU456" s="242" t="s">
        <v>86</v>
      </c>
      <c r="AV456" s="13" t="s">
        <v>84</v>
      </c>
      <c r="AW456" s="13" t="s">
        <v>32</v>
      </c>
      <c r="AX456" s="13" t="s">
        <v>76</v>
      </c>
      <c r="AY456" s="242" t="s">
        <v>132</v>
      </c>
    </row>
    <row r="457" spans="1:51" s="14" customFormat="1" ht="12">
      <c r="A457" s="14"/>
      <c r="B457" s="243"/>
      <c r="C457" s="244"/>
      <c r="D457" s="234" t="s">
        <v>141</v>
      </c>
      <c r="E457" s="245" t="s">
        <v>1</v>
      </c>
      <c r="F457" s="246" t="s">
        <v>643</v>
      </c>
      <c r="G457" s="244"/>
      <c r="H457" s="247">
        <v>1115.3</v>
      </c>
      <c r="I457" s="248"/>
      <c r="J457" s="244"/>
      <c r="K457" s="244"/>
      <c r="L457" s="249"/>
      <c r="M457" s="250"/>
      <c r="N457" s="251"/>
      <c r="O457" s="251"/>
      <c r="P457" s="251"/>
      <c r="Q457" s="251"/>
      <c r="R457" s="251"/>
      <c r="S457" s="251"/>
      <c r="T457" s="252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3" t="s">
        <v>141</v>
      </c>
      <c r="AU457" s="253" t="s">
        <v>86</v>
      </c>
      <c r="AV457" s="14" t="s">
        <v>86</v>
      </c>
      <c r="AW457" s="14" t="s">
        <v>32</v>
      </c>
      <c r="AX457" s="14" t="s">
        <v>84</v>
      </c>
      <c r="AY457" s="253" t="s">
        <v>132</v>
      </c>
    </row>
    <row r="458" spans="1:65" s="2" customFormat="1" ht="33" customHeight="1">
      <c r="A458" s="39"/>
      <c r="B458" s="40"/>
      <c r="C458" s="219" t="s">
        <v>644</v>
      </c>
      <c r="D458" s="219" t="s">
        <v>134</v>
      </c>
      <c r="E458" s="220" t="s">
        <v>645</v>
      </c>
      <c r="F458" s="221" t="s">
        <v>646</v>
      </c>
      <c r="G458" s="222" t="s">
        <v>166</v>
      </c>
      <c r="H458" s="223">
        <v>923</v>
      </c>
      <c r="I458" s="224"/>
      <c r="J458" s="225">
        <f>ROUND(I458*H458,2)</f>
        <v>0</v>
      </c>
      <c r="K458" s="221" t="s">
        <v>138</v>
      </c>
      <c r="L458" s="45"/>
      <c r="M458" s="226" t="s">
        <v>1</v>
      </c>
      <c r="N458" s="227" t="s">
        <v>41</v>
      </c>
      <c r="O458" s="92"/>
      <c r="P458" s="228">
        <f>O458*H458</f>
        <v>0</v>
      </c>
      <c r="Q458" s="228">
        <v>0.0006</v>
      </c>
      <c r="R458" s="228">
        <f>Q458*H458</f>
        <v>0.5538</v>
      </c>
      <c r="S458" s="228">
        <v>0</v>
      </c>
      <c r="T458" s="229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0" t="s">
        <v>139</v>
      </c>
      <c r="AT458" s="230" t="s">
        <v>134</v>
      </c>
      <c r="AU458" s="230" t="s">
        <v>86</v>
      </c>
      <c r="AY458" s="18" t="s">
        <v>132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18" t="s">
        <v>84</v>
      </c>
      <c r="BK458" s="231">
        <f>ROUND(I458*H458,2)</f>
        <v>0</v>
      </c>
      <c r="BL458" s="18" t="s">
        <v>139</v>
      </c>
      <c r="BM458" s="230" t="s">
        <v>647</v>
      </c>
    </row>
    <row r="459" spans="1:51" s="13" customFormat="1" ht="12">
      <c r="A459" s="13"/>
      <c r="B459" s="232"/>
      <c r="C459" s="233"/>
      <c r="D459" s="234" t="s">
        <v>141</v>
      </c>
      <c r="E459" s="235" t="s">
        <v>1</v>
      </c>
      <c r="F459" s="236" t="s">
        <v>648</v>
      </c>
      <c r="G459" s="233"/>
      <c r="H459" s="235" t="s">
        <v>1</v>
      </c>
      <c r="I459" s="237"/>
      <c r="J459" s="233"/>
      <c r="K459" s="233"/>
      <c r="L459" s="238"/>
      <c r="M459" s="239"/>
      <c r="N459" s="240"/>
      <c r="O459" s="240"/>
      <c r="P459" s="240"/>
      <c r="Q459" s="240"/>
      <c r="R459" s="240"/>
      <c r="S459" s="240"/>
      <c r="T459" s="241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2" t="s">
        <v>141</v>
      </c>
      <c r="AU459" s="242" t="s">
        <v>86</v>
      </c>
      <c r="AV459" s="13" t="s">
        <v>84</v>
      </c>
      <c r="AW459" s="13" t="s">
        <v>32</v>
      </c>
      <c r="AX459" s="13" t="s">
        <v>76</v>
      </c>
      <c r="AY459" s="242" t="s">
        <v>132</v>
      </c>
    </row>
    <row r="460" spans="1:51" s="14" customFormat="1" ht="12">
      <c r="A460" s="14"/>
      <c r="B460" s="243"/>
      <c r="C460" s="244"/>
      <c r="D460" s="234" t="s">
        <v>141</v>
      </c>
      <c r="E460" s="245" t="s">
        <v>1</v>
      </c>
      <c r="F460" s="246" t="s">
        <v>576</v>
      </c>
      <c r="G460" s="244"/>
      <c r="H460" s="247">
        <v>481</v>
      </c>
      <c r="I460" s="248"/>
      <c r="J460" s="244"/>
      <c r="K460" s="244"/>
      <c r="L460" s="249"/>
      <c r="M460" s="250"/>
      <c r="N460" s="251"/>
      <c r="O460" s="251"/>
      <c r="P460" s="251"/>
      <c r="Q460" s="251"/>
      <c r="R460" s="251"/>
      <c r="S460" s="251"/>
      <c r="T460" s="252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3" t="s">
        <v>141</v>
      </c>
      <c r="AU460" s="253" t="s">
        <v>86</v>
      </c>
      <c r="AV460" s="14" t="s">
        <v>86</v>
      </c>
      <c r="AW460" s="14" t="s">
        <v>32</v>
      </c>
      <c r="AX460" s="14" t="s">
        <v>76</v>
      </c>
      <c r="AY460" s="253" t="s">
        <v>132</v>
      </c>
    </row>
    <row r="461" spans="1:51" s="13" customFormat="1" ht="12">
      <c r="A461" s="13"/>
      <c r="B461" s="232"/>
      <c r="C461" s="233"/>
      <c r="D461" s="234" t="s">
        <v>141</v>
      </c>
      <c r="E461" s="235" t="s">
        <v>1</v>
      </c>
      <c r="F461" s="236" t="s">
        <v>649</v>
      </c>
      <c r="G461" s="233"/>
      <c r="H461" s="235" t="s">
        <v>1</v>
      </c>
      <c r="I461" s="237"/>
      <c r="J461" s="233"/>
      <c r="K461" s="233"/>
      <c r="L461" s="238"/>
      <c r="M461" s="239"/>
      <c r="N461" s="240"/>
      <c r="O461" s="240"/>
      <c r="P461" s="240"/>
      <c r="Q461" s="240"/>
      <c r="R461" s="240"/>
      <c r="S461" s="240"/>
      <c r="T461" s="241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2" t="s">
        <v>141</v>
      </c>
      <c r="AU461" s="242" t="s">
        <v>86</v>
      </c>
      <c r="AV461" s="13" t="s">
        <v>84</v>
      </c>
      <c r="AW461" s="13" t="s">
        <v>32</v>
      </c>
      <c r="AX461" s="13" t="s">
        <v>76</v>
      </c>
      <c r="AY461" s="242" t="s">
        <v>132</v>
      </c>
    </row>
    <row r="462" spans="1:51" s="14" customFormat="1" ht="12">
      <c r="A462" s="14"/>
      <c r="B462" s="243"/>
      <c r="C462" s="244"/>
      <c r="D462" s="234" t="s">
        <v>141</v>
      </c>
      <c r="E462" s="245" t="s">
        <v>1</v>
      </c>
      <c r="F462" s="246" t="s">
        <v>566</v>
      </c>
      <c r="G462" s="244"/>
      <c r="H462" s="247">
        <v>442</v>
      </c>
      <c r="I462" s="248"/>
      <c r="J462" s="244"/>
      <c r="K462" s="244"/>
      <c r="L462" s="249"/>
      <c r="M462" s="250"/>
      <c r="N462" s="251"/>
      <c r="O462" s="251"/>
      <c r="P462" s="251"/>
      <c r="Q462" s="251"/>
      <c r="R462" s="251"/>
      <c r="S462" s="251"/>
      <c r="T462" s="252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3" t="s">
        <v>141</v>
      </c>
      <c r="AU462" s="253" t="s">
        <v>86</v>
      </c>
      <c r="AV462" s="14" t="s">
        <v>86</v>
      </c>
      <c r="AW462" s="14" t="s">
        <v>32</v>
      </c>
      <c r="AX462" s="14" t="s">
        <v>76</v>
      </c>
      <c r="AY462" s="253" t="s">
        <v>132</v>
      </c>
    </row>
    <row r="463" spans="1:51" s="15" customFormat="1" ht="12">
      <c r="A463" s="15"/>
      <c r="B463" s="254"/>
      <c r="C463" s="255"/>
      <c r="D463" s="234" t="s">
        <v>141</v>
      </c>
      <c r="E463" s="256" t="s">
        <v>1</v>
      </c>
      <c r="F463" s="257" t="s">
        <v>183</v>
      </c>
      <c r="G463" s="255"/>
      <c r="H463" s="258">
        <v>923</v>
      </c>
      <c r="I463" s="259"/>
      <c r="J463" s="255"/>
      <c r="K463" s="255"/>
      <c r="L463" s="260"/>
      <c r="M463" s="261"/>
      <c r="N463" s="262"/>
      <c r="O463" s="262"/>
      <c r="P463" s="262"/>
      <c r="Q463" s="262"/>
      <c r="R463" s="262"/>
      <c r="S463" s="262"/>
      <c r="T463" s="263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64" t="s">
        <v>141</v>
      </c>
      <c r="AU463" s="264" t="s">
        <v>86</v>
      </c>
      <c r="AV463" s="15" t="s">
        <v>139</v>
      </c>
      <c r="AW463" s="15" t="s">
        <v>32</v>
      </c>
      <c r="AX463" s="15" t="s">
        <v>84</v>
      </c>
      <c r="AY463" s="264" t="s">
        <v>132</v>
      </c>
    </row>
    <row r="464" spans="1:65" s="2" customFormat="1" ht="24.15" customHeight="1">
      <c r="A464" s="39"/>
      <c r="B464" s="40"/>
      <c r="C464" s="219" t="s">
        <v>650</v>
      </c>
      <c r="D464" s="219" t="s">
        <v>134</v>
      </c>
      <c r="E464" s="220" t="s">
        <v>651</v>
      </c>
      <c r="F464" s="221" t="s">
        <v>652</v>
      </c>
      <c r="G464" s="222" t="s">
        <v>166</v>
      </c>
      <c r="H464" s="223">
        <v>515</v>
      </c>
      <c r="I464" s="224"/>
      <c r="J464" s="225">
        <f>ROUND(I464*H464,2)</f>
        <v>0</v>
      </c>
      <c r="K464" s="221" t="s">
        <v>138</v>
      </c>
      <c r="L464" s="45"/>
      <c r="M464" s="226" t="s">
        <v>1</v>
      </c>
      <c r="N464" s="227" t="s">
        <v>41</v>
      </c>
      <c r="O464" s="92"/>
      <c r="P464" s="228">
        <f>O464*H464</f>
        <v>0</v>
      </c>
      <c r="Q464" s="228">
        <v>0</v>
      </c>
      <c r="R464" s="228">
        <f>Q464*H464</f>
        <v>0</v>
      </c>
      <c r="S464" s="228">
        <v>0</v>
      </c>
      <c r="T464" s="229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0" t="s">
        <v>139</v>
      </c>
      <c r="AT464" s="230" t="s">
        <v>134</v>
      </c>
      <c r="AU464" s="230" t="s">
        <v>86</v>
      </c>
      <c r="AY464" s="18" t="s">
        <v>132</v>
      </c>
      <c r="BE464" s="231">
        <f>IF(N464="základní",J464,0)</f>
        <v>0</v>
      </c>
      <c r="BF464" s="231">
        <f>IF(N464="snížená",J464,0)</f>
        <v>0</v>
      </c>
      <c r="BG464" s="231">
        <f>IF(N464="zákl. přenesená",J464,0)</f>
        <v>0</v>
      </c>
      <c r="BH464" s="231">
        <f>IF(N464="sníž. přenesená",J464,0)</f>
        <v>0</v>
      </c>
      <c r="BI464" s="231">
        <f>IF(N464="nulová",J464,0)</f>
        <v>0</v>
      </c>
      <c r="BJ464" s="18" t="s">
        <v>84</v>
      </c>
      <c r="BK464" s="231">
        <f>ROUND(I464*H464,2)</f>
        <v>0</v>
      </c>
      <c r="BL464" s="18" t="s">
        <v>139</v>
      </c>
      <c r="BM464" s="230" t="s">
        <v>653</v>
      </c>
    </row>
    <row r="465" spans="1:51" s="13" customFormat="1" ht="12">
      <c r="A465" s="13"/>
      <c r="B465" s="232"/>
      <c r="C465" s="233"/>
      <c r="D465" s="234" t="s">
        <v>141</v>
      </c>
      <c r="E465" s="235" t="s">
        <v>1</v>
      </c>
      <c r="F465" s="236" t="s">
        <v>157</v>
      </c>
      <c r="G465" s="233"/>
      <c r="H465" s="235" t="s">
        <v>1</v>
      </c>
      <c r="I465" s="237"/>
      <c r="J465" s="233"/>
      <c r="K465" s="233"/>
      <c r="L465" s="238"/>
      <c r="M465" s="239"/>
      <c r="N465" s="240"/>
      <c r="O465" s="240"/>
      <c r="P465" s="240"/>
      <c r="Q465" s="240"/>
      <c r="R465" s="240"/>
      <c r="S465" s="240"/>
      <c r="T465" s="241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2" t="s">
        <v>141</v>
      </c>
      <c r="AU465" s="242" t="s">
        <v>86</v>
      </c>
      <c r="AV465" s="13" t="s">
        <v>84</v>
      </c>
      <c r="AW465" s="13" t="s">
        <v>32</v>
      </c>
      <c r="AX465" s="13" t="s">
        <v>76</v>
      </c>
      <c r="AY465" s="242" t="s">
        <v>132</v>
      </c>
    </row>
    <row r="466" spans="1:51" s="14" customFormat="1" ht="12">
      <c r="A466" s="14"/>
      <c r="B466" s="243"/>
      <c r="C466" s="244"/>
      <c r="D466" s="234" t="s">
        <v>141</v>
      </c>
      <c r="E466" s="245" t="s">
        <v>1</v>
      </c>
      <c r="F466" s="246" t="s">
        <v>597</v>
      </c>
      <c r="G466" s="244"/>
      <c r="H466" s="247">
        <v>515</v>
      </c>
      <c r="I466" s="248"/>
      <c r="J466" s="244"/>
      <c r="K466" s="244"/>
      <c r="L466" s="249"/>
      <c r="M466" s="250"/>
      <c r="N466" s="251"/>
      <c r="O466" s="251"/>
      <c r="P466" s="251"/>
      <c r="Q466" s="251"/>
      <c r="R466" s="251"/>
      <c r="S466" s="251"/>
      <c r="T466" s="252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3" t="s">
        <v>141</v>
      </c>
      <c r="AU466" s="253" t="s">
        <v>86</v>
      </c>
      <c r="AV466" s="14" t="s">
        <v>86</v>
      </c>
      <c r="AW466" s="14" t="s">
        <v>32</v>
      </c>
      <c r="AX466" s="14" t="s">
        <v>84</v>
      </c>
      <c r="AY466" s="253" t="s">
        <v>132</v>
      </c>
    </row>
    <row r="467" spans="1:65" s="2" customFormat="1" ht="16.5" customHeight="1">
      <c r="A467" s="39"/>
      <c r="B467" s="40"/>
      <c r="C467" s="219" t="s">
        <v>654</v>
      </c>
      <c r="D467" s="219" t="s">
        <v>134</v>
      </c>
      <c r="E467" s="220" t="s">
        <v>655</v>
      </c>
      <c r="F467" s="221" t="s">
        <v>656</v>
      </c>
      <c r="G467" s="222" t="s">
        <v>178</v>
      </c>
      <c r="H467" s="223">
        <v>7.5</v>
      </c>
      <c r="I467" s="224"/>
      <c r="J467" s="225">
        <f>ROUND(I467*H467,2)</f>
        <v>0</v>
      </c>
      <c r="K467" s="221" t="s">
        <v>138</v>
      </c>
      <c r="L467" s="45"/>
      <c r="M467" s="226" t="s">
        <v>1</v>
      </c>
      <c r="N467" s="227" t="s">
        <v>41</v>
      </c>
      <c r="O467" s="92"/>
      <c r="P467" s="228">
        <f>O467*H467</f>
        <v>0</v>
      </c>
      <c r="Q467" s="228">
        <v>0</v>
      </c>
      <c r="R467" s="228">
        <f>Q467*H467</f>
        <v>0</v>
      </c>
      <c r="S467" s="228">
        <v>2.4</v>
      </c>
      <c r="T467" s="229">
        <f>S467*H467</f>
        <v>18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0" t="s">
        <v>139</v>
      </c>
      <c r="AT467" s="230" t="s">
        <v>134</v>
      </c>
      <c r="AU467" s="230" t="s">
        <v>86</v>
      </c>
      <c r="AY467" s="18" t="s">
        <v>132</v>
      </c>
      <c r="BE467" s="231">
        <f>IF(N467="základní",J467,0)</f>
        <v>0</v>
      </c>
      <c r="BF467" s="231">
        <f>IF(N467="snížená",J467,0)</f>
        <v>0</v>
      </c>
      <c r="BG467" s="231">
        <f>IF(N467="zákl. přenesená",J467,0)</f>
        <v>0</v>
      </c>
      <c r="BH467" s="231">
        <f>IF(N467="sníž. přenesená",J467,0)</f>
        <v>0</v>
      </c>
      <c r="BI467" s="231">
        <f>IF(N467="nulová",J467,0)</f>
        <v>0</v>
      </c>
      <c r="BJ467" s="18" t="s">
        <v>84</v>
      </c>
      <c r="BK467" s="231">
        <f>ROUND(I467*H467,2)</f>
        <v>0</v>
      </c>
      <c r="BL467" s="18" t="s">
        <v>139</v>
      </c>
      <c r="BM467" s="230" t="s">
        <v>657</v>
      </c>
    </row>
    <row r="468" spans="1:51" s="13" customFormat="1" ht="12">
      <c r="A468" s="13"/>
      <c r="B468" s="232"/>
      <c r="C468" s="233"/>
      <c r="D468" s="234" t="s">
        <v>141</v>
      </c>
      <c r="E468" s="235" t="s">
        <v>1</v>
      </c>
      <c r="F468" s="236" t="s">
        <v>658</v>
      </c>
      <c r="G468" s="233"/>
      <c r="H468" s="235" t="s">
        <v>1</v>
      </c>
      <c r="I468" s="237"/>
      <c r="J468" s="233"/>
      <c r="K468" s="233"/>
      <c r="L468" s="238"/>
      <c r="M468" s="239"/>
      <c r="N468" s="240"/>
      <c r="O468" s="240"/>
      <c r="P468" s="240"/>
      <c r="Q468" s="240"/>
      <c r="R468" s="240"/>
      <c r="S468" s="240"/>
      <c r="T468" s="241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2" t="s">
        <v>141</v>
      </c>
      <c r="AU468" s="242" t="s">
        <v>86</v>
      </c>
      <c r="AV468" s="13" t="s">
        <v>84</v>
      </c>
      <c r="AW468" s="13" t="s">
        <v>32</v>
      </c>
      <c r="AX468" s="13" t="s">
        <v>76</v>
      </c>
      <c r="AY468" s="242" t="s">
        <v>132</v>
      </c>
    </row>
    <row r="469" spans="1:51" s="14" customFormat="1" ht="12">
      <c r="A469" s="14"/>
      <c r="B469" s="243"/>
      <c r="C469" s="244"/>
      <c r="D469" s="234" t="s">
        <v>141</v>
      </c>
      <c r="E469" s="245" t="s">
        <v>1</v>
      </c>
      <c r="F469" s="246" t="s">
        <v>659</v>
      </c>
      <c r="G469" s="244"/>
      <c r="H469" s="247">
        <v>7.5</v>
      </c>
      <c r="I469" s="248"/>
      <c r="J469" s="244"/>
      <c r="K469" s="244"/>
      <c r="L469" s="249"/>
      <c r="M469" s="250"/>
      <c r="N469" s="251"/>
      <c r="O469" s="251"/>
      <c r="P469" s="251"/>
      <c r="Q469" s="251"/>
      <c r="R469" s="251"/>
      <c r="S469" s="251"/>
      <c r="T469" s="252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3" t="s">
        <v>141</v>
      </c>
      <c r="AU469" s="253" t="s">
        <v>86</v>
      </c>
      <c r="AV469" s="14" t="s">
        <v>86</v>
      </c>
      <c r="AW469" s="14" t="s">
        <v>32</v>
      </c>
      <c r="AX469" s="14" t="s">
        <v>84</v>
      </c>
      <c r="AY469" s="253" t="s">
        <v>132</v>
      </c>
    </row>
    <row r="470" spans="1:65" s="2" customFormat="1" ht="24.15" customHeight="1">
      <c r="A470" s="39"/>
      <c r="B470" s="40"/>
      <c r="C470" s="219" t="s">
        <v>660</v>
      </c>
      <c r="D470" s="219" t="s">
        <v>134</v>
      </c>
      <c r="E470" s="220" t="s">
        <v>661</v>
      </c>
      <c r="F470" s="221" t="s">
        <v>662</v>
      </c>
      <c r="G470" s="222" t="s">
        <v>137</v>
      </c>
      <c r="H470" s="223">
        <v>9</v>
      </c>
      <c r="I470" s="224"/>
      <c r="J470" s="225">
        <f>ROUND(I470*H470,2)</f>
        <v>0</v>
      </c>
      <c r="K470" s="221" t="s">
        <v>138</v>
      </c>
      <c r="L470" s="45"/>
      <c r="M470" s="226" t="s">
        <v>1</v>
      </c>
      <c r="N470" s="227" t="s">
        <v>41</v>
      </c>
      <c r="O470" s="92"/>
      <c r="P470" s="228">
        <f>O470*H470</f>
        <v>0</v>
      </c>
      <c r="Q470" s="228">
        <v>0</v>
      </c>
      <c r="R470" s="228">
        <f>Q470*H470</f>
        <v>0</v>
      </c>
      <c r="S470" s="228">
        <v>0.082</v>
      </c>
      <c r="T470" s="229">
        <f>S470*H470</f>
        <v>0.738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0" t="s">
        <v>139</v>
      </c>
      <c r="AT470" s="230" t="s">
        <v>134</v>
      </c>
      <c r="AU470" s="230" t="s">
        <v>86</v>
      </c>
      <c r="AY470" s="18" t="s">
        <v>132</v>
      </c>
      <c r="BE470" s="231">
        <f>IF(N470="základní",J470,0)</f>
        <v>0</v>
      </c>
      <c r="BF470" s="231">
        <f>IF(N470="snížená",J470,0)</f>
        <v>0</v>
      </c>
      <c r="BG470" s="231">
        <f>IF(N470="zákl. přenesená",J470,0)</f>
        <v>0</v>
      </c>
      <c r="BH470" s="231">
        <f>IF(N470="sníž. přenesená",J470,0)</f>
        <v>0</v>
      </c>
      <c r="BI470" s="231">
        <f>IF(N470="nulová",J470,0)</f>
        <v>0</v>
      </c>
      <c r="BJ470" s="18" t="s">
        <v>84</v>
      </c>
      <c r="BK470" s="231">
        <f>ROUND(I470*H470,2)</f>
        <v>0</v>
      </c>
      <c r="BL470" s="18" t="s">
        <v>139</v>
      </c>
      <c r="BM470" s="230" t="s">
        <v>663</v>
      </c>
    </row>
    <row r="471" spans="1:51" s="13" customFormat="1" ht="12">
      <c r="A471" s="13"/>
      <c r="B471" s="232"/>
      <c r="C471" s="233"/>
      <c r="D471" s="234" t="s">
        <v>141</v>
      </c>
      <c r="E471" s="235" t="s">
        <v>1</v>
      </c>
      <c r="F471" s="236" t="s">
        <v>157</v>
      </c>
      <c r="G471" s="233"/>
      <c r="H471" s="235" t="s">
        <v>1</v>
      </c>
      <c r="I471" s="237"/>
      <c r="J471" s="233"/>
      <c r="K471" s="233"/>
      <c r="L471" s="238"/>
      <c r="M471" s="239"/>
      <c r="N471" s="240"/>
      <c r="O471" s="240"/>
      <c r="P471" s="240"/>
      <c r="Q471" s="240"/>
      <c r="R471" s="240"/>
      <c r="S471" s="240"/>
      <c r="T471" s="241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2" t="s">
        <v>141</v>
      </c>
      <c r="AU471" s="242" t="s">
        <v>86</v>
      </c>
      <c r="AV471" s="13" t="s">
        <v>84</v>
      </c>
      <c r="AW471" s="13" t="s">
        <v>32</v>
      </c>
      <c r="AX471" s="13" t="s">
        <v>76</v>
      </c>
      <c r="AY471" s="242" t="s">
        <v>132</v>
      </c>
    </row>
    <row r="472" spans="1:51" s="14" customFormat="1" ht="12">
      <c r="A472" s="14"/>
      <c r="B472" s="243"/>
      <c r="C472" s="244"/>
      <c r="D472" s="234" t="s">
        <v>141</v>
      </c>
      <c r="E472" s="245" t="s">
        <v>1</v>
      </c>
      <c r="F472" s="246" t="s">
        <v>664</v>
      </c>
      <c r="G472" s="244"/>
      <c r="H472" s="247">
        <v>9</v>
      </c>
      <c r="I472" s="248"/>
      <c r="J472" s="244"/>
      <c r="K472" s="244"/>
      <c r="L472" s="249"/>
      <c r="M472" s="250"/>
      <c r="N472" s="251"/>
      <c r="O472" s="251"/>
      <c r="P472" s="251"/>
      <c r="Q472" s="251"/>
      <c r="R472" s="251"/>
      <c r="S472" s="251"/>
      <c r="T472" s="252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3" t="s">
        <v>141</v>
      </c>
      <c r="AU472" s="253" t="s">
        <v>86</v>
      </c>
      <c r="AV472" s="14" t="s">
        <v>86</v>
      </c>
      <c r="AW472" s="14" t="s">
        <v>32</v>
      </c>
      <c r="AX472" s="14" t="s">
        <v>84</v>
      </c>
      <c r="AY472" s="253" t="s">
        <v>132</v>
      </c>
    </row>
    <row r="473" spans="1:65" s="2" customFormat="1" ht="33" customHeight="1">
      <c r="A473" s="39"/>
      <c r="B473" s="40"/>
      <c r="C473" s="219" t="s">
        <v>665</v>
      </c>
      <c r="D473" s="219" t="s">
        <v>134</v>
      </c>
      <c r="E473" s="220" t="s">
        <v>666</v>
      </c>
      <c r="F473" s="221" t="s">
        <v>667</v>
      </c>
      <c r="G473" s="222" t="s">
        <v>150</v>
      </c>
      <c r="H473" s="223">
        <v>22</v>
      </c>
      <c r="I473" s="224"/>
      <c r="J473" s="225">
        <f>ROUND(I473*H473,2)</f>
        <v>0</v>
      </c>
      <c r="K473" s="221" t="s">
        <v>138</v>
      </c>
      <c r="L473" s="45"/>
      <c r="M473" s="226" t="s">
        <v>1</v>
      </c>
      <c r="N473" s="227" t="s">
        <v>41</v>
      </c>
      <c r="O473" s="92"/>
      <c r="P473" s="228">
        <f>O473*H473</f>
        <v>0</v>
      </c>
      <c r="Q473" s="228">
        <v>0</v>
      </c>
      <c r="R473" s="228">
        <f>Q473*H473</f>
        <v>0</v>
      </c>
      <c r="S473" s="228">
        <v>0</v>
      </c>
      <c r="T473" s="229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0" t="s">
        <v>139</v>
      </c>
      <c r="AT473" s="230" t="s">
        <v>134</v>
      </c>
      <c r="AU473" s="230" t="s">
        <v>86</v>
      </c>
      <c r="AY473" s="18" t="s">
        <v>132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18" t="s">
        <v>84</v>
      </c>
      <c r="BK473" s="231">
        <f>ROUND(I473*H473,2)</f>
        <v>0</v>
      </c>
      <c r="BL473" s="18" t="s">
        <v>139</v>
      </c>
      <c r="BM473" s="230" t="s">
        <v>668</v>
      </c>
    </row>
    <row r="474" spans="1:51" s="13" customFormat="1" ht="12">
      <c r="A474" s="13"/>
      <c r="B474" s="232"/>
      <c r="C474" s="233"/>
      <c r="D474" s="234" t="s">
        <v>141</v>
      </c>
      <c r="E474" s="235" t="s">
        <v>1</v>
      </c>
      <c r="F474" s="236" t="s">
        <v>152</v>
      </c>
      <c r="G474" s="233"/>
      <c r="H474" s="235" t="s">
        <v>1</v>
      </c>
      <c r="I474" s="237"/>
      <c r="J474" s="233"/>
      <c r="K474" s="233"/>
      <c r="L474" s="238"/>
      <c r="M474" s="239"/>
      <c r="N474" s="240"/>
      <c r="O474" s="240"/>
      <c r="P474" s="240"/>
      <c r="Q474" s="240"/>
      <c r="R474" s="240"/>
      <c r="S474" s="240"/>
      <c r="T474" s="241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2" t="s">
        <v>141</v>
      </c>
      <c r="AU474" s="242" t="s">
        <v>86</v>
      </c>
      <c r="AV474" s="13" t="s">
        <v>84</v>
      </c>
      <c r="AW474" s="13" t="s">
        <v>32</v>
      </c>
      <c r="AX474" s="13" t="s">
        <v>76</v>
      </c>
      <c r="AY474" s="242" t="s">
        <v>132</v>
      </c>
    </row>
    <row r="475" spans="1:51" s="14" customFormat="1" ht="12">
      <c r="A475" s="14"/>
      <c r="B475" s="243"/>
      <c r="C475" s="244"/>
      <c r="D475" s="234" t="s">
        <v>141</v>
      </c>
      <c r="E475" s="245" t="s">
        <v>1</v>
      </c>
      <c r="F475" s="246" t="s">
        <v>153</v>
      </c>
      <c r="G475" s="244"/>
      <c r="H475" s="247">
        <v>22</v>
      </c>
      <c r="I475" s="248"/>
      <c r="J475" s="244"/>
      <c r="K475" s="244"/>
      <c r="L475" s="249"/>
      <c r="M475" s="250"/>
      <c r="N475" s="251"/>
      <c r="O475" s="251"/>
      <c r="P475" s="251"/>
      <c r="Q475" s="251"/>
      <c r="R475" s="251"/>
      <c r="S475" s="251"/>
      <c r="T475" s="252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3" t="s">
        <v>141</v>
      </c>
      <c r="AU475" s="253" t="s">
        <v>86</v>
      </c>
      <c r="AV475" s="14" t="s">
        <v>86</v>
      </c>
      <c r="AW475" s="14" t="s">
        <v>32</v>
      </c>
      <c r="AX475" s="14" t="s">
        <v>84</v>
      </c>
      <c r="AY475" s="253" t="s">
        <v>132</v>
      </c>
    </row>
    <row r="476" spans="1:63" s="12" customFormat="1" ht="22.8" customHeight="1">
      <c r="A476" s="12"/>
      <c r="B476" s="203"/>
      <c r="C476" s="204"/>
      <c r="D476" s="205" t="s">
        <v>75</v>
      </c>
      <c r="E476" s="217" t="s">
        <v>669</v>
      </c>
      <c r="F476" s="217" t="s">
        <v>670</v>
      </c>
      <c r="G476" s="204"/>
      <c r="H476" s="204"/>
      <c r="I476" s="207"/>
      <c r="J476" s="218">
        <f>BK476</f>
        <v>0</v>
      </c>
      <c r="K476" s="204"/>
      <c r="L476" s="209"/>
      <c r="M476" s="210"/>
      <c r="N476" s="211"/>
      <c r="O476" s="211"/>
      <c r="P476" s="212">
        <f>SUM(P477:P488)</f>
        <v>0</v>
      </c>
      <c r="Q476" s="211"/>
      <c r="R476" s="212">
        <f>SUM(R477:R488)</f>
        <v>0</v>
      </c>
      <c r="S476" s="211"/>
      <c r="T476" s="213">
        <f>SUM(T477:T488)</f>
        <v>0</v>
      </c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R476" s="214" t="s">
        <v>84</v>
      </c>
      <c r="AT476" s="215" t="s">
        <v>75</v>
      </c>
      <c r="AU476" s="215" t="s">
        <v>84</v>
      </c>
      <c r="AY476" s="214" t="s">
        <v>132</v>
      </c>
      <c r="BK476" s="216">
        <f>SUM(BK477:BK488)</f>
        <v>0</v>
      </c>
    </row>
    <row r="477" spans="1:65" s="2" customFormat="1" ht="21.75" customHeight="1">
      <c r="A477" s="39"/>
      <c r="B477" s="40"/>
      <c r="C477" s="219" t="s">
        <v>671</v>
      </c>
      <c r="D477" s="219" t="s">
        <v>134</v>
      </c>
      <c r="E477" s="220" t="s">
        <v>672</v>
      </c>
      <c r="F477" s="221" t="s">
        <v>673</v>
      </c>
      <c r="G477" s="222" t="s">
        <v>270</v>
      </c>
      <c r="H477" s="223">
        <v>117.784</v>
      </c>
      <c r="I477" s="224"/>
      <c r="J477" s="225">
        <f>ROUND(I477*H477,2)</f>
        <v>0</v>
      </c>
      <c r="K477" s="221" t="s">
        <v>138</v>
      </c>
      <c r="L477" s="45"/>
      <c r="M477" s="226" t="s">
        <v>1</v>
      </c>
      <c r="N477" s="227" t="s">
        <v>41</v>
      </c>
      <c r="O477" s="92"/>
      <c r="P477" s="228">
        <f>O477*H477</f>
        <v>0</v>
      </c>
      <c r="Q477" s="228">
        <v>0</v>
      </c>
      <c r="R477" s="228">
        <f>Q477*H477</f>
        <v>0</v>
      </c>
      <c r="S477" s="228">
        <v>0</v>
      </c>
      <c r="T477" s="229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0" t="s">
        <v>139</v>
      </c>
      <c r="AT477" s="230" t="s">
        <v>134</v>
      </c>
      <c r="AU477" s="230" t="s">
        <v>86</v>
      </c>
      <c r="AY477" s="18" t="s">
        <v>132</v>
      </c>
      <c r="BE477" s="231">
        <f>IF(N477="základní",J477,0)</f>
        <v>0</v>
      </c>
      <c r="BF477" s="231">
        <f>IF(N477="snížená",J477,0)</f>
        <v>0</v>
      </c>
      <c r="BG477" s="231">
        <f>IF(N477="zákl. přenesená",J477,0)</f>
        <v>0</v>
      </c>
      <c r="BH477" s="231">
        <f>IF(N477="sníž. přenesená",J477,0)</f>
        <v>0</v>
      </c>
      <c r="BI477" s="231">
        <f>IF(N477="nulová",J477,0)</f>
        <v>0</v>
      </c>
      <c r="BJ477" s="18" t="s">
        <v>84</v>
      </c>
      <c r="BK477" s="231">
        <f>ROUND(I477*H477,2)</f>
        <v>0</v>
      </c>
      <c r="BL477" s="18" t="s">
        <v>139</v>
      </c>
      <c r="BM477" s="230" t="s">
        <v>674</v>
      </c>
    </row>
    <row r="478" spans="1:65" s="2" customFormat="1" ht="24.15" customHeight="1">
      <c r="A478" s="39"/>
      <c r="B478" s="40"/>
      <c r="C478" s="219" t="s">
        <v>675</v>
      </c>
      <c r="D478" s="219" t="s">
        <v>134</v>
      </c>
      <c r="E478" s="220" t="s">
        <v>676</v>
      </c>
      <c r="F478" s="221" t="s">
        <v>677</v>
      </c>
      <c r="G478" s="222" t="s">
        <v>270</v>
      </c>
      <c r="H478" s="223">
        <v>1177.84</v>
      </c>
      <c r="I478" s="224"/>
      <c r="J478" s="225">
        <f>ROUND(I478*H478,2)</f>
        <v>0</v>
      </c>
      <c r="K478" s="221" t="s">
        <v>138</v>
      </c>
      <c r="L478" s="45"/>
      <c r="M478" s="226" t="s">
        <v>1</v>
      </c>
      <c r="N478" s="227" t="s">
        <v>41</v>
      </c>
      <c r="O478" s="92"/>
      <c r="P478" s="228">
        <f>O478*H478</f>
        <v>0</v>
      </c>
      <c r="Q478" s="228">
        <v>0</v>
      </c>
      <c r="R478" s="228">
        <f>Q478*H478</f>
        <v>0</v>
      </c>
      <c r="S478" s="228">
        <v>0</v>
      </c>
      <c r="T478" s="229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0" t="s">
        <v>139</v>
      </c>
      <c r="AT478" s="230" t="s">
        <v>134</v>
      </c>
      <c r="AU478" s="230" t="s">
        <v>86</v>
      </c>
      <c r="AY478" s="18" t="s">
        <v>132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18" t="s">
        <v>84</v>
      </c>
      <c r="BK478" s="231">
        <f>ROUND(I478*H478,2)</f>
        <v>0</v>
      </c>
      <c r="BL478" s="18" t="s">
        <v>139</v>
      </c>
      <c r="BM478" s="230" t="s">
        <v>678</v>
      </c>
    </row>
    <row r="479" spans="1:51" s="14" customFormat="1" ht="12">
      <c r="A479" s="14"/>
      <c r="B479" s="243"/>
      <c r="C479" s="244"/>
      <c r="D479" s="234" t="s">
        <v>141</v>
      </c>
      <c r="E479" s="244"/>
      <c r="F479" s="246" t="s">
        <v>679</v>
      </c>
      <c r="G479" s="244"/>
      <c r="H479" s="247">
        <v>1177.84</v>
      </c>
      <c r="I479" s="248"/>
      <c r="J479" s="244"/>
      <c r="K479" s="244"/>
      <c r="L479" s="249"/>
      <c r="M479" s="250"/>
      <c r="N479" s="251"/>
      <c r="O479" s="251"/>
      <c r="P479" s="251"/>
      <c r="Q479" s="251"/>
      <c r="R479" s="251"/>
      <c r="S479" s="251"/>
      <c r="T479" s="252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3" t="s">
        <v>141</v>
      </c>
      <c r="AU479" s="253" t="s">
        <v>86</v>
      </c>
      <c r="AV479" s="14" t="s">
        <v>86</v>
      </c>
      <c r="AW479" s="14" t="s">
        <v>4</v>
      </c>
      <c r="AX479" s="14" t="s">
        <v>84</v>
      </c>
      <c r="AY479" s="253" t="s">
        <v>132</v>
      </c>
    </row>
    <row r="480" spans="1:65" s="2" customFormat="1" ht="24.15" customHeight="1">
      <c r="A480" s="39"/>
      <c r="B480" s="40"/>
      <c r="C480" s="219" t="s">
        <v>680</v>
      </c>
      <c r="D480" s="219" t="s">
        <v>134</v>
      </c>
      <c r="E480" s="220" t="s">
        <v>681</v>
      </c>
      <c r="F480" s="221" t="s">
        <v>682</v>
      </c>
      <c r="G480" s="222" t="s">
        <v>270</v>
      </c>
      <c r="H480" s="223">
        <v>117.784</v>
      </c>
      <c r="I480" s="224"/>
      <c r="J480" s="225">
        <f>ROUND(I480*H480,2)</f>
        <v>0</v>
      </c>
      <c r="K480" s="221" t="s">
        <v>138</v>
      </c>
      <c r="L480" s="45"/>
      <c r="M480" s="226" t="s">
        <v>1</v>
      </c>
      <c r="N480" s="227" t="s">
        <v>41</v>
      </c>
      <c r="O480" s="92"/>
      <c r="P480" s="228">
        <f>O480*H480</f>
        <v>0</v>
      </c>
      <c r="Q480" s="228">
        <v>0</v>
      </c>
      <c r="R480" s="228">
        <f>Q480*H480</f>
        <v>0</v>
      </c>
      <c r="S480" s="228">
        <v>0</v>
      </c>
      <c r="T480" s="229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0" t="s">
        <v>139</v>
      </c>
      <c r="AT480" s="230" t="s">
        <v>134</v>
      </c>
      <c r="AU480" s="230" t="s">
        <v>86</v>
      </c>
      <c r="AY480" s="18" t="s">
        <v>132</v>
      </c>
      <c r="BE480" s="231">
        <f>IF(N480="základní",J480,0)</f>
        <v>0</v>
      </c>
      <c r="BF480" s="231">
        <f>IF(N480="snížená",J480,0)</f>
        <v>0</v>
      </c>
      <c r="BG480" s="231">
        <f>IF(N480="zákl. přenesená",J480,0)</f>
        <v>0</v>
      </c>
      <c r="BH480" s="231">
        <f>IF(N480="sníž. přenesená",J480,0)</f>
        <v>0</v>
      </c>
      <c r="BI480" s="231">
        <f>IF(N480="nulová",J480,0)</f>
        <v>0</v>
      </c>
      <c r="BJ480" s="18" t="s">
        <v>84</v>
      </c>
      <c r="BK480" s="231">
        <f>ROUND(I480*H480,2)</f>
        <v>0</v>
      </c>
      <c r="BL480" s="18" t="s">
        <v>139</v>
      </c>
      <c r="BM480" s="230" t="s">
        <v>683</v>
      </c>
    </row>
    <row r="481" spans="1:65" s="2" customFormat="1" ht="37.8" customHeight="1">
      <c r="A481" s="39"/>
      <c r="B481" s="40"/>
      <c r="C481" s="219" t="s">
        <v>684</v>
      </c>
      <c r="D481" s="219" t="s">
        <v>134</v>
      </c>
      <c r="E481" s="220" t="s">
        <v>685</v>
      </c>
      <c r="F481" s="221" t="s">
        <v>686</v>
      </c>
      <c r="G481" s="222" t="s">
        <v>270</v>
      </c>
      <c r="H481" s="223">
        <v>19.774</v>
      </c>
      <c r="I481" s="224"/>
      <c r="J481" s="225">
        <f>ROUND(I481*H481,2)</f>
        <v>0</v>
      </c>
      <c r="K481" s="221" t="s">
        <v>138</v>
      </c>
      <c r="L481" s="45"/>
      <c r="M481" s="226" t="s">
        <v>1</v>
      </c>
      <c r="N481" s="227" t="s">
        <v>41</v>
      </c>
      <c r="O481" s="92"/>
      <c r="P481" s="228">
        <f>O481*H481</f>
        <v>0</v>
      </c>
      <c r="Q481" s="228">
        <v>0</v>
      </c>
      <c r="R481" s="228">
        <f>Q481*H481</f>
        <v>0</v>
      </c>
      <c r="S481" s="228">
        <v>0</v>
      </c>
      <c r="T481" s="229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0" t="s">
        <v>139</v>
      </c>
      <c r="AT481" s="230" t="s">
        <v>134</v>
      </c>
      <c r="AU481" s="230" t="s">
        <v>86</v>
      </c>
      <c r="AY481" s="18" t="s">
        <v>132</v>
      </c>
      <c r="BE481" s="231">
        <f>IF(N481="základní",J481,0)</f>
        <v>0</v>
      </c>
      <c r="BF481" s="231">
        <f>IF(N481="snížená",J481,0)</f>
        <v>0</v>
      </c>
      <c r="BG481" s="231">
        <f>IF(N481="zákl. přenesená",J481,0)</f>
        <v>0</v>
      </c>
      <c r="BH481" s="231">
        <f>IF(N481="sníž. přenesená",J481,0)</f>
        <v>0</v>
      </c>
      <c r="BI481" s="231">
        <f>IF(N481="nulová",J481,0)</f>
        <v>0</v>
      </c>
      <c r="BJ481" s="18" t="s">
        <v>84</v>
      </c>
      <c r="BK481" s="231">
        <f>ROUND(I481*H481,2)</f>
        <v>0</v>
      </c>
      <c r="BL481" s="18" t="s">
        <v>139</v>
      </c>
      <c r="BM481" s="230" t="s">
        <v>687</v>
      </c>
    </row>
    <row r="482" spans="1:51" s="14" customFormat="1" ht="12">
      <c r="A482" s="14"/>
      <c r="B482" s="243"/>
      <c r="C482" s="244"/>
      <c r="D482" s="234" t="s">
        <v>141</v>
      </c>
      <c r="E482" s="245" t="s">
        <v>1</v>
      </c>
      <c r="F482" s="246" t="s">
        <v>688</v>
      </c>
      <c r="G482" s="244"/>
      <c r="H482" s="247">
        <v>117.784</v>
      </c>
      <c r="I482" s="248"/>
      <c r="J482" s="244"/>
      <c r="K482" s="244"/>
      <c r="L482" s="249"/>
      <c r="M482" s="250"/>
      <c r="N482" s="251"/>
      <c r="O482" s="251"/>
      <c r="P482" s="251"/>
      <c r="Q482" s="251"/>
      <c r="R482" s="251"/>
      <c r="S482" s="251"/>
      <c r="T482" s="252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3" t="s">
        <v>141</v>
      </c>
      <c r="AU482" s="253" t="s">
        <v>86</v>
      </c>
      <c r="AV482" s="14" t="s">
        <v>86</v>
      </c>
      <c r="AW482" s="14" t="s">
        <v>32</v>
      </c>
      <c r="AX482" s="14" t="s">
        <v>76</v>
      </c>
      <c r="AY482" s="253" t="s">
        <v>132</v>
      </c>
    </row>
    <row r="483" spans="1:51" s="14" customFormat="1" ht="12">
      <c r="A483" s="14"/>
      <c r="B483" s="243"/>
      <c r="C483" s="244"/>
      <c r="D483" s="234" t="s">
        <v>141</v>
      </c>
      <c r="E483" s="245" t="s">
        <v>1</v>
      </c>
      <c r="F483" s="246" t="s">
        <v>689</v>
      </c>
      <c r="G483" s="244"/>
      <c r="H483" s="247">
        <v>-33.84</v>
      </c>
      <c r="I483" s="248"/>
      <c r="J483" s="244"/>
      <c r="K483" s="244"/>
      <c r="L483" s="249"/>
      <c r="M483" s="250"/>
      <c r="N483" s="251"/>
      <c r="O483" s="251"/>
      <c r="P483" s="251"/>
      <c r="Q483" s="251"/>
      <c r="R483" s="251"/>
      <c r="S483" s="251"/>
      <c r="T483" s="252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3" t="s">
        <v>141</v>
      </c>
      <c r="AU483" s="253" t="s">
        <v>86</v>
      </c>
      <c r="AV483" s="14" t="s">
        <v>86</v>
      </c>
      <c r="AW483" s="14" t="s">
        <v>32</v>
      </c>
      <c r="AX483" s="14" t="s">
        <v>76</v>
      </c>
      <c r="AY483" s="253" t="s">
        <v>132</v>
      </c>
    </row>
    <row r="484" spans="1:51" s="14" customFormat="1" ht="12">
      <c r="A484" s="14"/>
      <c r="B484" s="243"/>
      <c r="C484" s="244"/>
      <c r="D484" s="234" t="s">
        <v>141</v>
      </c>
      <c r="E484" s="245" t="s">
        <v>1</v>
      </c>
      <c r="F484" s="246" t="s">
        <v>690</v>
      </c>
      <c r="G484" s="244"/>
      <c r="H484" s="247">
        <v>-64.17</v>
      </c>
      <c r="I484" s="248"/>
      <c r="J484" s="244"/>
      <c r="K484" s="244"/>
      <c r="L484" s="249"/>
      <c r="M484" s="250"/>
      <c r="N484" s="251"/>
      <c r="O484" s="251"/>
      <c r="P484" s="251"/>
      <c r="Q484" s="251"/>
      <c r="R484" s="251"/>
      <c r="S484" s="251"/>
      <c r="T484" s="252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3" t="s">
        <v>141</v>
      </c>
      <c r="AU484" s="253" t="s">
        <v>86</v>
      </c>
      <c r="AV484" s="14" t="s">
        <v>86</v>
      </c>
      <c r="AW484" s="14" t="s">
        <v>32</v>
      </c>
      <c r="AX484" s="14" t="s">
        <v>76</v>
      </c>
      <c r="AY484" s="253" t="s">
        <v>132</v>
      </c>
    </row>
    <row r="485" spans="1:51" s="15" customFormat="1" ht="12">
      <c r="A485" s="15"/>
      <c r="B485" s="254"/>
      <c r="C485" s="255"/>
      <c r="D485" s="234" t="s">
        <v>141</v>
      </c>
      <c r="E485" s="256" t="s">
        <v>1</v>
      </c>
      <c r="F485" s="257" t="s">
        <v>183</v>
      </c>
      <c r="G485" s="255"/>
      <c r="H485" s="258">
        <v>19.774</v>
      </c>
      <c r="I485" s="259"/>
      <c r="J485" s="255"/>
      <c r="K485" s="255"/>
      <c r="L485" s="260"/>
      <c r="M485" s="261"/>
      <c r="N485" s="262"/>
      <c r="O485" s="262"/>
      <c r="P485" s="262"/>
      <c r="Q485" s="262"/>
      <c r="R485" s="262"/>
      <c r="S485" s="262"/>
      <c r="T485" s="263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64" t="s">
        <v>141</v>
      </c>
      <c r="AU485" s="264" t="s">
        <v>86</v>
      </c>
      <c r="AV485" s="15" t="s">
        <v>139</v>
      </c>
      <c r="AW485" s="15" t="s">
        <v>32</v>
      </c>
      <c r="AX485" s="15" t="s">
        <v>84</v>
      </c>
      <c r="AY485" s="264" t="s">
        <v>132</v>
      </c>
    </row>
    <row r="486" spans="1:65" s="2" customFormat="1" ht="37.8" customHeight="1">
      <c r="A486" s="39"/>
      <c r="B486" s="40"/>
      <c r="C486" s="219" t="s">
        <v>691</v>
      </c>
      <c r="D486" s="219" t="s">
        <v>134</v>
      </c>
      <c r="E486" s="220" t="s">
        <v>692</v>
      </c>
      <c r="F486" s="221" t="s">
        <v>693</v>
      </c>
      <c r="G486" s="222" t="s">
        <v>270</v>
      </c>
      <c r="H486" s="223">
        <v>33.84</v>
      </c>
      <c r="I486" s="224"/>
      <c r="J486" s="225">
        <f>ROUND(I486*H486,2)</f>
        <v>0</v>
      </c>
      <c r="K486" s="221" t="s">
        <v>138</v>
      </c>
      <c r="L486" s="45"/>
      <c r="M486" s="226" t="s">
        <v>1</v>
      </c>
      <c r="N486" s="227" t="s">
        <v>41</v>
      </c>
      <c r="O486" s="92"/>
      <c r="P486" s="228">
        <f>O486*H486</f>
        <v>0</v>
      </c>
      <c r="Q486" s="228">
        <v>0</v>
      </c>
      <c r="R486" s="228">
        <f>Q486*H486</f>
        <v>0</v>
      </c>
      <c r="S486" s="228">
        <v>0</v>
      </c>
      <c r="T486" s="229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0" t="s">
        <v>139</v>
      </c>
      <c r="AT486" s="230" t="s">
        <v>134</v>
      </c>
      <c r="AU486" s="230" t="s">
        <v>86</v>
      </c>
      <c r="AY486" s="18" t="s">
        <v>132</v>
      </c>
      <c r="BE486" s="231">
        <f>IF(N486="základní",J486,0)</f>
        <v>0</v>
      </c>
      <c r="BF486" s="231">
        <f>IF(N486="snížená",J486,0)</f>
        <v>0</v>
      </c>
      <c r="BG486" s="231">
        <f>IF(N486="zákl. přenesená",J486,0)</f>
        <v>0</v>
      </c>
      <c r="BH486" s="231">
        <f>IF(N486="sníž. přenesená",J486,0)</f>
        <v>0</v>
      </c>
      <c r="BI486" s="231">
        <f>IF(N486="nulová",J486,0)</f>
        <v>0</v>
      </c>
      <c r="BJ486" s="18" t="s">
        <v>84</v>
      </c>
      <c r="BK486" s="231">
        <f>ROUND(I486*H486,2)</f>
        <v>0</v>
      </c>
      <c r="BL486" s="18" t="s">
        <v>139</v>
      </c>
      <c r="BM486" s="230" t="s">
        <v>694</v>
      </c>
    </row>
    <row r="487" spans="1:51" s="14" customFormat="1" ht="12">
      <c r="A487" s="14"/>
      <c r="B487" s="243"/>
      <c r="C487" s="244"/>
      <c r="D487" s="234" t="s">
        <v>141</v>
      </c>
      <c r="E487" s="245" t="s">
        <v>1</v>
      </c>
      <c r="F487" s="246" t="s">
        <v>695</v>
      </c>
      <c r="G487" s="244"/>
      <c r="H487" s="247">
        <v>33.84</v>
      </c>
      <c r="I487" s="248"/>
      <c r="J487" s="244"/>
      <c r="K487" s="244"/>
      <c r="L487" s="249"/>
      <c r="M487" s="250"/>
      <c r="N487" s="251"/>
      <c r="O487" s="251"/>
      <c r="P487" s="251"/>
      <c r="Q487" s="251"/>
      <c r="R487" s="251"/>
      <c r="S487" s="251"/>
      <c r="T487" s="252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3" t="s">
        <v>141</v>
      </c>
      <c r="AU487" s="253" t="s">
        <v>86</v>
      </c>
      <c r="AV487" s="14" t="s">
        <v>86</v>
      </c>
      <c r="AW487" s="14" t="s">
        <v>32</v>
      </c>
      <c r="AX487" s="14" t="s">
        <v>84</v>
      </c>
      <c r="AY487" s="253" t="s">
        <v>132</v>
      </c>
    </row>
    <row r="488" spans="1:65" s="2" customFormat="1" ht="44.25" customHeight="1">
      <c r="A488" s="39"/>
      <c r="B488" s="40"/>
      <c r="C488" s="219" t="s">
        <v>696</v>
      </c>
      <c r="D488" s="219" t="s">
        <v>134</v>
      </c>
      <c r="E488" s="220" t="s">
        <v>697</v>
      </c>
      <c r="F488" s="221" t="s">
        <v>698</v>
      </c>
      <c r="G488" s="222" t="s">
        <v>270</v>
      </c>
      <c r="H488" s="223">
        <v>64.17</v>
      </c>
      <c r="I488" s="224"/>
      <c r="J488" s="225">
        <f>ROUND(I488*H488,2)</f>
        <v>0</v>
      </c>
      <c r="K488" s="221" t="s">
        <v>138</v>
      </c>
      <c r="L488" s="45"/>
      <c r="M488" s="226" t="s">
        <v>1</v>
      </c>
      <c r="N488" s="227" t="s">
        <v>41</v>
      </c>
      <c r="O488" s="92"/>
      <c r="P488" s="228">
        <f>O488*H488</f>
        <v>0</v>
      </c>
      <c r="Q488" s="228">
        <v>0</v>
      </c>
      <c r="R488" s="228">
        <f>Q488*H488</f>
        <v>0</v>
      </c>
      <c r="S488" s="228">
        <v>0</v>
      </c>
      <c r="T488" s="229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0" t="s">
        <v>139</v>
      </c>
      <c r="AT488" s="230" t="s">
        <v>134</v>
      </c>
      <c r="AU488" s="230" t="s">
        <v>86</v>
      </c>
      <c r="AY488" s="18" t="s">
        <v>132</v>
      </c>
      <c r="BE488" s="231">
        <f>IF(N488="základní",J488,0)</f>
        <v>0</v>
      </c>
      <c r="BF488" s="231">
        <f>IF(N488="snížená",J488,0)</f>
        <v>0</v>
      </c>
      <c r="BG488" s="231">
        <f>IF(N488="zákl. přenesená",J488,0)</f>
        <v>0</v>
      </c>
      <c r="BH488" s="231">
        <f>IF(N488="sníž. přenesená",J488,0)</f>
        <v>0</v>
      </c>
      <c r="BI488" s="231">
        <f>IF(N488="nulová",J488,0)</f>
        <v>0</v>
      </c>
      <c r="BJ488" s="18" t="s">
        <v>84</v>
      </c>
      <c r="BK488" s="231">
        <f>ROUND(I488*H488,2)</f>
        <v>0</v>
      </c>
      <c r="BL488" s="18" t="s">
        <v>139</v>
      </c>
      <c r="BM488" s="230" t="s">
        <v>699</v>
      </c>
    </row>
    <row r="489" spans="1:63" s="12" customFormat="1" ht="22.8" customHeight="1">
      <c r="A489" s="12"/>
      <c r="B489" s="203"/>
      <c r="C489" s="204"/>
      <c r="D489" s="205" t="s">
        <v>75</v>
      </c>
      <c r="E489" s="217" t="s">
        <v>700</v>
      </c>
      <c r="F489" s="217" t="s">
        <v>701</v>
      </c>
      <c r="G489" s="204"/>
      <c r="H489" s="204"/>
      <c r="I489" s="207"/>
      <c r="J489" s="218">
        <f>BK489</f>
        <v>0</v>
      </c>
      <c r="K489" s="204"/>
      <c r="L489" s="209"/>
      <c r="M489" s="210"/>
      <c r="N489" s="211"/>
      <c r="O489" s="211"/>
      <c r="P489" s="212">
        <f>P490</f>
        <v>0</v>
      </c>
      <c r="Q489" s="211"/>
      <c r="R489" s="212">
        <f>R490</f>
        <v>0</v>
      </c>
      <c r="S489" s="211"/>
      <c r="T489" s="213">
        <f>T490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214" t="s">
        <v>84</v>
      </c>
      <c r="AT489" s="215" t="s">
        <v>75</v>
      </c>
      <c r="AU489" s="215" t="s">
        <v>84</v>
      </c>
      <c r="AY489" s="214" t="s">
        <v>132</v>
      </c>
      <c r="BK489" s="216">
        <f>BK490</f>
        <v>0</v>
      </c>
    </row>
    <row r="490" spans="1:65" s="2" customFormat="1" ht="24.15" customHeight="1">
      <c r="A490" s="39"/>
      <c r="B490" s="40"/>
      <c r="C490" s="219" t="s">
        <v>702</v>
      </c>
      <c r="D490" s="219" t="s">
        <v>134</v>
      </c>
      <c r="E490" s="220" t="s">
        <v>703</v>
      </c>
      <c r="F490" s="221" t="s">
        <v>704</v>
      </c>
      <c r="G490" s="222" t="s">
        <v>270</v>
      </c>
      <c r="H490" s="223">
        <v>2974.908</v>
      </c>
      <c r="I490" s="224"/>
      <c r="J490" s="225">
        <f>ROUND(I490*H490,2)</f>
        <v>0</v>
      </c>
      <c r="K490" s="221" t="s">
        <v>138</v>
      </c>
      <c r="L490" s="45"/>
      <c r="M490" s="226" t="s">
        <v>1</v>
      </c>
      <c r="N490" s="227" t="s">
        <v>41</v>
      </c>
      <c r="O490" s="92"/>
      <c r="P490" s="228">
        <f>O490*H490</f>
        <v>0</v>
      </c>
      <c r="Q490" s="228">
        <v>0</v>
      </c>
      <c r="R490" s="228">
        <f>Q490*H490</f>
        <v>0</v>
      </c>
      <c r="S490" s="228">
        <v>0</v>
      </c>
      <c r="T490" s="229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30" t="s">
        <v>139</v>
      </c>
      <c r="AT490" s="230" t="s">
        <v>134</v>
      </c>
      <c r="AU490" s="230" t="s">
        <v>86</v>
      </c>
      <c r="AY490" s="18" t="s">
        <v>132</v>
      </c>
      <c r="BE490" s="231">
        <f>IF(N490="základní",J490,0)</f>
        <v>0</v>
      </c>
      <c r="BF490" s="231">
        <f>IF(N490="snížená",J490,0)</f>
        <v>0</v>
      </c>
      <c r="BG490" s="231">
        <f>IF(N490="zákl. přenesená",J490,0)</f>
        <v>0</v>
      </c>
      <c r="BH490" s="231">
        <f>IF(N490="sníž. přenesená",J490,0)</f>
        <v>0</v>
      </c>
      <c r="BI490" s="231">
        <f>IF(N490="nulová",J490,0)</f>
        <v>0</v>
      </c>
      <c r="BJ490" s="18" t="s">
        <v>84</v>
      </c>
      <c r="BK490" s="231">
        <f>ROUND(I490*H490,2)</f>
        <v>0</v>
      </c>
      <c r="BL490" s="18" t="s">
        <v>139</v>
      </c>
      <c r="BM490" s="230" t="s">
        <v>705</v>
      </c>
    </row>
    <row r="491" spans="1:63" s="12" customFormat="1" ht="25.9" customHeight="1">
      <c r="A491" s="12"/>
      <c r="B491" s="203"/>
      <c r="C491" s="204"/>
      <c r="D491" s="205" t="s">
        <v>75</v>
      </c>
      <c r="E491" s="206" t="s">
        <v>706</v>
      </c>
      <c r="F491" s="206" t="s">
        <v>707</v>
      </c>
      <c r="G491" s="204"/>
      <c r="H491" s="204"/>
      <c r="I491" s="207"/>
      <c r="J491" s="208">
        <f>BK491</f>
        <v>0</v>
      </c>
      <c r="K491" s="204"/>
      <c r="L491" s="209"/>
      <c r="M491" s="210"/>
      <c r="N491" s="211"/>
      <c r="O491" s="211"/>
      <c r="P491" s="212">
        <f>P492+P498</f>
        <v>0</v>
      </c>
      <c r="Q491" s="211"/>
      <c r="R491" s="212">
        <f>R492+R498</f>
        <v>8.87199083</v>
      </c>
      <c r="S491" s="211"/>
      <c r="T491" s="213">
        <f>T492+T498</f>
        <v>0</v>
      </c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R491" s="214" t="s">
        <v>86</v>
      </c>
      <c r="AT491" s="215" t="s">
        <v>75</v>
      </c>
      <c r="AU491" s="215" t="s">
        <v>76</v>
      </c>
      <c r="AY491" s="214" t="s">
        <v>132</v>
      </c>
      <c r="BK491" s="216">
        <f>BK492+BK498</f>
        <v>0</v>
      </c>
    </row>
    <row r="492" spans="1:63" s="12" customFormat="1" ht="22.8" customHeight="1">
      <c r="A492" s="12"/>
      <c r="B492" s="203"/>
      <c r="C492" s="204"/>
      <c r="D492" s="205" t="s">
        <v>75</v>
      </c>
      <c r="E492" s="217" t="s">
        <v>708</v>
      </c>
      <c r="F492" s="217" t="s">
        <v>709</v>
      </c>
      <c r="G492" s="204"/>
      <c r="H492" s="204"/>
      <c r="I492" s="207"/>
      <c r="J492" s="218">
        <f>BK492</f>
        <v>0</v>
      </c>
      <c r="K492" s="204"/>
      <c r="L492" s="209"/>
      <c r="M492" s="210"/>
      <c r="N492" s="211"/>
      <c r="O492" s="211"/>
      <c r="P492" s="212">
        <f>SUM(P493:P497)</f>
        <v>0</v>
      </c>
      <c r="Q492" s="211"/>
      <c r="R492" s="212">
        <f>SUM(R493:R497)</f>
        <v>0.21559083</v>
      </c>
      <c r="S492" s="211"/>
      <c r="T492" s="213">
        <f>SUM(T493:T497)</f>
        <v>0</v>
      </c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R492" s="214" t="s">
        <v>86</v>
      </c>
      <c r="AT492" s="215" t="s">
        <v>75</v>
      </c>
      <c r="AU492" s="215" t="s">
        <v>84</v>
      </c>
      <c r="AY492" s="214" t="s">
        <v>132</v>
      </c>
      <c r="BK492" s="216">
        <f>SUM(BK493:BK497)</f>
        <v>0</v>
      </c>
    </row>
    <row r="493" spans="1:65" s="2" customFormat="1" ht="21.75" customHeight="1">
      <c r="A493" s="39"/>
      <c r="B493" s="40"/>
      <c r="C493" s="219" t="s">
        <v>710</v>
      </c>
      <c r="D493" s="219" t="s">
        <v>134</v>
      </c>
      <c r="E493" s="220" t="s">
        <v>711</v>
      </c>
      <c r="F493" s="221" t="s">
        <v>712</v>
      </c>
      <c r="G493" s="222" t="s">
        <v>150</v>
      </c>
      <c r="H493" s="223">
        <v>474.3</v>
      </c>
      <c r="I493" s="224"/>
      <c r="J493" s="225">
        <f>ROUND(I493*H493,2)</f>
        <v>0</v>
      </c>
      <c r="K493" s="221" t="s">
        <v>138</v>
      </c>
      <c r="L493" s="45"/>
      <c r="M493" s="226" t="s">
        <v>1</v>
      </c>
      <c r="N493" s="227" t="s">
        <v>41</v>
      </c>
      <c r="O493" s="92"/>
      <c r="P493" s="228">
        <f>O493*H493</f>
        <v>0</v>
      </c>
      <c r="Q493" s="228">
        <v>0</v>
      </c>
      <c r="R493" s="228">
        <f>Q493*H493</f>
        <v>0</v>
      </c>
      <c r="S493" s="228">
        <v>0</v>
      </c>
      <c r="T493" s="229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0" t="s">
        <v>219</v>
      </c>
      <c r="AT493" s="230" t="s">
        <v>134</v>
      </c>
      <c r="AU493" s="230" t="s">
        <v>86</v>
      </c>
      <c r="AY493" s="18" t="s">
        <v>132</v>
      </c>
      <c r="BE493" s="231">
        <f>IF(N493="základní",J493,0)</f>
        <v>0</v>
      </c>
      <c r="BF493" s="231">
        <f>IF(N493="snížená",J493,0)</f>
        <v>0</v>
      </c>
      <c r="BG493" s="231">
        <f>IF(N493="zákl. přenesená",J493,0)</f>
        <v>0</v>
      </c>
      <c r="BH493" s="231">
        <f>IF(N493="sníž. přenesená",J493,0)</f>
        <v>0</v>
      </c>
      <c r="BI493" s="231">
        <f>IF(N493="nulová",J493,0)</f>
        <v>0</v>
      </c>
      <c r="BJ493" s="18" t="s">
        <v>84</v>
      </c>
      <c r="BK493" s="231">
        <f>ROUND(I493*H493,2)</f>
        <v>0</v>
      </c>
      <c r="BL493" s="18" t="s">
        <v>219</v>
      </c>
      <c r="BM493" s="230" t="s">
        <v>713</v>
      </c>
    </row>
    <row r="494" spans="1:51" s="14" customFormat="1" ht="12">
      <c r="A494" s="14"/>
      <c r="B494" s="243"/>
      <c r="C494" s="244"/>
      <c r="D494" s="234" t="s">
        <v>141</v>
      </c>
      <c r="E494" s="245" t="s">
        <v>1</v>
      </c>
      <c r="F494" s="246" t="s">
        <v>714</v>
      </c>
      <c r="G494" s="244"/>
      <c r="H494" s="247">
        <v>474.3</v>
      </c>
      <c r="I494" s="248"/>
      <c r="J494" s="244"/>
      <c r="K494" s="244"/>
      <c r="L494" s="249"/>
      <c r="M494" s="250"/>
      <c r="N494" s="251"/>
      <c r="O494" s="251"/>
      <c r="P494" s="251"/>
      <c r="Q494" s="251"/>
      <c r="R494" s="251"/>
      <c r="S494" s="251"/>
      <c r="T494" s="252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3" t="s">
        <v>141</v>
      </c>
      <c r="AU494" s="253" t="s">
        <v>86</v>
      </c>
      <c r="AV494" s="14" t="s">
        <v>86</v>
      </c>
      <c r="AW494" s="14" t="s">
        <v>32</v>
      </c>
      <c r="AX494" s="14" t="s">
        <v>84</v>
      </c>
      <c r="AY494" s="253" t="s">
        <v>132</v>
      </c>
    </row>
    <row r="495" spans="1:65" s="2" customFormat="1" ht="24.15" customHeight="1">
      <c r="A495" s="39"/>
      <c r="B495" s="40"/>
      <c r="C495" s="276" t="s">
        <v>715</v>
      </c>
      <c r="D495" s="276" t="s">
        <v>267</v>
      </c>
      <c r="E495" s="277" t="s">
        <v>716</v>
      </c>
      <c r="F495" s="278" t="s">
        <v>717</v>
      </c>
      <c r="G495" s="279" t="s">
        <v>150</v>
      </c>
      <c r="H495" s="280">
        <v>552.797</v>
      </c>
      <c r="I495" s="281"/>
      <c r="J495" s="282">
        <f>ROUND(I495*H495,2)</f>
        <v>0</v>
      </c>
      <c r="K495" s="278" t="s">
        <v>138</v>
      </c>
      <c r="L495" s="283"/>
      <c r="M495" s="284" t="s">
        <v>1</v>
      </c>
      <c r="N495" s="285" t="s">
        <v>41</v>
      </c>
      <c r="O495" s="92"/>
      <c r="P495" s="228">
        <f>O495*H495</f>
        <v>0</v>
      </c>
      <c r="Q495" s="228">
        <v>0.00039</v>
      </c>
      <c r="R495" s="228">
        <f>Q495*H495</f>
        <v>0.21559083</v>
      </c>
      <c r="S495" s="228">
        <v>0</v>
      </c>
      <c r="T495" s="229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30" t="s">
        <v>308</v>
      </c>
      <c r="AT495" s="230" t="s">
        <v>267</v>
      </c>
      <c r="AU495" s="230" t="s">
        <v>86</v>
      </c>
      <c r="AY495" s="18" t="s">
        <v>132</v>
      </c>
      <c r="BE495" s="231">
        <f>IF(N495="základní",J495,0)</f>
        <v>0</v>
      </c>
      <c r="BF495" s="231">
        <f>IF(N495="snížená",J495,0)</f>
        <v>0</v>
      </c>
      <c r="BG495" s="231">
        <f>IF(N495="zákl. přenesená",J495,0)</f>
        <v>0</v>
      </c>
      <c r="BH495" s="231">
        <f>IF(N495="sníž. přenesená",J495,0)</f>
        <v>0</v>
      </c>
      <c r="BI495" s="231">
        <f>IF(N495="nulová",J495,0)</f>
        <v>0</v>
      </c>
      <c r="BJ495" s="18" t="s">
        <v>84</v>
      </c>
      <c r="BK495" s="231">
        <f>ROUND(I495*H495,2)</f>
        <v>0</v>
      </c>
      <c r="BL495" s="18" t="s">
        <v>219</v>
      </c>
      <c r="BM495" s="230" t="s">
        <v>718</v>
      </c>
    </row>
    <row r="496" spans="1:51" s="14" customFormat="1" ht="12">
      <c r="A496" s="14"/>
      <c r="B496" s="243"/>
      <c r="C496" s="244"/>
      <c r="D496" s="234" t="s">
        <v>141</v>
      </c>
      <c r="E496" s="244"/>
      <c r="F496" s="246" t="s">
        <v>719</v>
      </c>
      <c r="G496" s="244"/>
      <c r="H496" s="247">
        <v>552.797</v>
      </c>
      <c r="I496" s="248"/>
      <c r="J496" s="244"/>
      <c r="K496" s="244"/>
      <c r="L496" s="249"/>
      <c r="M496" s="250"/>
      <c r="N496" s="251"/>
      <c r="O496" s="251"/>
      <c r="P496" s="251"/>
      <c r="Q496" s="251"/>
      <c r="R496" s="251"/>
      <c r="S496" s="251"/>
      <c r="T496" s="252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3" t="s">
        <v>141</v>
      </c>
      <c r="AU496" s="253" t="s">
        <v>86</v>
      </c>
      <c r="AV496" s="14" t="s">
        <v>86</v>
      </c>
      <c r="AW496" s="14" t="s">
        <v>4</v>
      </c>
      <c r="AX496" s="14" t="s">
        <v>84</v>
      </c>
      <c r="AY496" s="253" t="s">
        <v>132</v>
      </c>
    </row>
    <row r="497" spans="1:65" s="2" customFormat="1" ht="24.15" customHeight="1">
      <c r="A497" s="39"/>
      <c r="B497" s="40"/>
      <c r="C497" s="219" t="s">
        <v>720</v>
      </c>
      <c r="D497" s="219" t="s">
        <v>134</v>
      </c>
      <c r="E497" s="220" t="s">
        <v>721</v>
      </c>
      <c r="F497" s="221" t="s">
        <v>722</v>
      </c>
      <c r="G497" s="222" t="s">
        <v>270</v>
      </c>
      <c r="H497" s="223">
        <v>0.216</v>
      </c>
      <c r="I497" s="224"/>
      <c r="J497" s="225">
        <f>ROUND(I497*H497,2)</f>
        <v>0</v>
      </c>
      <c r="K497" s="221" t="s">
        <v>138</v>
      </c>
      <c r="L497" s="45"/>
      <c r="M497" s="226" t="s">
        <v>1</v>
      </c>
      <c r="N497" s="227" t="s">
        <v>41</v>
      </c>
      <c r="O497" s="92"/>
      <c r="P497" s="228">
        <f>O497*H497</f>
        <v>0</v>
      </c>
      <c r="Q497" s="228">
        <v>0</v>
      </c>
      <c r="R497" s="228">
        <f>Q497*H497</f>
        <v>0</v>
      </c>
      <c r="S497" s="228">
        <v>0</v>
      </c>
      <c r="T497" s="229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0" t="s">
        <v>219</v>
      </c>
      <c r="AT497" s="230" t="s">
        <v>134</v>
      </c>
      <c r="AU497" s="230" t="s">
        <v>86</v>
      </c>
      <c r="AY497" s="18" t="s">
        <v>132</v>
      </c>
      <c r="BE497" s="231">
        <f>IF(N497="základní",J497,0)</f>
        <v>0</v>
      </c>
      <c r="BF497" s="231">
        <f>IF(N497="snížená",J497,0)</f>
        <v>0</v>
      </c>
      <c r="BG497" s="231">
        <f>IF(N497="zákl. přenesená",J497,0)</f>
        <v>0</v>
      </c>
      <c r="BH497" s="231">
        <f>IF(N497="sníž. přenesená",J497,0)</f>
        <v>0</v>
      </c>
      <c r="BI497" s="231">
        <f>IF(N497="nulová",J497,0)</f>
        <v>0</v>
      </c>
      <c r="BJ497" s="18" t="s">
        <v>84</v>
      </c>
      <c r="BK497" s="231">
        <f>ROUND(I497*H497,2)</f>
        <v>0</v>
      </c>
      <c r="BL497" s="18" t="s">
        <v>219</v>
      </c>
      <c r="BM497" s="230" t="s">
        <v>723</v>
      </c>
    </row>
    <row r="498" spans="1:63" s="12" customFormat="1" ht="22.8" customHeight="1">
      <c r="A498" s="12"/>
      <c r="B498" s="203"/>
      <c r="C498" s="204"/>
      <c r="D498" s="205" t="s">
        <v>75</v>
      </c>
      <c r="E498" s="217" t="s">
        <v>724</v>
      </c>
      <c r="F498" s="217" t="s">
        <v>725</v>
      </c>
      <c r="G498" s="204"/>
      <c r="H498" s="204"/>
      <c r="I498" s="207"/>
      <c r="J498" s="218">
        <f>BK498</f>
        <v>0</v>
      </c>
      <c r="K498" s="204"/>
      <c r="L498" s="209"/>
      <c r="M498" s="210"/>
      <c r="N498" s="211"/>
      <c r="O498" s="211"/>
      <c r="P498" s="212">
        <f>SUM(P499:P505)</f>
        <v>0</v>
      </c>
      <c r="Q498" s="211"/>
      <c r="R498" s="212">
        <f>SUM(R499:R505)</f>
        <v>8.6564</v>
      </c>
      <c r="S498" s="211"/>
      <c r="T498" s="213">
        <f>SUM(T499:T505)</f>
        <v>0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214" t="s">
        <v>86</v>
      </c>
      <c r="AT498" s="215" t="s">
        <v>75</v>
      </c>
      <c r="AU498" s="215" t="s">
        <v>84</v>
      </c>
      <c r="AY498" s="214" t="s">
        <v>132</v>
      </c>
      <c r="BK498" s="216">
        <f>SUM(BK499:BK505)</f>
        <v>0</v>
      </c>
    </row>
    <row r="499" spans="1:65" s="2" customFormat="1" ht="24.15" customHeight="1">
      <c r="A499" s="39"/>
      <c r="B499" s="40"/>
      <c r="C499" s="219" t="s">
        <v>726</v>
      </c>
      <c r="D499" s="219" t="s">
        <v>134</v>
      </c>
      <c r="E499" s="220" t="s">
        <v>727</v>
      </c>
      <c r="F499" s="221" t="s">
        <v>728</v>
      </c>
      <c r="G499" s="222" t="s">
        <v>166</v>
      </c>
      <c r="H499" s="223">
        <v>284.75</v>
      </c>
      <c r="I499" s="224"/>
      <c r="J499" s="225">
        <f>ROUND(I499*H499,2)</f>
        <v>0</v>
      </c>
      <c r="K499" s="221" t="s">
        <v>138</v>
      </c>
      <c r="L499" s="45"/>
      <c r="M499" s="226" t="s">
        <v>1</v>
      </c>
      <c r="N499" s="227" t="s">
        <v>41</v>
      </c>
      <c r="O499" s="92"/>
      <c r="P499" s="228">
        <f>O499*H499</f>
        <v>0</v>
      </c>
      <c r="Q499" s="228">
        <v>0.0004</v>
      </c>
      <c r="R499" s="228">
        <f>Q499*H499</f>
        <v>0.1139</v>
      </c>
      <c r="S499" s="228">
        <v>0</v>
      </c>
      <c r="T499" s="229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0" t="s">
        <v>219</v>
      </c>
      <c r="AT499" s="230" t="s">
        <v>134</v>
      </c>
      <c r="AU499" s="230" t="s">
        <v>86</v>
      </c>
      <c r="AY499" s="18" t="s">
        <v>132</v>
      </c>
      <c r="BE499" s="231">
        <f>IF(N499="základní",J499,0)</f>
        <v>0</v>
      </c>
      <c r="BF499" s="231">
        <f>IF(N499="snížená",J499,0)</f>
        <v>0</v>
      </c>
      <c r="BG499" s="231">
        <f>IF(N499="zákl. přenesená",J499,0)</f>
        <v>0</v>
      </c>
      <c r="BH499" s="231">
        <f>IF(N499="sníž. přenesená",J499,0)</f>
        <v>0</v>
      </c>
      <c r="BI499" s="231">
        <f>IF(N499="nulová",J499,0)</f>
        <v>0</v>
      </c>
      <c r="BJ499" s="18" t="s">
        <v>84</v>
      </c>
      <c r="BK499" s="231">
        <f>ROUND(I499*H499,2)</f>
        <v>0</v>
      </c>
      <c r="BL499" s="18" t="s">
        <v>219</v>
      </c>
      <c r="BM499" s="230" t="s">
        <v>729</v>
      </c>
    </row>
    <row r="500" spans="1:51" s="13" customFormat="1" ht="12">
      <c r="A500" s="13"/>
      <c r="B500" s="232"/>
      <c r="C500" s="233"/>
      <c r="D500" s="234" t="s">
        <v>141</v>
      </c>
      <c r="E500" s="235" t="s">
        <v>1</v>
      </c>
      <c r="F500" s="236" t="s">
        <v>730</v>
      </c>
      <c r="G500" s="233"/>
      <c r="H500" s="235" t="s">
        <v>1</v>
      </c>
      <c r="I500" s="237"/>
      <c r="J500" s="233"/>
      <c r="K500" s="233"/>
      <c r="L500" s="238"/>
      <c r="M500" s="239"/>
      <c r="N500" s="240"/>
      <c r="O500" s="240"/>
      <c r="P500" s="240"/>
      <c r="Q500" s="240"/>
      <c r="R500" s="240"/>
      <c r="S500" s="240"/>
      <c r="T500" s="241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2" t="s">
        <v>141</v>
      </c>
      <c r="AU500" s="242" t="s">
        <v>86</v>
      </c>
      <c r="AV500" s="13" t="s">
        <v>84</v>
      </c>
      <c r="AW500" s="13" t="s">
        <v>32</v>
      </c>
      <c r="AX500" s="13" t="s">
        <v>76</v>
      </c>
      <c r="AY500" s="242" t="s">
        <v>132</v>
      </c>
    </row>
    <row r="501" spans="1:51" s="14" customFormat="1" ht="12">
      <c r="A501" s="14"/>
      <c r="B501" s="243"/>
      <c r="C501" s="244"/>
      <c r="D501" s="234" t="s">
        <v>141</v>
      </c>
      <c r="E501" s="245" t="s">
        <v>1</v>
      </c>
      <c r="F501" s="246" t="s">
        <v>731</v>
      </c>
      <c r="G501" s="244"/>
      <c r="H501" s="247">
        <v>284.75</v>
      </c>
      <c r="I501" s="248"/>
      <c r="J501" s="244"/>
      <c r="K501" s="244"/>
      <c r="L501" s="249"/>
      <c r="M501" s="250"/>
      <c r="N501" s="251"/>
      <c r="O501" s="251"/>
      <c r="P501" s="251"/>
      <c r="Q501" s="251"/>
      <c r="R501" s="251"/>
      <c r="S501" s="251"/>
      <c r="T501" s="252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3" t="s">
        <v>141</v>
      </c>
      <c r="AU501" s="253" t="s">
        <v>86</v>
      </c>
      <c r="AV501" s="14" t="s">
        <v>86</v>
      </c>
      <c r="AW501" s="14" t="s">
        <v>32</v>
      </c>
      <c r="AX501" s="14" t="s">
        <v>84</v>
      </c>
      <c r="AY501" s="253" t="s">
        <v>132</v>
      </c>
    </row>
    <row r="502" spans="1:65" s="2" customFormat="1" ht="24.15" customHeight="1">
      <c r="A502" s="39"/>
      <c r="B502" s="40"/>
      <c r="C502" s="276" t="s">
        <v>732</v>
      </c>
      <c r="D502" s="276" t="s">
        <v>267</v>
      </c>
      <c r="E502" s="277" t="s">
        <v>733</v>
      </c>
      <c r="F502" s="278" t="s">
        <v>734</v>
      </c>
      <c r="G502" s="279" t="s">
        <v>166</v>
      </c>
      <c r="H502" s="280">
        <v>284.75</v>
      </c>
      <c r="I502" s="281"/>
      <c r="J502" s="282">
        <f>ROUND(I502*H502,2)</f>
        <v>0</v>
      </c>
      <c r="K502" s="278" t="s">
        <v>1</v>
      </c>
      <c r="L502" s="283"/>
      <c r="M502" s="284" t="s">
        <v>1</v>
      </c>
      <c r="N502" s="285" t="s">
        <v>41</v>
      </c>
      <c r="O502" s="92"/>
      <c r="P502" s="228">
        <f>O502*H502</f>
        <v>0</v>
      </c>
      <c r="Q502" s="228">
        <v>0.03</v>
      </c>
      <c r="R502" s="228">
        <f>Q502*H502</f>
        <v>8.5425</v>
      </c>
      <c r="S502" s="228">
        <v>0</v>
      </c>
      <c r="T502" s="229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0" t="s">
        <v>308</v>
      </c>
      <c r="AT502" s="230" t="s">
        <v>267</v>
      </c>
      <c r="AU502" s="230" t="s">
        <v>86</v>
      </c>
      <c r="AY502" s="18" t="s">
        <v>132</v>
      </c>
      <c r="BE502" s="231">
        <f>IF(N502="základní",J502,0)</f>
        <v>0</v>
      </c>
      <c r="BF502" s="231">
        <f>IF(N502="snížená",J502,0)</f>
        <v>0</v>
      </c>
      <c r="BG502" s="231">
        <f>IF(N502="zákl. přenesená",J502,0)</f>
        <v>0</v>
      </c>
      <c r="BH502" s="231">
        <f>IF(N502="sníž. přenesená",J502,0)</f>
        <v>0</v>
      </c>
      <c r="BI502" s="231">
        <f>IF(N502="nulová",J502,0)</f>
        <v>0</v>
      </c>
      <c r="BJ502" s="18" t="s">
        <v>84</v>
      </c>
      <c r="BK502" s="231">
        <f>ROUND(I502*H502,2)</f>
        <v>0</v>
      </c>
      <c r="BL502" s="18" t="s">
        <v>219</v>
      </c>
      <c r="BM502" s="230" t="s">
        <v>735</v>
      </c>
    </row>
    <row r="503" spans="1:51" s="13" customFormat="1" ht="12">
      <c r="A503" s="13"/>
      <c r="B503" s="232"/>
      <c r="C503" s="233"/>
      <c r="D503" s="234" t="s">
        <v>141</v>
      </c>
      <c r="E503" s="235" t="s">
        <v>1</v>
      </c>
      <c r="F503" s="236" t="s">
        <v>736</v>
      </c>
      <c r="G503" s="233"/>
      <c r="H503" s="235" t="s">
        <v>1</v>
      </c>
      <c r="I503" s="237"/>
      <c r="J503" s="233"/>
      <c r="K503" s="233"/>
      <c r="L503" s="238"/>
      <c r="M503" s="239"/>
      <c r="N503" s="240"/>
      <c r="O503" s="240"/>
      <c r="P503" s="240"/>
      <c r="Q503" s="240"/>
      <c r="R503" s="240"/>
      <c r="S503" s="240"/>
      <c r="T503" s="241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2" t="s">
        <v>141</v>
      </c>
      <c r="AU503" s="242" t="s">
        <v>86</v>
      </c>
      <c r="AV503" s="13" t="s">
        <v>84</v>
      </c>
      <c r="AW503" s="13" t="s">
        <v>32</v>
      </c>
      <c r="AX503" s="13" t="s">
        <v>76</v>
      </c>
      <c r="AY503" s="242" t="s">
        <v>132</v>
      </c>
    </row>
    <row r="504" spans="1:51" s="14" customFormat="1" ht="12">
      <c r="A504" s="14"/>
      <c r="B504" s="243"/>
      <c r="C504" s="244"/>
      <c r="D504" s="234" t="s">
        <v>141</v>
      </c>
      <c r="E504" s="245" t="s">
        <v>1</v>
      </c>
      <c r="F504" s="246" t="s">
        <v>731</v>
      </c>
      <c r="G504" s="244"/>
      <c r="H504" s="247">
        <v>284.75</v>
      </c>
      <c r="I504" s="248"/>
      <c r="J504" s="244"/>
      <c r="K504" s="244"/>
      <c r="L504" s="249"/>
      <c r="M504" s="250"/>
      <c r="N504" s="251"/>
      <c r="O504" s="251"/>
      <c r="P504" s="251"/>
      <c r="Q504" s="251"/>
      <c r="R504" s="251"/>
      <c r="S504" s="251"/>
      <c r="T504" s="252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3" t="s">
        <v>141</v>
      </c>
      <c r="AU504" s="253" t="s">
        <v>86</v>
      </c>
      <c r="AV504" s="14" t="s">
        <v>86</v>
      </c>
      <c r="AW504" s="14" t="s">
        <v>32</v>
      </c>
      <c r="AX504" s="14" t="s">
        <v>84</v>
      </c>
      <c r="AY504" s="253" t="s">
        <v>132</v>
      </c>
    </row>
    <row r="505" spans="1:65" s="2" customFormat="1" ht="24.15" customHeight="1">
      <c r="A505" s="39"/>
      <c r="B505" s="40"/>
      <c r="C505" s="219" t="s">
        <v>737</v>
      </c>
      <c r="D505" s="219" t="s">
        <v>134</v>
      </c>
      <c r="E505" s="220" t="s">
        <v>738</v>
      </c>
      <c r="F505" s="221" t="s">
        <v>739</v>
      </c>
      <c r="G505" s="222" t="s">
        <v>270</v>
      </c>
      <c r="H505" s="223">
        <v>8.656</v>
      </c>
      <c r="I505" s="224"/>
      <c r="J505" s="225">
        <f>ROUND(I505*H505,2)</f>
        <v>0</v>
      </c>
      <c r="K505" s="221" t="s">
        <v>138</v>
      </c>
      <c r="L505" s="45"/>
      <c r="M505" s="226" t="s">
        <v>1</v>
      </c>
      <c r="N505" s="227" t="s">
        <v>41</v>
      </c>
      <c r="O505" s="92"/>
      <c r="P505" s="228">
        <f>O505*H505</f>
        <v>0</v>
      </c>
      <c r="Q505" s="228">
        <v>0</v>
      </c>
      <c r="R505" s="228">
        <f>Q505*H505</f>
        <v>0</v>
      </c>
      <c r="S505" s="228">
        <v>0</v>
      </c>
      <c r="T505" s="229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30" t="s">
        <v>219</v>
      </c>
      <c r="AT505" s="230" t="s">
        <v>134</v>
      </c>
      <c r="AU505" s="230" t="s">
        <v>86</v>
      </c>
      <c r="AY505" s="18" t="s">
        <v>132</v>
      </c>
      <c r="BE505" s="231">
        <f>IF(N505="základní",J505,0)</f>
        <v>0</v>
      </c>
      <c r="BF505" s="231">
        <f>IF(N505="snížená",J505,0)</f>
        <v>0</v>
      </c>
      <c r="BG505" s="231">
        <f>IF(N505="zákl. přenesená",J505,0)</f>
        <v>0</v>
      </c>
      <c r="BH505" s="231">
        <f>IF(N505="sníž. přenesená",J505,0)</f>
        <v>0</v>
      </c>
      <c r="BI505" s="231">
        <f>IF(N505="nulová",J505,0)</f>
        <v>0</v>
      </c>
      <c r="BJ505" s="18" t="s">
        <v>84</v>
      </c>
      <c r="BK505" s="231">
        <f>ROUND(I505*H505,2)</f>
        <v>0</v>
      </c>
      <c r="BL505" s="18" t="s">
        <v>219</v>
      </c>
      <c r="BM505" s="230" t="s">
        <v>740</v>
      </c>
    </row>
    <row r="506" spans="1:63" s="12" customFormat="1" ht="25.9" customHeight="1">
      <c r="A506" s="12"/>
      <c r="B506" s="203"/>
      <c r="C506" s="204"/>
      <c r="D506" s="205" t="s">
        <v>75</v>
      </c>
      <c r="E506" s="206" t="s">
        <v>267</v>
      </c>
      <c r="F506" s="206" t="s">
        <v>741</v>
      </c>
      <c r="G506" s="204"/>
      <c r="H506" s="204"/>
      <c r="I506" s="207"/>
      <c r="J506" s="208">
        <f>BK506</f>
        <v>0</v>
      </c>
      <c r="K506" s="204"/>
      <c r="L506" s="209"/>
      <c r="M506" s="210"/>
      <c r="N506" s="211"/>
      <c r="O506" s="211"/>
      <c r="P506" s="212">
        <f>P507</f>
        <v>0</v>
      </c>
      <c r="Q506" s="211"/>
      <c r="R506" s="212">
        <f>R507</f>
        <v>0.04944</v>
      </c>
      <c r="S506" s="211"/>
      <c r="T506" s="213">
        <f>T507</f>
        <v>0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14" t="s">
        <v>147</v>
      </c>
      <c r="AT506" s="215" t="s">
        <v>75</v>
      </c>
      <c r="AU506" s="215" t="s">
        <v>76</v>
      </c>
      <c r="AY506" s="214" t="s">
        <v>132</v>
      </c>
      <c r="BK506" s="216">
        <f>BK507</f>
        <v>0</v>
      </c>
    </row>
    <row r="507" spans="1:63" s="12" customFormat="1" ht="22.8" customHeight="1">
      <c r="A507" s="12"/>
      <c r="B507" s="203"/>
      <c r="C507" s="204"/>
      <c r="D507" s="205" t="s">
        <v>75</v>
      </c>
      <c r="E507" s="217" t="s">
        <v>742</v>
      </c>
      <c r="F507" s="217" t="s">
        <v>743</v>
      </c>
      <c r="G507" s="204"/>
      <c r="H507" s="204"/>
      <c r="I507" s="207"/>
      <c r="J507" s="218">
        <f>BK507</f>
        <v>0</v>
      </c>
      <c r="K507" s="204"/>
      <c r="L507" s="209"/>
      <c r="M507" s="210"/>
      <c r="N507" s="211"/>
      <c r="O507" s="211"/>
      <c r="P507" s="212">
        <f>SUM(P508:P515)</f>
        <v>0</v>
      </c>
      <c r="Q507" s="211"/>
      <c r="R507" s="212">
        <f>SUM(R508:R515)</f>
        <v>0.04944</v>
      </c>
      <c r="S507" s="211"/>
      <c r="T507" s="213">
        <f>SUM(T508:T515)</f>
        <v>0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214" t="s">
        <v>147</v>
      </c>
      <c r="AT507" s="215" t="s">
        <v>75</v>
      </c>
      <c r="AU507" s="215" t="s">
        <v>84</v>
      </c>
      <c r="AY507" s="214" t="s">
        <v>132</v>
      </c>
      <c r="BK507" s="216">
        <f>SUM(BK508:BK515)</f>
        <v>0</v>
      </c>
    </row>
    <row r="508" spans="1:65" s="2" customFormat="1" ht="33" customHeight="1">
      <c r="A508" s="39"/>
      <c r="B508" s="40"/>
      <c r="C508" s="219" t="s">
        <v>744</v>
      </c>
      <c r="D508" s="219" t="s">
        <v>134</v>
      </c>
      <c r="E508" s="220" t="s">
        <v>745</v>
      </c>
      <c r="F508" s="221" t="s">
        <v>746</v>
      </c>
      <c r="G508" s="222" t="s">
        <v>166</v>
      </c>
      <c r="H508" s="223">
        <v>32</v>
      </c>
      <c r="I508" s="224"/>
      <c r="J508" s="225">
        <f>ROUND(I508*H508,2)</f>
        <v>0</v>
      </c>
      <c r="K508" s="221" t="s">
        <v>138</v>
      </c>
      <c r="L508" s="45"/>
      <c r="M508" s="226" t="s">
        <v>1</v>
      </c>
      <c r="N508" s="227" t="s">
        <v>41</v>
      </c>
      <c r="O508" s="92"/>
      <c r="P508" s="228">
        <f>O508*H508</f>
        <v>0</v>
      </c>
      <c r="Q508" s="228">
        <v>0</v>
      </c>
      <c r="R508" s="228">
        <f>Q508*H508</f>
        <v>0</v>
      </c>
      <c r="S508" s="228">
        <v>0</v>
      </c>
      <c r="T508" s="229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0" t="s">
        <v>473</v>
      </c>
      <c r="AT508" s="230" t="s">
        <v>134</v>
      </c>
      <c r="AU508" s="230" t="s">
        <v>86</v>
      </c>
      <c r="AY508" s="18" t="s">
        <v>132</v>
      </c>
      <c r="BE508" s="231">
        <f>IF(N508="základní",J508,0)</f>
        <v>0</v>
      </c>
      <c r="BF508" s="231">
        <f>IF(N508="snížená",J508,0)</f>
        <v>0</v>
      </c>
      <c r="BG508" s="231">
        <f>IF(N508="zákl. přenesená",J508,0)</f>
        <v>0</v>
      </c>
      <c r="BH508" s="231">
        <f>IF(N508="sníž. přenesená",J508,0)</f>
        <v>0</v>
      </c>
      <c r="BI508" s="231">
        <f>IF(N508="nulová",J508,0)</f>
        <v>0</v>
      </c>
      <c r="BJ508" s="18" t="s">
        <v>84</v>
      </c>
      <c r="BK508" s="231">
        <f>ROUND(I508*H508,2)</f>
        <v>0</v>
      </c>
      <c r="BL508" s="18" t="s">
        <v>473</v>
      </c>
      <c r="BM508" s="230" t="s">
        <v>747</v>
      </c>
    </row>
    <row r="509" spans="1:51" s="13" customFormat="1" ht="12">
      <c r="A509" s="13"/>
      <c r="B509" s="232"/>
      <c r="C509" s="233"/>
      <c r="D509" s="234" t="s">
        <v>141</v>
      </c>
      <c r="E509" s="235" t="s">
        <v>1</v>
      </c>
      <c r="F509" s="236" t="s">
        <v>748</v>
      </c>
      <c r="G509" s="233"/>
      <c r="H509" s="235" t="s">
        <v>1</v>
      </c>
      <c r="I509" s="237"/>
      <c r="J509" s="233"/>
      <c r="K509" s="233"/>
      <c r="L509" s="238"/>
      <c r="M509" s="239"/>
      <c r="N509" s="240"/>
      <c r="O509" s="240"/>
      <c r="P509" s="240"/>
      <c r="Q509" s="240"/>
      <c r="R509" s="240"/>
      <c r="S509" s="240"/>
      <c r="T509" s="241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2" t="s">
        <v>141</v>
      </c>
      <c r="AU509" s="242" t="s">
        <v>86</v>
      </c>
      <c r="AV509" s="13" t="s">
        <v>84</v>
      </c>
      <c r="AW509" s="13" t="s">
        <v>32</v>
      </c>
      <c r="AX509" s="13" t="s">
        <v>76</v>
      </c>
      <c r="AY509" s="242" t="s">
        <v>132</v>
      </c>
    </row>
    <row r="510" spans="1:51" s="14" customFormat="1" ht="12">
      <c r="A510" s="14"/>
      <c r="B510" s="243"/>
      <c r="C510" s="244"/>
      <c r="D510" s="234" t="s">
        <v>141</v>
      </c>
      <c r="E510" s="245" t="s">
        <v>1</v>
      </c>
      <c r="F510" s="246" t="s">
        <v>749</v>
      </c>
      <c r="G510" s="244"/>
      <c r="H510" s="247">
        <v>32</v>
      </c>
      <c r="I510" s="248"/>
      <c r="J510" s="244"/>
      <c r="K510" s="244"/>
      <c r="L510" s="249"/>
      <c r="M510" s="250"/>
      <c r="N510" s="251"/>
      <c r="O510" s="251"/>
      <c r="P510" s="251"/>
      <c r="Q510" s="251"/>
      <c r="R510" s="251"/>
      <c r="S510" s="251"/>
      <c r="T510" s="252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3" t="s">
        <v>141</v>
      </c>
      <c r="AU510" s="253" t="s">
        <v>86</v>
      </c>
      <c r="AV510" s="14" t="s">
        <v>86</v>
      </c>
      <c r="AW510" s="14" t="s">
        <v>32</v>
      </c>
      <c r="AX510" s="14" t="s">
        <v>84</v>
      </c>
      <c r="AY510" s="253" t="s">
        <v>132</v>
      </c>
    </row>
    <row r="511" spans="1:65" s="2" customFormat="1" ht="24.15" customHeight="1">
      <c r="A511" s="39"/>
      <c r="B511" s="40"/>
      <c r="C511" s="276" t="s">
        <v>750</v>
      </c>
      <c r="D511" s="276" t="s">
        <v>267</v>
      </c>
      <c r="E511" s="277" t="s">
        <v>751</v>
      </c>
      <c r="F511" s="278" t="s">
        <v>752</v>
      </c>
      <c r="G511" s="279" t="s">
        <v>166</v>
      </c>
      <c r="H511" s="280">
        <v>8</v>
      </c>
      <c r="I511" s="281"/>
      <c r="J511" s="282">
        <f>ROUND(I511*H511,2)</f>
        <v>0</v>
      </c>
      <c r="K511" s="278" t="s">
        <v>138</v>
      </c>
      <c r="L511" s="283"/>
      <c r="M511" s="284" t="s">
        <v>1</v>
      </c>
      <c r="N511" s="285" t="s">
        <v>41</v>
      </c>
      <c r="O511" s="92"/>
      <c r="P511" s="228">
        <f>O511*H511</f>
        <v>0</v>
      </c>
      <c r="Q511" s="228">
        <v>0.00078</v>
      </c>
      <c r="R511" s="228">
        <f>Q511*H511</f>
        <v>0.00624</v>
      </c>
      <c r="S511" s="228">
        <v>0</v>
      </c>
      <c r="T511" s="229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30" t="s">
        <v>753</v>
      </c>
      <c r="AT511" s="230" t="s">
        <v>267</v>
      </c>
      <c r="AU511" s="230" t="s">
        <v>86</v>
      </c>
      <c r="AY511" s="18" t="s">
        <v>132</v>
      </c>
      <c r="BE511" s="231">
        <f>IF(N511="základní",J511,0)</f>
        <v>0</v>
      </c>
      <c r="BF511" s="231">
        <f>IF(N511="snížená",J511,0)</f>
        <v>0</v>
      </c>
      <c r="BG511" s="231">
        <f>IF(N511="zákl. přenesená",J511,0)</f>
        <v>0</v>
      </c>
      <c r="BH511" s="231">
        <f>IF(N511="sníž. přenesená",J511,0)</f>
        <v>0</v>
      </c>
      <c r="BI511" s="231">
        <f>IF(N511="nulová",J511,0)</f>
        <v>0</v>
      </c>
      <c r="BJ511" s="18" t="s">
        <v>84</v>
      </c>
      <c r="BK511" s="231">
        <f>ROUND(I511*H511,2)</f>
        <v>0</v>
      </c>
      <c r="BL511" s="18" t="s">
        <v>753</v>
      </c>
      <c r="BM511" s="230" t="s">
        <v>754</v>
      </c>
    </row>
    <row r="512" spans="1:65" s="2" customFormat="1" ht="24.15" customHeight="1">
      <c r="A512" s="39"/>
      <c r="B512" s="40"/>
      <c r="C512" s="276" t="s">
        <v>755</v>
      </c>
      <c r="D512" s="276" t="s">
        <v>267</v>
      </c>
      <c r="E512" s="277" t="s">
        <v>756</v>
      </c>
      <c r="F512" s="278" t="s">
        <v>757</v>
      </c>
      <c r="G512" s="279" t="s">
        <v>166</v>
      </c>
      <c r="H512" s="280">
        <v>8</v>
      </c>
      <c r="I512" s="281"/>
      <c r="J512" s="282">
        <f>ROUND(I512*H512,2)</f>
        <v>0</v>
      </c>
      <c r="K512" s="278" t="s">
        <v>138</v>
      </c>
      <c r="L512" s="283"/>
      <c r="M512" s="284" t="s">
        <v>1</v>
      </c>
      <c r="N512" s="285" t="s">
        <v>41</v>
      </c>
      <c r="O512" s="92"/>
      <c r="P512" s="228">
        <f>O512*H512</f>
        <v>0</v>
      </c>
      <c r="Q512" s="228">
        <v>0.00128</v>
      </c>
      <c r="R512" s="228">
        <f>Q512*H512</f>
        <v>0.01024</v>
      </c>
      <c r="S512" s="228">
        <v>0</v>
      </c>
      <c r="T512" s="229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0" t="s">
        <v>753</v>
      </c>
      <c r="AT512" s="230" t="s">
        <v>267</v>
      </c>
      <c r="AU512" s="230" t="s">
        <v>86</v>
      </c>
      <c r="AY512" s="18" t="s">
        <v>132</v>
      </c>
      <c r="BE512" s="231">
        <f>IF(N512="základní",J512,0)</f>
        <v>0</v>
      </c>
      <c r="BF512" s="231">
        <f>IF(N512="snížená",J512,0)</f>
        <v>0</v>
      </c>
      <c r="BG512" s="231">
        <f>IF(N512="zákl. přenesená",J512,0)</f>
        <v>0</v>
      </c>
      <c r="BH512" s="231">
        <f>IF(N512="sníž. přenesená",J512,0)</f>
        <v>0</v>
      </c>
      <c r="BI512" s="231">
        <f>IF(N512="nulová",J512,0)</f>
        <v>0</v>
      </c>
      <c r="BJ512" s="18" t="s">
        <v>84</v>
      </c>
      <c r="BK512" s="231">
        <f>ROUND(I512*H512,2)</f>
        <v>0</v>
      </c>
      <c r="BL512" s="18" t="s">
        <v>753</v>
      </c>
      <c r="BM512" s="230" t="s">
        <v>758</v>
      </c>
    </row>
    <row r="513" spans="1:65" s="2" customFormat="1" ht="16.5" customHeight="1">
      <c r="A513" s="39"/>
      <c r="B513" s="40"/>
      <c r="C513" s="276" t="s">
        <v>759</v>
      </c>
      <c r="D513" s="276" t="s">
        <v>267</v>
      </c>
      <c r="E513" s="277" t="s">
        <v>760</v>
      </c>
      <c r="F513" s="278" t="s">
        <v>761</v>
      </c>
      <c r="G513" s="279" t="s">
        <v>166</v>
      </c>
      <c r="H513" s="280">
        <v>8</v>
      </c>
      <c r="I513" s="281"/>
      <c r="J513" s="282">
        <f>ROUND(I513*H513,2)</f>
        <v>0</v>
      </c>
      <c r="K513" s="278" t="s">
        <v>138</v>
      </c>
      <c r="L513" s="283"/>
      <c r="M513" s="284" t="s">
        <v>1</v>
      </c>
      <c r="N513" s="285" t="s">
        <v>41</v>
      </c>
      <c r="O513" s="92"/>
      <c r="P513" s="228">
        <f>O513*H513</f>
        <v>0</v>
      </c>
      <c r="Q513" s="228">
        <v>0.00145</v>
      </c>
      <c r="R513" s="228">
        <f>Q513*H513</f>
        <v>0.0116</v>
      </c>
      <c r="S513" s="228">
        <v>0</v>
      </c>
      <c r="T513" s="229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30" t="s">
        <v>753</v>
      </c>
      <c r="AT513" s="230" t="s">
        <v>267</v>
      </c>
      <c r="AU513" s="230" t="s">
        <v>86</v>
      </c>
      <c r="AY513" s="18" t="s">
        <v>132</v>
      </c>
      <c r="BE513" s="231">
        <f>IF(N513="základní",J513,0)</f>
        <v>0</v>
      </c>
      <c r="BF513" s="231">
        <f>IF(N513="snížená",J513,0)</f>
        <v>0</v>
      </c>
      <c r="BG513" s="231">
        <f>IF(N513="zákl. přenesená",J513,0)</f>
        <v>0</v>
      </c>
      <c r="BH513" s="231">
        <f>IF(N513="sníž. přenesená",J513,0)</f>
        <v>0</v>
      </c>
      <c r="BI513" s="231">
        <f>IF(N513="nulová",J513,0)</f>
        <v>0</v>
      </c>
      <c r="BJ513" s="18" t="s">
        <v>84</v>
      </c>
      <c r="BK513" s="231">
        <f>ROUND(I513*H513,2)</f>
        <v>0</v>
      </c>
      <c r="BL513" s="18" t="s">
        <v>753</v>
      </c>
      <c r="BM513" s="230" t="s">
        <v>762</v>
      </c>
    </row>
    <row r="514" spans="1:65" s="2" customFormat="1" ht="16.5" customHeight="1">
      <c r="A514" s="39"/>
      <c r="B514" s="40"/>
      <c r="C514" s="276" t="s">
        <v>763</v>
      </c>
      <c r="D514" s="276" t="s">
        <v>267</v>
      </c>
      <c r="E514" s="277" t="s">
        <v>764</v>
      </c>
      <c r="F514" s="278" t="s">
        <v>765</v>
      </c>
      <c r="G514" s="279" t="s">
        <v>166</v>
      </c>
      <c r="H514" s="280">
        <v>8</v>
      </c>
      <c r="I514" s="281"/>
      <c r="J514" s="282">
        <f>ROUND(I514*H514,2)</f>
        <v>0</v>
      </c>
      <c r="K514" s="278" t="s">
        <v>138</v>
      </c>
      <c r="L514" s="283"/>
      <c r="M514" s="284" t="s">
        <v>1</v>
      </c>
      <c r="N514" s="285" t="s">
        <v>41</v>
      </c>
      <c r="O514" s="92"/>
      <c r="P514" s="228">
        <f>O514*H514</f>
        <v>0</v>
      </c>
      <c r="Q514" s="228">
        <v>0.00267</v>
      </c>
      <c r="R514" s="228">
        <f>Q514*H514</f>
        <v>0.02136</v>
      </c>
      <c r="S514" s="228">
        <v>0</v>
      </c>
      <c r="T514" s="229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30" t="s">
        <v>753</v>
      </c>
      <c r="AT514" s="230" t="s">
        <v>267</v>
      </c>
      <c r="AU514" s="230" t="s">
        <v>86</v>
      </c>
      <c r="AY514" s="18" t="s">
        <v>132</v>
      </c>
      <c r="BE514" s="231">
        <f>IF(N514="základní",J514,0)</f>
        <v>0</v>
      </c>
      <c r="BF514" s="231">
        <f>IF(N514="snížená",J514,0)</f>
        <v>0</v>
      </c>
      <c r="BG514" s="231">
        <f>IF(N514="zákl. přenesená",J514,0)</f>
        <v>0</v>
      </c>
      <c r="BH514" s="231">
        <f>IF(N514="sníž. přenesená",J514,0)</f>
        <v>0</v>
      </c>
      <c r="BI514" s="231">
        <f>IF(N514="nulová",J514,0)</f>
        <v>0</v>
      </c>
      <c r="BJ514" s="18" t="s">
        <v>84</v>
      </c>
      <c r="BK514" s="231">
        <f>ROUND(I514*H514,2)</f>
        <v>0</v>
      </c>
      <c r="BL514" s="18" t="s">
        <v>753</v>
      </c>
      <c r="BM514" s="230" t="s">
        <v>766</v>
      </c>
    </row>
    <row r="515" spans="1:65" s="2" customFormat="1" ht="24.15" customHeight="1">
      <c r="A515" s="39"/>
      <c r="B515" s="40"/>
      <c r="C515" s="219" t="s">
        <v>767</v>
      </c>
      <c r="D515" s="219" t="s">
        <v>134</v>
      </c>
      <c r="E515" s="220" t="s">
        <v>768</v>
      </c>
      <c r="F515" s="221" t="s">
        <v>769</v>
      </c>
      <c r="G515" s="222" t="s">
        <v>270</v>
      </c>
      <c r="H515" s="223">
        <v>0.049</v>
      </c>
      <c r="I515" s="224"/>
      <c r="J515" s="225">
        <f>ROUND(I515*H515,2)</f>
        <v>0</v>
      </c>
      <c r="K515" s="221" t="s">
        <v>138</v>
      </c>
      <c r="L515" s="45"/>
      <c r="M515" s="286" t="s">
        <v>1</v>
      </c>
      <c r="N515" s="287" t="s">
        <v>41</v>
      </c>
      <c r="O515" s="288"/>
      <c r="P515" s="289">
        <f>O515*H515</f>
        <v>0</v>
      </c>
      <c r="Q515" s="289">
        <v>0</v>
      </c>
      <c r="R515" s="289">
        <f>Q515*H515</f>
        <v>0</v>
      </c>
      <c r="S515" s="289">
        <v>0</v>
      </c>
      <c r="T515" s="290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0" t="s">
        <v>473</v>
      </c>
      <c r="AT515" s="230" t="s">
        <v>134</v>
      </c>
      <c r="AU515" s="230" t="s">
        <v>86</v>
      </c>
      <c r="AY515" s="18" t="s">
        <v>132</v>
      </c>
      <c r="BE515" s="231">
        <f>IF(N515="základní",J515,0)</f>
        <v>0</v>
      </c>
      <c r="BF515" s="231">
        <f>IF(N515="snížená",J515,0)</f>
        <v>0</v>
      </c>
      <c r="BG515" s="231">
        <f>IF(N515="zákl. přenesená",J515,0)</f>
        <v>0</v>
      </c>
      <c r="BH515" s="231">
        <f>IF(N515="sníž. přenesená",J515,0)</f>
        <v>0</v>
      </c>
      <c r="BI515" s="231">
        <f>IF(N515="nulová",J515,0)</f>
        <v>0</v>
      </c>
      <c r="BJ515" s="18" t="s">
        <v>84</v>
      </c>
      <c r="BK515" s="231">
        <f>ROUND(I515*H515,2)</f>
        <v>0</v>
      </c>
      <c r="BL515" s="18" t="s">
        <v>473</v>
      </c>
      <c r="BM515" s="230" t="s">
        <v>770</v>
      </c>
    </row>
    <row r="516" spans="1:31" s="2" customFormat="1" ht="6.95" customHeight="1">
      <c r="A516" s="39"/>
      <c r="B516" s="67"/>
      <c r="C516" s="68"/>
      <c r="D516" s="68"/>
      <c r="E516" s="68"/>
      <c r="F516" s="68"/>
      <c r="G516" s="68"/>
      <c r="H516" s="68"/>
      <c r="I516" s="68"/>
      <c r="J516" s="68"/>
      <c r="K516" s="68"/>
      <c r="L516" s="45"/>
      <c r="M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</row>
  </sheetData>
  <sheetProtection password="CC35" sheet="1" objects="1" scenarios="1" formatColumns="0" formatRows="0" autoFilter="0"/>
  <autoFilter ref="C131:K515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93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Chodník podél silnice II/648 Dolní Žukov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771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26. 2. 2024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ROUND((SUM(BE121:BE228)),2)</f>
        <v>0</v>
      </c>
      <c r="G33" s="39"/>
      <c r="H33" s="39"/>
      <c r="I33" s="156">
        <v>0.21</v>
      </c>
      <c r="J33" s="155">
        <f>ROUND(((SUM(BE121:BE228))*I33),2)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ROUND((SUM(BF121:BF228)),2)</f>
        <v>0</v>
      </c>
      <c r="G34" s="39"/>
      <c r="H34" s="39"/>
      <c r="I34" s="156">
        <v>0.12</v>
      </c>
      <c r="J34" s="155">
        <f>ROUND(((SUM(BF121:BF228))*I34),2)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ROUND((SUM(BG121:BG228)),2)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ROUND((SUM(BH121:BH228)),2)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ROUND((SUM(BI121:BI228)),2)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Chodník podél silnice II/648 Dolní Žukov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301 - Kanalizace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Český Těšín</v>
      </c>
      <c r="G89" s="41"/>
      <c r="H89" s="41"/>
      <c r="I89" s="33" t="s">
        <v>22</v>
      </c>
      <c r="J89" s="80" t="str">
        <f>IF(J12="","",J12)</f>
        <v>26. 2. 2024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Město  Český Těšín</v>
      </c>
      <c r="G91" s="41"/>
      <c r="H91" s="41"/>
      <c r="I91" s="33" t="s">
        <v>30</v>
      </c>
      <c r="J91" s="37" t="str">
        <f>E21</f>
        <v>Delta Třinec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Martin  Pniok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80"/>
      <c r="C97" s="181"/>
      <c r="D97" s="182" t="s">
        <v>101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102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105</v>
      </c>
      <c r="E99" s="189"/>
      <c r="F99" s="189"/>
      <c r="G99" s="189"/>
      <c r="H99" s="189"/>
      <c r="I99" s="189"/>
      <c r="J99" s="190">
        <f>J162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108</v>
      </c>
      <c r="E100" s="189"/>
      <c r="F100" s="189"/>
      <c r="G100" s="189"/>
      <c r="H100" s="189"/>
      <c r="I100" s="189"/>
      <c r="J100" s="190">
        <f>J178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111</v>
      </c>
      <c r="E101" s="189"/>
      <c r="F101" s="189"/>
      <c r="G101" s="189"/>
      <c r="H101" s="189"/>
      <c r="I101" s="189"/>
      <c r="J101" s="190">
        <f>J227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117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>Chodník podél silnice II/648 Dolní Žukov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94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SO 301 - Kanalizace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Český Těšín</v>
      </c>
      <c r="G115" s="41"/>
      <c r="H115" s="41"/>
      <c r="I115" s="33" t="s">
        <v>22</v>
      </c>
      <c r="J115" s="80" t="str">
        <f>IF(J12="","",J12)</f>
        <v>26. 2. 2024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 xml:space="preserve">Město  Český Těšín</v>
      </c>
      <c r="G117" s="41"/>
      <c r="H117" s="41"/>
      <c r="I117" s="33" t="s">
        <v>30</v>
      </c>
      <c r="J117" s="37" t="str">
        <f>E21</f>
        <v>Delta Třinec s.r.o.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 xml:space="preserve">Martin  Pniok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118</v>
      </c>
      <c r="D120" s="195" t="s">
        <v>61</v>
      </c>
      <c r="E120" s="195" t="s">
        <v>57</v>
      </c>
      <c r="F120" s="195" t="s">
        <v>58</v>
      </c>
      <c r="G120" s="195" t="s">
        <v>119</v>
      </c>
      <c r="H120" s="195" t="s">
        <v>120</v>
      </c>
      <c r="I120" s="195" t="s">
        <v>121</v>
      </c>
      <c r="J120" s="195" t="s">
        <v>98</v>
      </c>
      <c r="K120" s="196" t="s">
        <v>122</v>
      </c>
      <c r="L120" s="197"/>
      <c r="M120" s="101" t="s">
        <v>1</v>
      </c>
      <c r="N120" s="102" t="s">
        <v>40</v>
      </c>
      <c r="O120" s="102" t="s">
        <v>123</v>
      </c>
      <c r="P120" s="102" t="s">
        <v>124</v>
      </c>
      <c r="Q120" s="102" t="s">
        <v>125</v>
      </c>
      <c r="R120" s="102" t="s">
        <v>126</v>
      </c>
      <c r="S120" s="102" t="s">
        <v>127</v>
      </c>
      <c r="T120" s="103" t="s">
        <v>128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129</v>
      </c>
      <c r="D121" s="41"/>
      <c r="E121" s="41"/>
      <c r="F121" s="41"/>
      <c r="G121" s="41"/>
      <c r="H121" s="41"/>
      <c r="I121" s="41"/>
      <c r="J121" s="198">
        <f>BK121</f>
        <v>0</v>
      </c>
      <c r="K121" s="41"/>
      <c r="L121" s="45"/>
      <c r="M121" s="104"/>
      <c r="N121" s="199"/>
      <c r="O121" s="105"/>
      <c r="P121" s="200">
        <f>P122</f>
        <v>0</v>
      </c>
      <c r="Q121" s="105"/>
      <c r="R121" s="200">
        <f>R122</f>
        <v>334.05641253</v>
      </c>
      <c r="S121" s="105"/>
      <c r="T121" s="201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100</v>
      </c>
      <c r="BK121" s="202">
        <f>BK122</f>
        <v>0</v>
      </c>
    </row>
    <row r="122" spans="1:63" s="12" customFormat="1" ht="25.9" customHeight="1">
      <c r="A122" s="12"/>
      <c r="B122" s="203"/>
      <c r="C122" s="204"/>
      <c r="D122" s="205" t="s">
        <v>75</v>
      </c>
      <c r="E122" s="206" t="s">
        <v>130</v>
      </c>
      <c r="F122" s="206" t="s">
        <v>131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P123+P162+P178+P227</f>
        <v>0</v>
      </c>
      <c r="Q122" s="211"/>
      <c r="R122" s="212">
        <f>R123+R162+R178+R227</f>
        <v>334.05641253</v>
      </c>
      <c r="S122" s="211"/>
      <c r="T122" s="213">
        <f>T123+T162+T178+T227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84</v>
      </c>
      <c r="AT122" s="215" t="s">
        <v>75</v>
      </c>
      <c r="AU122" s="215" t="s">
        <v>76</v>
      </c>
      <c r="AY122" s="214" t="s">
        <v>132</v>
      </c>
      <c r="BK122" s="216">
        <f>BK123+BK162+BK178+BK227</f>
        <v>0</v>
      </c>
    </row>
    <row r="123" spans="1:63" s="12" customFormat="1" ht="22.8" customHeight="1">
      <c r="A123" s="12"/>
      <c r="B123" s="203"/>
      <c r="C123" s="204"/>
      <c r="D123" s="205" t="s">
        <v>75</v>
      </c>
      <c r="E123" s="217" t="s">
        <v>84</v>
      </c>
      <c r="F123" s="217" t="s">
        <v>133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SUM(P124:P161)</f>
        <v>0</v>
      </c>
      <c r="Q123" s="211"/>
      <c r="R123" s="212">
        <f>SUM(R124:R161)</f>
        <v>248.06148128</v>
      </c>
      <c r="S123" s="211"/>
      <c r="T123" s="213">
        <f>SUM(T124:T161)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84</v>
      </c>
      <c r="AT123" s="215" t="s">
        <v>75</v>
      </c>
      <c r="AU123" s="215" t="s">
        <v>84</v>
      </c>
      <c r="AY123" s="214" t="s">
        <v>132</v>
      </c>
      <c r="BK123" s="216">
        <f>SUM(BK124:BK161)</f>
        <v>0</v>
      </c>
    </row>
    <row r="124" spans="1:65" s="2" customFormat="1" ht="33" customHeight="1">
      <c r="A124" s="39"/>
      <c r="B124" s="40"/>
      <c r="C124" s="219" t="s">
        <v>84</v>
      </c>
      <c r="D124" s="219" t="s">
        <v>134</v>
      </c>
      <c r="E124" s="220" t="s">
        <v>772</v>
      </c>
      <c r="F124" s="221" t="s">
        <v>773</v>
      </c>
      <c r="G124" s="222" t="s">
        <v>178</v>
      </c>
      <c r="H124" s="223">
        <v>103.632</v>
      </c>
      <c r="I124" s="224"/>
      <c r="J124" s="225">
        <f>ROUND(I124*H124,2)</f>
        <v>0</v>
      </c>
      <c r="K124" s="221" t="s">
        <v>138</v>
      </c>
      <c r="L124" s="45"/>
      <c r="M124" s="226" t="s">
        <v>1</v>
      </c>
      <c r="N124" s="227" t="s">
        <v>41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139</v>
      </c>
      <c r="AT124" s="230" t="s">
        <v>134</v>
      </c>
      <c r="AU124" s="230" t="s">
        <v>86</v>
      </c>
      <c r="AY124" s="18" t="s">
        <v>132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84</v>
      </c>
      <c r="BK124" s="231">
        <f>ROUND(I124*H124,2)</f>
        <v>0</v>
      </c>
      <c r="BL124" s="18" t="s">
        <v>139</v>
      </c>
      <c r="BM124" s="230" t="s">
        <v>774</v>
      </c>
    </row>
    <row r="125" spans="1:51" s="14" customFormat="1" ht="12">
      <c r="A125" s="14"/>
      <c r="B125" s="243"/>
      <c r="C125" s="244"/>
      <c r="D125" s="234" t="s">
        <v>141</v>
      </c>
      <c r="E125" s="245" t="s">
        <v>1</v>
      </c>
      <c r="F125" s="246" t="s">
        <v>775</v>
      </c>
      <c r="G125" s="244"/>
      <c r="H125" s="247">
        <v>103.632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3" t="s">
        <v>141</v>
      </c>
      <c r="AU125" s="253" t="s">
        <v>86</v>
      </c>
      <c r="AV125" s="14" t="s">
        <v>86</v>
      </c>
      <c r="AW125" s="14" t="s">
        <v>32</v>
      </c>
      <c r="AX125" s="14" t="s">
        <v>84</v>
      </c>
      <c r="AY125" s="253" t="s">
        <v>132</v>
      </c>
    </row>
    <row r="126" spans="1:65" s="2" customFormat="1" ht="33" customHeight="1">
      <c r="A126" s="39"/>
      <c r="B126" s="40"/>
      <c r="C126" s="219" t="s">
        <v>86</v>
      </c>
      <c r="D126" s="219" t="s">
        <v>134</v>
      </c>
      <c r="E126" s="220" t="s">
        <v>776</v>
      </c>
      <c r="F126" s="221" t="s">
        <v>777</v>
      </c>
      <c r="G126" s="222" t="s">
        <v>178</v>
      </c>
      <c r="H126" s="223">
        <v>36.96</v>
      </c>
      <c r="I126" s="224"/>
      <c r="J126" s="225">
        <f>ROUND(I126*H126,2)</f>
        <v>0</v>
      </c>
      <c r="K126" s="221" t="s">
        <v>138</v>
      </c>
      <c r="L126" s="45"/>
      <c r="M126" s="226" t="s">
        <v>1</v>
      </c>
      <c r="N126" s="227" t="s">
        <v>41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139</v>
      </c>
      <c r="AT126" s="230" t="s">
        <v>134</v>
      </c>
      <c r="AU126" s="230" t="s">
        <v>86</v>
      </c>
      <c r="AY126" s="18" t="s">
        <v>132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84</v>
      </c>
      <c r="BK126" s="231">
        <f>ROUND(I126*H126,2)</f>
        <v>0</v>
      </c>
      <c r="BL126" s="18" t="s">
        <v>139</v>
      </c>
      <c r="BM126" s="230" t="s">
        <v>778</v>
      </c>
    </row>
    <row r="127" spans="1:51" s="14" customFormat="1" ht="12">
      <c r="A127" s="14"/>
      <c r="B127" s="243"/>
      <c r="C127" s="244"/>
      <c r="D127" s="234" t="s">
        <v>141</v>
      </c>
      <c r="E127" s="245" t="s">
        <v>1</v>
      </c>
      <c r="F127" s="246" t="s">
        <v>779</v>
      </c>
      <c r="G127" s="244"/>
      <c r="H127" s="247">
        <v>36.96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3" t="s">
        <v>141</v>
      </c>
      <c r="AU127" s="253" t="s">
        <v>86</v>
      </c>
      <c r="AV127" s="14" t="s">
        <v>86</v>
      </c>
      <c r="AW127" s="14" t="s">
        <v>32</v>
      </c>
      <c r="AX127" s="14" t="s">
        <v>84</v>
      </c>
      <c r="AY127" s="253" t="s">
        <v>132</v>
      </c>
    </row>
    <row r="128" spans="1:65" s="2" customFormat="1" ht="33" customHeight="1">
      <c r="A128" s="39"/>
      <c r="B128" s="40"/>
      <c r="C128" s="219" t="s">
        <v>147</v>
      </c>
      <c r="D128" s="219" t="s">
        <v>134</v>
      </c>
      <c r="E128" s="220" t="s">
        <v>780</v>
      </c>
      <c r="F128" s="221" t="s">
        <v>781</v>
      </c>
      <c r="G128" s="222" t="s">
        <v>178</v>
      </c>
      <c r="H128" s="223">
        <v>76.056</v>
      </c>
      <c r="I128" s="224"/>
      <c r="J128" s="225">
        <f>ROUND(I128*H128,2)</f>
        <v>0</v>
      </c>
      <c r="K128" s="221" t="s">
        <v>138</v>
      </c>
      <c r="L128" s="45"/>
      <c r="M128" s="226" t="s">
        <v>1</v>
      </c>
      <c r="N128" s="227" t="s">
        <v>41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139</v>
      </c>
      <c r="AT128" s="230" t="s">
        <v>134</v>
      </c>
      <c r="AU128" s="230" t="s">
        <v>86</v>
      </c>
      <c r="AY128" s="18" t="s">
        <v>132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139</v>
      </c>
      <c r="BM128" s="230" t="s">
        <v>782</v>
      </c>
    </row>
    <row r="129" spans="1:51" s="14" customFormat="1" ht="12">
      <c r="A129" s="14"/>
      <c r="B129" s="243"/>
      <c r="C129" s="244"/>
      <c r="D129" s="234" t="s">
        <v>141</v>
      </c>
      <c r="E129" s="245" t="s">
        <v>1</v>
      </c>
      <c r="F129" s="246" t="s">
        <v>783</v>
      </c>
      <c r="G129" s="244"/>
      <c r="H129" s="247">
        <v>48.16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3" t="s">
        <v>141</v>
      </c>
      <c r="AU129" s="253" t="s">
        <v>86</v>
      </c>
      <c r="AV129" s="14" t="s">
        <v>86</v>
      </c>
      <c r="AW129" s="14" t="s">
        <v>32</v>
      </c>
      <c r="AX129" s="14" t="s">
        <v>76</v>
      </c>
      <c r="AY129" s="253" t="s">
        <v>132</v>
      </c>
    </row>
    <row r="130" spans="1:51" s="14" customFormat="1" ht="12">
      <c r="A130" s="14"/>
      <c r="B130" s="243"/>
      <c r="C130" s="244"/>
      <c r="D130" s="234" t="s">
        <v>141</v>
      </c>
      <c r="E130" s="245" t="s">
        <v>1</v>
      </c>
      <c r="F130" s="246" t="s">
        <v>784</v>
      </c>
      <c r="G130" s="244"/>
      <c r="H130" s="247">
        <v>27.896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3" t="s">
        <v>141</v>
      </c>
      <c r="AU130" s="253" t="s">
        <v>86</v>
      </c>
      <c r="AV130" s="14" t="s">
        <v>86</v>
      </c>
      <c r="AW130" s="14" t="s">
        <v>32</v>
      </c>
      <c r="AX130" s="14" t="s">
        <v>76</v>
      </c>
      <c r="AY130" s="253" t="s">
        <v>132</v>
      </c>
    </row>
    <row r="131" spans="1:51" s="15" customFormat="1" ht="12">
      <c r="A131" s="15"/>
      <c r="B131" s="254"/>
      <c r="C131" s="255"/>
      <c r="D131" s="234" t="s">
        <v>141</v>
      </c>
      <c r="E131" s="256" t="s">
        <v>1</v>
      </c>
      <c r="F131" s="257" t="s">
        <v>183</v>
      </c>
      <c r="G131" s="255"/>
      <c r="H131" s="258">
        <v>76.056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4" t="s">
        <v>141</v>
      </c>
      <c r="AU131" s="264" t="s">
        <v>86</v>
      </c>
      <c r="AV131" s="15" t="s">
        <v>139</v>
      </c>
      <c r="AW131" s="15" t="s">
        <v>32</v>
      </c>
      <c r="AX131" s="15" t="s">
        <v>84</v>
      </c>
      <c r="AY131" s="264" t="s">
        <v>132</v>
      </c>
    </row>
    <row r="132" spans="1:65" s="2" customFormat="1" ht="21.75" customHeight="1">
      <c r="A132" s="39"/>
      <c r="B132" s="40"/>
      <c r="C132" s="219" t="s">
        <v>139</v>
      </c>
      <c r="D132" s="219" t="s">
        <v>134</v>
      </c>
      <c r="E132" s="220" t="s">
        <v>785</v>
      </c>
      <c r="F132" s="221" t="s">
        <v>786</v>
      </c>
      <c r="G132" s="222" t="s">
        <v>150</v>
      </c>
      <c r="H132" s="223">
        <v>223.192</v>
      </c>
      <c r="I132" s="224"/>
      <c r="J132" s="225">
        <f>ROUND(I132*H132,2)</f>
        <v>0</v>
      </c>
      <c r="K132" s="221" t="s">
        <v>138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0.00084</v>
      </c>
      <c r="R132" s="228">
        <f>Q132*H132</f>
        <v>0.18748128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139</v>
      </c>
      <c r="AT132" s="230" t="s">
        <v>134</v>
      </c>
      <c r="AU132" s="230" t="s">
        <v>86</v>
      </c>
      <c r="AY132" s="18" t="s">
        <v>132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139</v>
      </c>
      <c r="BM132" s="230" t="s">
        <v>787</v>
      </c>
    </row>
    <row r="133" spans="1:51" s="14" customFormat="1" ht="12">
      <c r="A133" s="14"/>
      <c r="B133" s="243"/>
      <c r="C133" s="244"/>
      <c r="D133" s="234" t="s">
        <v>141</v>
      </c>
      <c r="E133" s="245" t="s">
        <v>1</v>
      </c>
      <c r="F133" s="246" t="s">
        <v>788</v>
      </c>
      <c r="G133" s="244"/>
      <c r="H133" s="247">
        <v>92.4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141</v>
      </c>
      <c r="AU133" s="253" t="s">
        <v>86</v>
      </c>
      <c r="AV133" s="14" t="s">
        <v>86</v>
      </c>
      <c r="AW133" s="14" t="s">
        <v>32</v>
      </c>
      <c r="AX133" s="14" t="s">
        <v>76</v>
      </c>
      <c r="AY133" s="253" t="s">
        <v>132</v>
      </c>
    </row>
    <row r="134" spans="1:51" s="14" customFormat="1" ht="12">
      <c r="A134" s="14"/>
      <c r="B134" s="243"/>
      <c r="C134" s="244"/>
      <c r="D134" s="234" t="s">
        <v>141</v>
      </c>
      <c r="E134" s="245" t="s">
        <v>1</v>
      </c>
      <c r="F134" s="246" t="s">
        <v>789</v>
      </c>
      <c r="G134" s="244"/>
      <c r="H134" s="247">
        <v>68.8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3" t="s">
        <v>141</v>
      </c>
      <c r="AU134" s="253" t="s">
        <v>86</v>
      </c>
      <c r="AV134" s="14" t="s">
        <v>86</v>
      </c>
      <c r="AW134" s="14" t="s">
        <v>32</v>
      </c>
      <c r="AX134" s="14" t="s">
        <v>76</v>
      </c>
      <c r="AY134" s="253" t="s">
        <v>132</v>
      </c>
    </row>
    <row r="135" spans="1:51" s="14" customFormat="1" ht="12">
      <c r="A135" s="14"/>
      <c r="B135" s="243"/>
      <c r="C135" s="244"/>
      <c r="D135" s="234" t="s">
        <v>141</v>
      </c>
      <c r="E135" s="245" t="s">
        <v>1</v>
      </c>
      <c r="F135" s="246" t="s">
        <v>790</v>
      </c>
      <c r="G135" s="244"/>
      <c r="H135" s="247">
        <v>61.992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3" t="s">
        <v>141</v>
      </c>
      <c r="AU135" s="253" t="s">
        <v>86</v>
      </c>
      <c r="AV135" s="14" t="s">
        <v>86</v>
      </c>
      <c r="AW135" s="14" t="s">
        <v>32</v>
      </c>
      <c r="AX135" s="14" t="s">
        <v>76</v>
      </c>
      <c r="AY135" s="253" t="s">
        <v>132</v>
      </c>
    </row>
    <row r="136" spans="1:51" s="15" customFormat="1" ht="12">
      <c r="A136" s="15"/>
      <c r="B136" s="254"/>
      <c r="C136" s="255"/>
      <c r="D136" s="234" t="s">
        <v>141</v>
      </c>
      <c r="E136" s="256" t="s">
        <v>1</v>
      </c>
      <c r="F136" s="257" t="s">
        <v>183</v>
      </c>
      <c r="G136" s="255"/>
      <c r="H136" s="258">
        <v>223.19199999999998</v>
      </c>
      <c r="I136" s="259"/>
      <c r="J136" s="255"/>
      <c r="K136" s="255"/>
      <c r="L136" s="260"/>
      <c r="M136" s="261"/>
      <c r="N136" s="262"/>
      <c r="O136" s="262"/>
      <c r="P136" s="262"/>
      <c r="Q136" s="262"/>
      <c r="R136" s="262"/>
      <c r="S136" s="262"/>
      <c r="T136" s="263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4" t="s">
        <v>141</v>
      </c>
      <c r="AU136" s="264" t="s">
        <v>86</v>
      </c>
      <c r="AV136" s="15" t="s">
        <v>139</v>
      </c>
      <c r="AW136" s="15" t="s">
        <v>32</v>
      </c>
      <c r="AX136" s="15" t="s">
        <v>84</v>
      </c>
      <c r="AY136" s="264" t="s">
        <v>132</v>
      </c>
    </row>
    <row r="137" spans="1:65" s="2" customFormat="1" ht="24.15" customHeight="1">
      <c r="A137" s="39"/>
      <c r="B137" s="40"/>
      <c r="C137" s="219" t="s">
        <v>159</v>
      </c>
      <c r="D137" s="219" t="s">
        <v>134</v>
      </c>
      <c r="E137" s="220" t="s">
        <v>791</v>
      </c>
      <c r="F137" s="221" t="s">
        <v>792</v>
      </c>
      <c r="G137" s="222" t="s">
        <v>150</v>
      </c>
      <c r="H137" s="223">
        <v>223.192</v>
      </c>
      <c r="I137" s="224"/>
      <c r="J137" s="225">
        <f>ROUND(I137*H137,2)</f>
        <v>0</v>
      </c>
      <c r="K137" s="221" t="s">
        <v>138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139</v>
      </c>
      <c r="AT137" s="230" t="s">
        <v>134</v>
      </c>
      <c r="AU137" s="230" t="s">
        <v>86</v>
      </c>
      <c r="AY137" s="18" t="s">
        <v>132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139</v>
      </c>
      <c r="BM137" s="230" t="s">
        <v>793</v>
      </c>
    </row>
    <row r="138" spans="1:65" s="2" customFormat="1" ht="37.8" customHeight="1">
      <c r="A138" s="39"/>
      <c r="B138" s="40"/>
      <c r="C138" s="219" t="s">
        <v>163</v>
      </c>
      <c r="D138" s="219" t="s">
        <v>134</v>
      </c>
      <c r="E138" s="220" t="s">
        <v>234</v>
      </c>
      <c r="F138" s="221" t="s">
        <v>235</v>
      </c>
      <c r="G138" s="222" t="s">
        <v>178</v>
      </c>
      <c r="H138" s="223">
        <v>96</v>
      </c>
      <c r="I138" s="224"/>
      <c r="J138" s="225">
        <f>ROUND(I138*H138,2)</f>
        <v>0</v>
      </c>
      <c r="K138" s="221" t="s">
        <v>138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139</v>
      </c>
      <c r="AT138" s="230" t="s">
        <v>134</v>
      </c>
      <c r="AU138" s="230" t="s">
        <v>86</v>
      </c>
      <c r="AY138" s="18" t="s">
        <v>132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139</v>
      </c>
      <c r="BM138" s="230" t="s">
        <v>794</v>
      </c>
    </row>
    <row r="139" spans="1:51" s="14" customFormat="1" ht="12">
      <c r="A139" s="14"/>
      <c r="B139" s="243"/>
      <c r="C139" s="244"/>
      <c r="D139" s="234" t="s">
        <v>141</v>
      </c>
      <c r="E139" s="245" t="s">
        <v>1</v>
      </c>
      <c r="F139" s="246" t="s">
        <v>795</v>
      </c>
      <c r="G139" s="244"/>
      <c r="H139" s="247">
        <v>96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141</v>
      </c>
      <c r="AU139" s="253" t="s">
        <v>86</v>
      </c>
      <c r="AV139" s="14" t="s">
        <v>86</v>
      </c>
      <c r="AW139" s="14" t="s">
        <v>32</v>
      </c>
      <c r="AX139" s="14" t="s">
        <v>84</v>
      </c>
      <c r="AY139" s="253" t="s">
        <v>132</v>
      </c>
    </row>
    <row r="140" spans="1:65" s="2" customFormat="1" ht="37.8" customHeight="1">
      <c r="A140" s="39"/>
      <c r="B140" s="40"/>
      <c r="C140" s="219" t="s">
        <v>169</v>
      </c>
      <c r="D140" s="219" t="s">
        <v>134</v>
      </c>
      <c r="E140" s="220" t="s">
        <v>796</v>
      </c>
      <c r="F140" s="221" t="s">
        <v>797</v>
      </c>
      <c r="G140" s="222" t="s">
        <v>178</v>
      </c>
      <c r="H140" s="223">
        <v>168.648</v>
      </c>
      <c r="I140" s="224"/>
      <c r="J140" s="225">
        <f>ROUND(I140*H140,2)</f>
        <v>0</v>
      </c>
      <c r="K140" s="221" t="s">
        <v>138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139</v>
      </c>
      <c r="AT140" s="230" t="s">
        <v>134</v>
      </c>
      <c r="AU140" s="230" t="s">
        <v>86</v>
      </c>
      <c r="AY140" s="18" t="s">
        <v>132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139</v>
      </c>
      <c r="BM140" s="230" t="s">
        <v>798</v>
      </c>
    </row>
    <row r="141" spans="1:51" s="14" customFormat="1" ht="12">
      <c r="A141" s="14"/>
      <c r="B141" s="243"/>
      <c r="C141" s="244"/>
      <c r="D141" s="234" t="s">
        <v>141</v>
      </c>
      <c r="E141" s="245" t="s">
        <v>1</v>
      </c>
      <c r="F141" s="246" t="s">
        <v>799</v>
      </c>
      <c r="G141" s="244"/>
      <c r="H141" s="247">
        <v>216.648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3" t="s">
        <v>141</v>
      </c>
      <c r="AU141" s="253" t="s">
        <v>86</v>
      </c>
      <c r="AV141" s="14" t="s">
        <v>86</v>
      </c>
      <c r="AW141" s="14" t="s">
        <v>32</v>
      </c>
      <c r="AX141" s="14" t="s">
        <v>76</v>
      </c>
      <c r="AY141" s="253" t="s">
        <v>132</v>
      </c>
    </row>
    <row r="142" spans="1:51" s="14" customFormat="1" ht="12">
      <c r="A142" s="14"/>
      <c r="B142" s="243"/>
      <c r="C142" s="244"/>
      <c r="D142" s="234" t="s">
        <v>141</v>
      </c>
      <c r="E142" s="245" t="s">
        <v>1</v>
      </c>
      <c r="F142" s="246" t="s">
        <v>800</v>
      </c>
      <c r="G142" s="244"/>
      <c r="H142" s="247">
        <v>-48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3" t="s">
        <v>141</v>
      </c>
      <c r="AU142" s="253" t="s">
        <v>86</v>
      </c>
      <c r="AV142" s="14" t="s">
        <v>86</v>
      </c>
      <c r="AW142" s="14" t="s">
        <v>32</v>
      </c>
      <c r="AX142" s="14" t="s">
        <v>76</v>
      </c>
      <c r="AY142" s="253" t="s">
        <v>132</v>
      </c>
    </row>
    <row r="143" spans="1:51" s="15" customFormat="1" ht="12">
      <c r="A143" s="15"/>
      <c r="B143" s="254"/>
      <c r="C143" s="255"/>
      <c r="D143" s="234" t="s">
        <v>141</v>
      </c>
      <c r="E143" s="256" t="s">
        <v>1</v>
      </c>
      <c r="F143" s="257" t="s">
        <v>183</v>
      </c>
      <c r="G143" s="255"/>
      <c r="H143" s="258">
        <v>168.648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4" t="s">
        <v>141</v>
      </c>
      <c r="AU143" s="264" t="s">
        <v>86</v>
      </c>
      <c r="AV143" s="15" t="s">
        <v>139</v>
      </c>
      <c r="AW143" s="15" t="s">
        <v>32</v>
      </c>
      <c r="AX143" s="15" t="s">
        <v>84</v>
      </c>
      <c r="AY143" s="264" t="s">
        <v>132</v>
      </c>
    </row>
    <row r="144" spans="1:65" s="2" customFormat="1" ht="24.15" customHeight="1">
      <c r="A144" s="39"/>
      <c r="B144" s="40"/>
      <c r="C144" s="219" t="s">
        <v>175</v>
      </c>
      <c r="D144" s="219" t="s">
        <v>134</v>
      </c>
      <c r="E144" s="220" t="s">
        <v>250</v>
      </c>
      <c r="F144" s="221" t="s">
        <v>251</v>
      </c>
      <c r="G144" s="222" t="s">
        <v>178</v>
      </c>
      <c r="H144" s="223">
        <v>96</v>
      </c>
      <c r="I144" s="224"/>
      <c r="J144" s="225">
        <f>ROUND(I144*H144,2)</f>
        <v>0</v>
      </c>
      <c r="K144" s="221" t="s">
        <v>138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139</v>
      </c>
      <c r="AT144" s="230" t="s">
        <v>134</v>
      </c>
      <c r="AU144" s="230" t="s">
        <v>86</v>
      </c>
      <c r="AY144" s="18" t="s">
        <v>132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139</v>
      </c>
      <c r="BM144" s="230" t="s">
        <v>801</v>
      </c>
    </row>
    <row r="145" spans="1:65" s="2" customFormat="1" ht="33" customHeight="1">
      <c r="A145" s="39"/>
      <c r="B145" s="40"/>
      <c r="C145" s="219" t="s">
        <v>184</v>
      </c>
      <c r="D145" s="219" t="s">
        <v>134</v>
      </c>
      <c r="E145" s="220" t="s">
        <v>284</v>
      </c>
      <c r="F145" s="221" t="s">
        <v>285</v>
      </c>
      <c r="G145" s="222" t="s">
        <v>270</v>
      </c>
      <c r="H145" s="223">
        <v>320.431</v>
      </c>
      <c r="I145" s="224"/>
      <c r="J145" s="225">
        <f>ROUND(I145*H145,2)</f>
        <v>0</v>
      </c>
      <c r="K145" s="221" t="s">
        <v>138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139</v>
      </c>
      <c r="AT145" s="230" t="s">
        <v>134</v>
      </c>
      <c r="AU145" s="230" t="s">
        <v>86</v>
      </c>
      <c r="AY145" s="18" t="s">
        <v>132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139</v>
      </c>
      <c r="BM145" s="230" t="s">
        <v>802</v>
      </c>
    </row>
    <row r="146" spans="1:51" s="14" customFormat="1" ht="12">
      <c r="A146" s="14"/>
      <c r="B146" s="243"/>
      <c r="C146" s="244"/>
      <c r="D146" s="234" t="s">
        <v>141</v>
      </c>
      <c r="E146" s="244"/>
      <c r="F146" s="246" t="s">
        <v>803</v>
      </c>
      <c r="G146" s="244"/>
      <c r="H146" s="247">
        <v>320.431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141</v>
      </c>
      <c r="AU146" s="253" t="s">
        <v>86</v>
      </c>
      <c r="AV146" s="14" t="s">
        <v>86</v>
      </c>
      <c r="AW146" s="14" t="s">
        <v>4</v>
      </c>
      <c r="AX146" s="14" t="s">
        <v>84</v>
      </c>
      <c r="AY146" s="253" t="s">
        <v>132</v>
      </c>
    </row>
    <row r="147" spans="1:65" s="2" customFormat="1" ht="16.5" customHeight="1">
      <c r="A147" s="39"/>
      <c r="B147" s="40"/>
      <c r="C147" s="219" t="s">
        <v>189</v>
      </c>
      <c r="D147" s="219" t="s">
        <v>134</v>
      </c>
      <c r="E147" s="220" t="s">
        <v>289</v>
      </c>
      <c r="F147" s="221" t="s">
        <v>290</v>
      </c>
      <c r="G147" s="222" t="s">
        <v>178</v>
      </c>
      <c r="H147" s="223">
        <v>168.648</v>
      </c>
      <c r="I147" s="224"/>
      <c r="J147" s="225">
        <f>ROUND(I147*H147,2)</f>
        <v>0</v>
      </c>
      <c r="K147" s="221" t="s">
        <v>138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139</v>
      </c>
      <c r="AT147" s="230" t="s">
        <v>134</v>
      </c>
      <c r="AU147" s="230" t="s">
        <v>86</v>
      </c>
      <c r="AY147" s="18" t="s">
        <v>132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139</v>
      </c>
      <c r="BM147" s="230" t="s">
        <v>804</v>
      </c>
    </row>
    <row r="148" spans="1:65" s="2" customFormat="1" ht="24.15" customHeight="1">
      <c r="A148" s="39"/>
      <c r="B148" s="40"/>
      <c r="C148" s="219" t="s">
        <v>194</v>
      </c>
      <c r="D148" s="219" t="s">
        <v>134</v>
      </c>
      <c r="E148" s="220" t="s">
        <v>805</v>
      </c>
      <c r="F148" s="221" t="s">
        <v>806</v>
      </c>
      <c r="G148" s="222" t="s">
        <v>178</v>
      </c>
      <c r="H148" s="223">
        <v>55.872</v>
      </c>
      <c r="I148" s="224"/>
      <c r="J148" s="225">
        <f>ROUND(I148*H148,2)</f>
        <v>0</v>
      </c>
      <c r="K148" s="221" t="s">
        <v>138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139</v>
      </c>
      <c r="AT148" s="230" t="s">
        <v>134</v>
      </c>
      <c r="AU148" s="230" t="s">
        <v>86</v>
      </c>
      <c r="AY148" s="18" t="s">
        <v>132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139</v>
      </c>
      <c r="BM148" s="230" t="s">
        <v>807</v>
      </c>
    </row>
    <row r="149" spans="1:51" s="14" customFormat="1" ht="12">
      <c r="A149" s="14"/>
      <c r="B149" s="243"/>
      <c r="C149" s="244"/>
      <c r="D149" s="234" t="s">
        <v>141</v>
      </c>
      <c r="E149" s="245" t="s">
        <v>1</v>
      </c>
      <c r="F149" s="246" t="s">
        <v>808</v>
      </c>
      <c r="G149" s="244"/>
      <c r="H149" s="247">
        <v>55.872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141</v>
      </c>
      <c r="AU149" s="253" t="s">
        <v>86</v>
      </c>
      <c r="AV149" s="14" t="s">
        <v>86</v>
      </c>
      <c r="AW149" s="14" t="s">
        <v>32</v>
      </c>
      <c r="AX149" s="14" t="s">
        <v>84</v>
      </c>
      <c r="AY149" s="253" t="s">
        <v>132</v>
      </c>
    </row>
    <row r="150" spans="1:65" s="2" customFormat="1" ht="16.5" customHeight="1">
      <c r="A150" s="39"/>
      <c r="B150" s="40"/>
      <c r="C150" s="276" t="s">
        <v>8</v>
      </c>
      <c r="D150" s="276" t="s">
        <v>267</v>
      </c>
      <c r="E150" s="277" t="s">
        <v>274</v>
      </c>
      <c r="F150" s="278" t="s">
        <v>275</v>
      </c>
      <c r="G150" s="279" t="s">
        <v>270</v>
      </c>
      <c r="H150" s="280">
        <v>111.744</v>
      </c>
      <c r="I150" s="281"/>
      <c r="J150" s="282">
        <f>ROUND(I150*H150,2)</f>
        <v>0</v>
      </c>
      <c r="K150" s="278" t="s">
        <v>138</v>
      </c>
      <c r="L150" s="283"/>
      <c r="M150" s="284" t="s">
        <v>1</v>
      </c>
      <c r="N150" s="285" t="s">
        <v>41</v>
      </c>
      <c r="O150" s="92"/>
      <c r="P150" s="228">
        <f>O150*H150</f>
        <v>0</v>
      </c>
      <c r="Q150" s="228">
        <v>1</v>
      </c>
      <c r="R150" s="228">
        <f>Q150*H150</f>
        <v>111.744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175</v>
      </c>
      <c r="AT150" s="230" t="s">
        <v>267</v>
      </c>
      <c r="AU150" s="230" t="s">
        <v>86</v>
      </c>
      <c r="AY150" s="18" t="s">
        <v>132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139</v>
      </c>
      <c r="BM150" s="230" t="s">
        <v>809</v>
      </c>
    </row>
    <row r="151" spans="1:51" s="14" customFormat="1" ht="12">
      <c r="A151" s="14"/>
      <c r="B151" s="243"/>
      <c r="C151" s="244"/>
      <c r="D151" s="234" t="s">
        <v>141</v>
      </c>
      <c r="E151" s="244"/>
      <c r="F151" s="246" t="s">
        <v>810</v>
      </c>
      <c r="G151" s="244"/>
      <c r="H151" s="247">
        <v>111.744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141</v>
      </c>
      <c r="AU151" s="253" t="s">
        <v>86</v>
      </c>
      <c r="AV151" s="14" t="s">
        <v>86</v>
      </c>
      <c r="AW151" s="14" t="s">
        <v>4</v>
      </c>
      <c r="AX151" s="14" t="s">
        <v>84</v>
      </c>
      <c r="AY151" s="253" t="s">
        <v>132</v>
      </c>
    </row>
    <row r="152" spans="1:65" s="2" customFormat="1" ht="24.15" customHeight="1">
      <c r="A152" s="39"/>
      <c r="B152" s="40"/>
      <c r="C152" s="219" t="s">
        <v>207</v>
      </c>
      <c r="D152" s="219" t="s">
        <v>134</v>
      </c>
      <c r="E152" s="220" t="s">
        <v>805</v>
      </c>
      <c r="F152" s="221" t="s">
        <v>806</v>
      </c>
      <c r="G152" s="222" t="s">
        <v>178</v>
      </c>
      <c r="H152" s="223">
        <v>48</v>
      </c>
      <c r="I152" s="224"/>
      <c r="J152" s="225">
        <f>ROUND(I152*H152,2)</f>
        <v>0</v>
      </c>
      <c r="K152" s="221" t="s">
        <v>138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139</v>
      </c>
      <c r="AT152" s="230" t="s">
        <v>134</v>
      </c>
      <c r="AU152" s="230" t="s">
        <v>86</v>
      </c>
      <c r="AY152" s="18" t="s">
        <v>132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139</v>
      </c>
      <c r="BM152" s="230" t="s">
        <v>811</v>
      </c>
    </row>
    <row r="153" spans="1:51" s="14" customFormat="1" ht="12">
      <c r="A153" s="14"/>
      <c r="B153" s="243"/>
      <c r="C153" s="244"/>
      <c r="D153" s="234" t="s">
        <v>141</v>
      </c>
      <c r="E153" s="245" t="s">
        <v>1</v>
      </c>
      <c r="F153" s="246" t="s">
        <v>812</v>
      </c>
      <c r="G153" s="244"/>
      <c r="H153" s="247">
        <v>48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141</v>
      </c>
      <c r="AU153" s="253" t="s">
        <v>86</v>
      </c>
      <c r="AV153" s="14" t="s">
        <v>86</v>
      </c>
      <c r="AW153" s="14" t="s">
        <v>32</v>
      </c>
      <c r="AX153" s="14" t="s">
        <v>84</v>
      </c>
      <c r="AY153" s="253" t="s">
        <v>132</v>
      </c>
    </row>
    <row r="154" spans="1:65" s="2" customFormat="1" ht="24.15" customHeight="1">
      <c r="A154" s="39"/>
      <c r="B154" s="40"/>
      <c r="C154" s="219" t="s">
        <v>211</v>
      </c>
      <c r="D154" s="219" t="s">
        <v>134</v>
      </c>
      <c r="E154" s="220" t="s">
        <v>813</v>
      </c>
      <c r="F154" s="221" t="s">
        <v>814</v>
      </c>
      <c r="G154" s="222" t="s">
        <v>178</v>
      </c>
      <c r="H154" s="223">
        <v>48</v>
      </c>
      <c r="I154" s="224"/>
      <c r="J154" s="225">
        <f>ROUND(I154*H154,2)</f>
        <v>0</v>
      </c>
      <c r="K154" s="221" t="s">
        <v>138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139</v>
      </c>
      <c r="AT154" s="230" t="s">
        <v>134</v>
      </c>
      <c r="AU154" s="230" t="s">
        <v>86</v>
      </c>
      <c r="AY154" s="18" t="s">
        <v>132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139</v>
      </c>
      <c r="BM154" s="230" t="s">
        <v>815</v>
      </c>
    </row>
    <row r="155" spans="1:65" s="2" customFormat="1" ht="24.15" customHeight="1">
      <c r="A155" s="39"/>
      <c r="B155" s="40"/>
      <c r="C155" s="219" t="s">
        <v>215</v>
      </c>
      <c r="D155" s="219" t="s">
        <v>134</v>
      </c>
      <c r="E155" s="220" t="s">
        <v>816</v>
      </c>
      <c r="F155" s="221" t="s">
        <v>817</v>
      </c>
      <c r="G155" s="222" t="s">
        <v>178</v>
      </c>
      <c r="H155" s="223">
        <v>68.065</v>
      </c>
      <c r="I155" s="224"/>
      <c r="J155" s="225">
        <f>ROUND(I155*H155,2)</f>
        <v>0</v>
      </c>
      <c r="K155" s="221" t="s">
        <v>138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139</v>
      </c>
      <c r="AT155" s="230" t="s">
        <v>134</v>
      </c>
      <c r="AU155" s="230" t="s">
        <v>86</v>
      </c>
      <c r="AY155" s="18" t="s">
        <v>132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139</v>
      </c>
      <c r="BM155" s="230" t="s">
        <v>818</v>
      </c>
    </row>
    <row r="156" spans="1:51" s="14" customFormat="1" ht="12">
      <c r="A156" s="14"/>
      <c r="B156" s="243"/>
      <c r="C156" s="244"/>
      <c r="D156" s="234" t="s">
        <v>141</v>
      </c>
      <c r="E156" s="245" t="s">
        <v>1</v>
      </c>
      <c r="F156" s="246" t="s">
        <v>819</v>
      </c>
      <c r="G156" s="244"/>
      <c r="H156" s="247">
        <v>12.8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141</v>
      </c>
      <c r="AU156" s="253" t="s">
        <v>86</v>
      </c>
      <c r="AV156" s="14" t="s">
        <v>86</v>
      </c>
      <c r="AW156" s="14" t="s">
        <v>32</v>
      </c>
      <c r="AX156" s="14" t="s">
        <v>76</v>
      </c>
      <c r="AY156" s="253" t="s">
        <v>132</v>
      </c>
    </row>
    <row r="157" spans="1:51" s="14" customFormat="1" ht="12">
      <c r="A157" s="14"/>
      <c r="B157" s="243"/>
      <c r="C157" s="244"/>
      <c r="D157" s="234" t="s">
        <v>141</v>
      </c>
      <c r="E157" s="245" t="s">
        <v>1</v>
      </c>
      <c r="F157" s="246" t="s">
        <v>820</v>
      </c>
      <c r="G157" s="244"/>
      <c r="H157" s="247">
        <v>17.952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141</v>
      </c>
      <c r="AU157" s="253" t="s">
        <v>86</v>
      </c>
      <c r="AV157" s="14" t="s">
        <v>86</v>
      </c>
      <c r="AW157" s="14" t="s">
        <v>32</v>
      </c>
      <c r="AX157" s="14" t="s">
        <v>76</v>
      </c>
      <c r="AY157" s="253" t="s">
        <v>132</v>
      </c>
    </row>
    <row r="158" spans="1:51" s="14" customFormat="1" ht="12">
      <c r="A158" s="14"/>
      <c r="B158" s="243"/>
      <c r="C158" s="244"/>
      <c r="D158" s="234" t="s">
        <v>141</v>
      </c>
      <c r="E158" s="245" t="s">
        <v>1</v>
      </c>
      <c r="F158" s="246" t="s">
        <v>821</v>
      </c>
      <c r="G158" s="244"/>
      <c r="H158" s="247">
        <v>37.313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3" t="s">
        <v>141</v>
      </c>
      <c r="AU158" s="253" t="s">
        <v>86</v>
      </c>
      <c r="AV158" s="14" t="s">
        <v>86</v>
      </c>
      <c r="AW158" s="14" t="s">
        <v>32</v>
      </c>
      <c r="AX158" s="14" t="s">
        <v>76</v>
      </c>
      <c r="AY158" s="253" t="s">
        <v>132</v>
      </c>
    </row>
    <row r="159" spans="1:51" s="15" customFormat="1" ht="12">
      <c r="A159" s="15"/>
      <c r="B159" s="254"/>
      <c r="C159" s="255"/>
      <c r="D159" s="234" t="s">
        <v>141</v>
      </c>
      <c r="E159" s="256" t="s">
        <v>1</v>
      </c>
      <c r="F159" s="257" t="s">
        <v>183</v>
      </c>
      <c r="G159" s="255"/>
      <c r="H159" s="258">
        <v>68.065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4" t="s">
        <v>141</v>
      </c>
      <c r="AU159" s="264" t="s">
        <v>86</v>
      </c>
      <c r="AV159" s="15" t="s">
        <v>139</v>
      </c>
      <c r="AW159" s="15" t="s">
        <v>32</v>
      </c>
      <c r="AX159" s="15" t="s">
        <v>84</v>
      </c>
      <c r="AY159" s="264" t="s">
        <v>132</v>
      </c>
    </row>
    <row r="160" spans="1:65" s="2" customFormat="1" ht="16.5" customHeight="1">
      <c r="A160" s="39"/>
      <c r="B160" s="40"/>
      <c r="C160" s="276" t="s">
        <v>219</v>
      </c>
      <c r="D160" s="276" t="s">
        <v>267</v>
      </c>
      <c r="E160" s="277" t="s">
        <v>822</v>
      </c>
      <c r="F160" s="278" t="s">
        <v>823</v>
      </c>
      <c r="G160" s="279" t="s">
        <v>270</v>
      </c>
      <c r="H160" s="280">
        <v>136.13</v>
      </c>
      <c r="I160" s="281"/>
      <c r="J160" s="282">
        <f>ROUND(I160*H160,2)</f>
        <v>0</v>
      </c>
      <c r="K160" s="278" t="s">
        <v>138</v>
      </c>
      <c r="L160" s="283"/>
      <c r="M160" s="284" t="s">
        <v>1</v>
      </c>
      <c r="N160" s="285" t="s">
        <v>41</v>
      </c>
      <c r="O160" s="92"/>
      <c r="P160" s="228">
        <f>O160*H160</f>
        <v>0</v>
      </c>
      <c r="Q160" s="228">
        <v>1</v>
      </c>
      <c r="R160" s="228">
        <f>Q160*H160</f>
        <v>136.13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175</v>
      </c>
      <c r="AT160" s="230" t="s">
        <v>267</v>
      </c>
      <c r="AU160" s="230" t="s">
        <v>86</v>
      </c>
      <c r="AY160" s="18" t="s">
        <v>132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139</v>
      </c>
      <c r="BM160" s="230" t="s">
        <v>824</v>
      </c>
    </row>
    <row r="161" spans="1:51" s="14" customFormat="1" ht="12">
      <c r="A161" s="14"/>
      <c r="B161" s="243"/>
      <c r="C161" s="244"/>
      <c r="D161" s="234" t="s">
        <v>141</v>
      </c>
      <c r="E161" s="245" t="s">
        <v>1</v>
      </c>
      <c r="F161" s="246" t="s">
        <v>825</v>
      </c>
      <c r="G161" s="244"/>
      <c r="H161" s="247">
        <v>136.13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141</v>
      </c>
      <c r="AU161" s="253" t="s">
        <v>86</v>
      </c>
      <c r="AV161" s="14" t="s">
        <v>86</v>
      </c>
      <c r="AW161" s="14" t="s">
        <v>32</v>
      </c>
      <c r="AX161" s="14" t="s">
        <v>84</v>
      </c>
      <c r="AY161" s="253" t="s">
        <v>132</v>
      </c>
    </row>
    <row r="162" spans="1:63" s="12" customFormat="1" ht="22.8" customHeight="1">
      <c r="A162" s="12"/>
      <c r="B162" s="203"/>
      <c r="C162" s="204"/>
      <c r="D162" s="205" t="s">
        <v>75</v>
      </c>
      <c r="E162" s="217" t="s">
        <v>139</v>
      </c>
      <c r="F162" s="217" t="s">
        <v>391</v>
      </c>
      <c r="G162" s="204"/>
      <c r="H162" s="204"/>
      <c r="I162" s="207"/>
      <c r="J162" s="218">
        <f>BK162</f>
        <v>0</v>
      </c>
      <c r="K162" s="204"/>
      <c r="L162" s="209"/>
      <c r="M162" s="210"/>
      <c r="N162" s="211"/>
      <c r="O162" s="211"/>
      <c r="P162" s="212">
        <f>SUM(P163:P177)</f>
        <v>0</v>
      </c>
      <c r="Q162" s="211"/>
      <c r="R162" s="212">
        <f>SUM(R163:R177)</f>
        <v>35.24414125</v>
      </c>
      <c r="S162" s="211"/>
      <c r="T162" s="213">
        <f>SUM(T163:T177)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4" t="s">
        <v>84</v>
      </c>
      <c r="AT162" s="215" t="s">
        <v>75</v>
      </c>
      <c r="AU162" s="215" t="s">
        <v>84</v>
      </c>
      <c r="AY162" s="214" t="s">
        <v>132</v>
      </c>
      <c r="BK162" s="216">
        <f>SUM(BK163:BK177)</f>
        <v>0</v>
      </c>
    </row>
    <row r="163" spans="1:65" s="2" customFormat="1" ht="24.15" customHeight="1">
      <c r="A163" s="39"/>
      <c r="B163" s="40"/>
      <c r="C163" s="219" t="s">
        <v>224</v>
      </c>
      <c r="D163" s="219" t="s">
        <v>134</v>
      </c>
      <c r="E163" s="220" t="s">
        <v>826</v>
      </c>
      <c r="F163" s="221" t="s">
        <v>827</v>
      </c>
      <c r="G163" s="222" t="s">
        <v>178</v>
      </c>
      <c r="H163" s="223">
        <v>15.6</v>
      </c>
      <c r="I163" s="224"/>
      <c r="J163" s="225">
        <f>ROUND(I163*H163,2)</f>
        <v>0</v>
      </c>
      <c r="K163" s="221" t="s">
        <v>138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1.89077</v>
      </c>
      <c r="R163" s="228">
        <f>Q163*H163</f>
        <v>29.496012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139</v>
      </c>
      <c r="AT163" s="230" t="s">
        <v>134</v>
      </c>
      <c r="AU163" s="230" t="s">
        <v>86</v>
      </c>
      <c r="AY163" s="18" t="s">
        <v>132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139</v>
      </c>
      <c r="BM163" s="230" t="s">
        <v>828</v>
      </c>
    </row>
    <row r="164" spans="1:51" s="14" customFormat="1" ht="12">
      <c r="A164" s="14"/>
      <c r="B164" s="243"/>
      <c r="C164" s="244"/>
      <c r="D164" s="234" t="s">
        <v>141</v>
      </c>
      <c r="E164" s="245" t="s">
        <v>1</v>
      </c>
      <c r="F164" s="246" t="s">
        <v>829</v>
      </c>
      <c r="G164" s="244"/>
      <c r="H164" s="247">
        <v>10.16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3" t="s">
        <v>141</v>
      </c>
      <c r="AU164" s="253" t="s">
        <v>86</v>
      </c>
      <c r="AV164" s="14" t="s">
        <v>86</v>
      </c>
      <c r="AW164" s="14" t="s">
        <v>32</v>
      </c>
      <c r="AX164" s="14" t="s">
        <v>76</v>
      </c>
      <c r="AY164" s="253" t="s">
        <v>132</v>
      </c>
    </row>
    <row r="165" spans="1:51" s="14" customFormat="1" ht="12">
      <c r="A165" s="14"/>
      <c r="B165" s="243"/>
      <c r="C165" s="244"/>
      <c r="D165" s="234" t="s">
        <v>141</v>
      </c>
      <c r="E165" s="245" t="s">
        <v>1</v>
      </c>
      <c r="F165" s="246" t="s">
        <v>830</v>
      </c>
      <c r="G165" s="244"/>
      <c r="H165" s="247">
        <v>2.8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141</v>
      </c>
      <c r="AU165" s="253" t="s">
        <v>86</v>
      </c>
      <c r="AV165" s="14" t="s">
        <v>86</v>
      </c>
      <c r="AW165" s="14" t="s">
        <v>32</v>
      </c>
      <c r="AX165" s="14" t="s">
        <v>76</v>
      </c>
      <c r="AY165" s="253" t="s">
        <v>132</v>
      </c>
    </row>
    <row r="166" spans="1:51" s="14" customFormat="1" ht="12">
      <c r="A166" s="14"/>
      <c r="B166" s="243"/>
      <c r="C166" s="244"/>
      <c r="D166" s="234" t="s">
        <v>141</v>
      </c>
      <c r="E166" s="245" t="s">
        <v>1</v>
      </c>
      <c r="F166" s="246" t="s">
        <v>831</v>
      </c>
      <c r="G166" s="244"/>
      <c r="H166" s="247">
        <v>2.64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141</v>
      </c>
      <c r="AU166" s="253" t="s">
        <v>86</v>
      </c>
      <c r="AV166" s="14" t="s">
        <v>86</v>
      </c>
      <c r="AW166" s="14" t="s">
        <v>32</v>
      </c>
      <c r="AX166" s="14" t="s">
        <v>76</v>
      </c>
      <c r="AY166" s="253" t="s">
        <v>132</v>
      </c>
    </row>
    <row r="167" spans="1:51" s="15" customFormat="1" ht="12">
      <c r="A167" s="15"/>
      <c r="B167" s="254"/>
      <c r="C167" s="255"/>
      <c r="D167" s="234" t="s">
        <v>141</v>
      </c>
      <c r="E167" s="256" t="s">
        <v>1</v>
      </c>
      <c r="F167" s="257" t="s">
        <v>183</v>
      </c>
      <c r="G167" s="255"/>
      <c r="H167" s="258">
        <v>15.600000000000001</v>
      </c>
      <c r="I167" s="259"/>
      <c r="J167" s="255"/>
      <c r="K167" s="255"/>
      <c r="L167" s="260"/>
      <c r="M167" s="261"/>
      <c r="N167" s="262"/>
      <c r="O167" s="262"/>
      <c r="P167" s="262"/>
      <c r="Q167" s="262"/>
      <c r="R167" s="262"/>
      <c r="S167" s="262"/>
      <c r="T167" s="263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4" t="s">
        <v>141</v>
      </c>
      <c r="AU167" s="264" t="s">
        <v>86</v>
      </c>
      <c r="AV167" s="15" t="s">
        <v>139</v>
      </c>
      <c r="AW167" s="15" t="s">
        <v>32</v>
      </c>
      <c r="AX167" s="15" t="s">
        <v>84</v>
      </c>
      <c r="AY167" s="264" t="s">
        <v>132</v>
      </c>
    </row>
    <row r="168" spans="1:65" s="2" customFormat="1" ht="21.75" customHeight="1">
      <c r="A168" s="39"/>
      <c r="B168" s="40"/>
      <c r="C168" s="219" t="s">
        <v>228</v>
      </c>
      <c r="D168" s="219" t="s">
        <v>134</v>
      </c>
      <c r="E168" s="220" t="s">
        <v>832</v>
      </c>
      <c r="F168" s="221" t="s">
        <v>833</v>
      </c>
      <c r="G168" s="222" t="s">
        <v>137</v>
      </c>
      <c r="H168" s="223">
        <v>12</v>
      </c>
      <c r="I168" s="224"/>
      <c r="J168" s="225">
        <f>ROUND(I168*H168,2)</f>
        <v>0</v>
      </c>
      <c r="K168" s="221" t="s">
        <v>138</v>
      </c>
      <c r="L168" s="45"/>
      <c r="M168" s="226" t="s">
        <v>1</v>
      </c>
      <c r="N168" s="227" t="s">
        <v>41</v>
      </c>
      <c r="O168" s="92"/>
      <c r="P168" s="228">
        <f>O168*H168</f>
        <v>0</v>
      </c>
      <c r="Q168" s="228">
        <v>0.08742</v>
      </c>
      <c r="R168" s="228">
        <f>Q168*H168</f>
        <v>1.04904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139</v>
      </c>
      <c r="AT168" s="230" t="s">
        <v>134</v>
      </c>
      <c r="AU168" s="230" t="s">
        <v>86</v>
      </c>
      <c r="AY168" s="18" t="s">
        <v>132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139</v>
      </c>
      <c r="BM168" s="230" t="s">
        <v>834</v>
      </c>
    </row>
    <row r="169" spans="1:51" s="14" customFormat="1" ht="12">
      <c r="A169" s="14"/>
      <c r="B169" s="243"/>
      <c r="C169" s="244"/>
      <c r="D169" s="234" t="s">
        <v>141</v>
      </c>
      <c r="E169" s="245" t="s">
        <v>1</v>
      </c>
      <c r="F169" s="246" t="s">
        <v>835</v>
      </c>
      <c r="G169" s="244"/>
      <c r="H169" s="247">
        <v>12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141</v>
      </c>
      <c r="AU169" s="253" t="s">
        <v>86</v>
      </c>
      <c r="AV169" s="14" t="s">
        <v>86</v>
      </c>
      <c r="AW169" s="14" t="s">
        <v>32</v>
      </c>
      <c r="AX169" s="14" t="s">
        <v>84</v>
      </c>
      <c r="AY169" s="253" t="s">
        <v>132</v>
      </c>
    </row>
    <row r="170" spans="1:65" s="2" customFormat="1" ht="24.15" customHeight="1">
      <c r="A170" s="39"/>
      <c r="B170" s="40"/>
      <c r="C170" s="276" t="s">
        <v>233</v>
      </c>
      <c r="D170" s="276" t="s">
        <v>267</v>
      </c>
      <c r="E170" s="277" t="s">
        <v>836</v>
      </c>
      <c r="F170" s="278" t="s">
        <v>837</v>
      </c>
      <c r="G170" s="279" t="s">
        <v>137</v>
      </c>
      <c r="H170" s="280">
        <v>2</v>
      </c>
      <c r="I170" s="281"/>
      <c r="J170" s="282">
        <f>ROUND(I170*H170,2)</f>
        <v>0</v>
      </c>
      <c r="K170" s="278" t="s">
        <v>138</v>
      </c>
      <c r="L170" s="283"/>
      <c r="M170" s="284" t="s">
        <v>1</v>
      </c>
      <c r="N170" s="285" t="s">
        <v>41</v>
      </c>
      <c r="O170" s="92"/>
      <c r="P170" s="228">
        <f>O170*H170</f>
        <v>0</v>
      </c>
      <c r="Q170" s="228">
        <v>0.04</v>
      </c>
      <c r="R170" s="228">
        <f>Q170*H170</f>
        <v>0.08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175</v>
      </c>
      <c r="AT170" s="230" t="s">
        <v>267</v>
      </c>
      <c r="AU170" s="230" t="s">
        <v>86</v>
      </c>
      <c r="AY170" s="18" t="s">
        <v>132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84</v>
      </c>
      <c r="BK170" s="231">
        <f>ROUND(I170*H170,2)</f>
        <v>0</v>
      </c>
      <c r="BL170" s="18" t="s">
        <v>139</v>
      </c>
      <c r="BM170" s="230" t="s">
        <v>838</v>
      </c>
    </row>
    <row r="171" spans="1:65" s="2" customFormat="1" ht="24.15" customHeight="1">
      <c r="A171" s="39"/>
      <c r="B171" s="40"/>
      <c r="C171" s="276" t="s">
        <v>242</v>
      </c>
      <c r="D171" s="276" t="s">
        <v>267</v>
      </c>
      <c r="E171" s="277" t="s">
        <v>839</v>
      </c>
      <c r="F171" s="278" t="s">
        <v>840</v>
      </c>
      <c r="G171" s="279" t="s">
        <v>137</v>
      </c>
      <c r="H171" s="280">
        <v>3</v>
      </c>
      <c r="I171" s="281"/>
      <c r="J171" s="282">
        <f>ROUND(I171*H171,2)</f>
        <v>0</v>
      </c>
      <c r="K171" s="278" t="s">
        <v>138</v>
      </c>
      <c r="L171" s="283"/>
      <c r="M171" s="284" t="s">
        <v>1</v>
      </c>
      <c r="N171" s="285" t="s">
        <v>41</v>
      </c>
      <c r="O171" s="92"/>
      <c r="P171" s="228">
        <f>O171*H171</f>
        <v>0</v>
      </c>
      <c r="Q171" s="228">
        <v>0.051</v>
      </c>
      <c r="R171" s="228">
        <f>Q171*H171</f>
        <v>0.153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175</v>
      </c>
      <c r="AT171" s="230" t="s">
        <v>267</v>
      </c>
      <c r="AU171" s="230" t="s">
        <v>86</v>
      </c>
      <c r="AY171" s="18" t="s">
        <v>132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139</v>
      </c>
      <c r="BM171" s="230" t="s">
        <v>841</v>
      </c>
    </row>
    <row r="172" spans="1:65" s="2" customFormat="1" ht="24.15" customHeight="1">
      <c r="A172" s="39"/>
      <c r="B172" s="40"/>
      <c r="C172" s="276" t="s">
        <v>7</v>
      </c>
      <c r="D172" s="276" t="s">
        <v>267</v>
      </c>
      <c r="E172" s="277" t="s">
        <v>842</v>
      </c>
      <c r="F172" s="278" t="s">
        <v>843</v>
      </c>
      <c r="G172" s="279" t="s">
        <v>137</v>
      </c>
      <c r="H172" s="280">
        <v>7</v>
      </c>
      <c r="I172" s="281"/>
      <c r="J172" s="282">
        <f>ROUND(I172*H172,2)</f>
        <v>0</v>
      </c>
      <c r="K172" s="278" t="s">
        <v>138</v>
      </c>
      <c r="L172" s="283"/>
      <c r="M172" s="284" t="s">
        <v>1</v>
      </c>
      <c r="N172" s="285" t="s">
        <v>41</v>
      </c>
      <c r="O172" s="92"/>
      <c r="P172" s="228">
        <f>O172*H172</f>
        <v>0</v>
      </c>
      <c r="Q172" s="228">
        <v>0.068</v>
      </c>
      <c r="R172" s="228">
        <f>Q172*H172</f>
        <v>0.47600000000000003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175</v>
      </c>
      <c r="AT172" s="230" t="s">
        <v>267</v>
      </c>
      <c r="AU172" s="230" t="s">
        <v>86</v>
      </c>
      <c r="AY172" s="18" t="s">
        <v>132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139</v>
      </c>
      <c r="BM172" s="230" t="s">
        <v>844</v>
      </c>
    </row>
    <row r="173" spans="1:65" s="2" customFormat="1" ht="24.15" customHeight="1">
      <c r="A173" s="39"/>
      <c r="B173" s="40"/>
      <c r="C173" s="219" t="s">
        <v>153</v>
      </c>
      <c r="D173" s="219" t="s">
        <v>134</v>
      </c>
      <c r="E173" s="220" t="s">
        <v>845</v>
      </c>
      <c r="F173" s="221" t="s">
        <v>846</v>
      </c>
      <c r="G173" s="222" t="s">
        <v>178</v>
      </c>
      <c r="H173" s="223">
        <v>1.575</v>
      </c>
      <c r="I173" s="224"/>
      <c r="J173" s="225">
        <f>ROUND(I173*H173,2)</f>
        <v>0</v>
      </c>
      <c r="K173" s="221" t="s">
        <v>138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2.50187</v>
      </c>
      <c r="R173" s="228">
        <f>Q173*H173</f>
        <v>3.94044525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139</v>
      </c>
      <c r="AT173" s="230" t="s">
        <v>134</v>
      </c>
      <c r="AU173" s="230" t="s">
        <v>86</v>
      </c>
      <c r="AY173" s="18" t="s">
        <v>132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139</v>
      </c>
      <c r="BM173" s="230" t="s">
        <v>847</v>
      </c>
    </row>
    <row r="174" spans="1:51" s="14" customFormat="1" ht="12">
      <c r="A174" s="14"/>
      <c r="B174" s="243"/>
      <c r="C174" s="244"/>
      <c r="D174" s="234" t="s">
        <v>141</v>
      </c>
      <c r="E174" s="245" t="s">
        <v>1</v>
      </c>
      <c r="F174" s="246" t="s">
        <v>848</v>
      </c>
      <c r="G174" s="244"/>
      <c r="H174" s="247">
        <v>1.575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141</v>
      </c>
      <c r="AU174" s="253" t="s">
        <v>86</v>
      </c>
      <c r="AV174" s="14" t="s">
        <v>86</v>
      </c>
      <c r="AW174" s="14" t="s">
        <v>32</v>
      </c>
      <c r="AX174" s="14" t="s">
        <v>84</v>
      </c>
      <c r="AY174" s="253" t="s">
        <v>132</v>
      </c>
    </row>
    <row r="175" spans="1:65" s="2" customFormat="1" ht="33" customHeight="1">
      <c r="A175" s="39"/>
      <c r="B175" s="40"/>
      <c r="C175" s="219" t="s">
        <v>266</v>
      </c>
      <c r="D175" s="219" t="s">
        <v>134</v>
      </c>
      <c r="E175" s="220" t="s">
        <v>849</v>
      </c>
      <c r="F175" s="221" t="s">
        <v>850</v>
      </c>
      <c r="G175" s="222" t="s">
        <v>150</v>
      </c>
      <c r="H175" s="223">
        <v>6.3</v>
      </c>
      <c r="I175" s="224"/>
      <c r="J175" s="225">
        <f>ROUND(I175*H175,2)</f>
        <v>0</v>
      </c>
      <c r="K175" s="221" t="s">
        <v>138</v>
      </c>
      <c r="L175" s="45"/>
      <c r="M175" s="226" t="s">
        <v>1</v>
      </c>
      <c r="N175" s="227" t="s">
        <v>41</v>
      </c>
      <c r="O175" s="92"/>
      <c r="P175" s="228">
        <f>O175*H175</f>
        <v>0</v>
      </c>
      <c r="Q175" s="228">
        <v>0.00788</v>
      </c>
      <c r="R175" s="228">
        <f>Q175*H175</f>
        <v>0.049644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139</v>
      </c>
      <c r="AT175" s="230" t="s">
        <v>134</v>
      </c>
      <c r="AU175" s="230" t="s">
        <v>86</v>
      </c>
      <c r="AY175" s="18" t="s">
        <v>132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139</v>
      </c>
      <c r="BM175" s="230" t="s">
        <v>851</v>
      </c>
    </row>
    <row r="176" spans="1:51" s="14" customFormat="1" ht="12">
      <c r="A176" s="14"/>
      <c r="B176" s="243"/>
      <c r="C176" s="244"/>
      <c r="D176" s="234" t="s">
        <v>141</v>
      </c>
      <c r="E176" s="245" t="s">
        <v>1</v>
      </c>
      <c r="F176" s="246" t="s">
        <v>852</v>
      </c>
      <c r="G176" s="244"/>
      <c r="H176" s="247">
        <v>6.3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141</v>
      </c>
      <c r="AU176" s="253" t="s">
        <v>86</v>
      </c>
      <c r="AV176" s="14" t="s">
        <v>86</v>
      </c>
      <c r="AW176" s="14" t="s">
        <v>32</v>
      </c>
      <c r="AX176" s="14" t="s">
        <v>84</v>
      </c>
      <c r="AY176" s="253" t="s">
        <v>132</v>
      </c>
    </row>
    <row r="177" spans="1:65" s="2" customFormat="1" ht="37.8" customHeight="1">
      <c r="A177" s="39"/>
      <c r="B177" s="40"/>
      <c r="C177" s="219" t="s">
        <v>273</v>
      </c>
      <c r="D177" s="219" t="s">
        <v>134</v>
      </c>
      <c r="E177" s="220" t="s">
        <v>853</v>
      </c>
      <c r="F177" s="221" t="s">
        <v>854</v>
      </c>
      <c r="G177" s="222" t="s">
        <v>150</v>
      </c>
      <c r="H177" s="223">
        <v>6.3</v>
      </c>
      <c r="I177" s="224"/>
      <c r="J177" s="225">
        <f>ROUND(I177*H177,2)</f>
        <v>0</v>
      </c>
      <c r="K177" s="221" t="s">
        <v>138</v>
      </c>
      <c r="L177" s="45"/>
      <c r="M177" s="226" t="s">
        <v>1</v>
      </c>
      <c r="N177" s="227" t="s">
        <v>41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139</v>
      </c>
      <c r="AT177" s="230" t="s">
        <v>134</v>
      </c>
      <c r="AU177" s="230" t="s">
        <v>86</v>
      </c>
      <c r="AY177" s="18" t="s">
        <v>132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84</v>
      </c>
      <c r="BK177" s="231">
        <f>ROUND(I177*H177,2)</f>
        <v>0</v>
      </c>
      <c r="BL177" s="18" t="s">
        <v>139</v>
      </c>
      <c r="BM177" s="230" t="s">
        <v>855</v>
      </c>
    </row>
    <row r="178" spans="1:63" s="12" customFormat="1" ht="22.8" customHeight="1">
      <c r="A178" s="12"/>
      <c r="B178" s="203"/>
      <c r="C178" s="204"/>
      <c r="D178" s="205" t="s">
        <v>75</v>
      </c>
      <c r="E178" s="217" t="s">
        <v>175</v>
      </c>
      <c r="F178" s="217" t="s">
        <v>488</v>
      </c>
      <c r="G178" s="204"/>
      <c r="H178" s="204"/>
      <c r="I178" s="207"/>
      <c r="J178" s="218">
        <f>BK178</f>
        <v>0</v>
      </c>
      <c r="K178" s="204"/>
      <c r="L178" s="209"/>
      <c r="M178" s="210"/>
      <c r="N178" s="211"/>
      <c r="O178" s="211"/>
      <c r="P178" s="212">
        <f>SUM(P179:P226)</f>
        <v>0</v>
      </c>
      <c r="Q178" s="211"/>
      <c r="R178" s="212">
        <f>SUM(R179:R226)</f>
        <v>50.750789999999995</v>
      </c>
      <c r="S178" s="211"/>
      <c r="T178" s="213">
        <f>SUM(T179:T226)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4" t="s">
        <v>84</v>
      </c>
      <c r="AT178" s="215" t="s">
        <v>75</v>
      </c>
      <c r="AU178" s="215" t="s">
        <v>84</v>
      </c>
      <c r="AY178" s="214" t="s">
        <v>132</v>
      </c>
      <c r="BK178" s="216">
        <f>SUM(BK179:BK226)</f>
        <v>0</v>
      </c>
    </row>
    <row r="179" spans="1:65" s="2" customFormat="1" ht="24.15" customHeight="1">
      <c r="A179" s="39"/>
      <c r="B179" s="40"/>
      <c r="C179" s="219" t="s">
        <v>278</v>
      </c>
      <c r="D179" s="219" t="s">
        <v>134</v>
      </c>
      <c r="E179" s="220" t="s">
        <v>856</v>
      </c>
      <c r="F179" s="221" t="s">
        <v>857</v>
      </c>
      <c r="G179" s="222" t="s">
        <v>166</v>
      </c>
      <c r="H179" s="223">
        <v>40</v>
      </c>
      <c r="I179" s="224"/>
      <c r="J179" s="225">
        <f>ROUND(I179*H179,2)</f>
        <v>0</v>
      </c>
      <c r="K179" s="221" t="s">
        <v>138</v>
      </c>
      <c r="L179" s="45"/>
      <c r="M179" s="226" t="s">
        <v>1</v>
      </c>
      <c r="N179" s="227" t="s">
        <v>41</v>
      </c>
      <c r="O179" s="92"/>
      <c r="P179" s="228">
        <f>O179*H179</f>
        <v>0</v>
      </c>
      <c r="Q179" s="228">
        <v>1E-05</v>
      </c>
      <c r="R179" s="228">
        <f>Q179*H179</f>
        <v>0.0004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139</v>
      </c>
      <c r="AT179" s="230" t="s">
        <v>134</v>
      </c>
      <c r="AU179" s="230" t="s">
        <v>86</v>
      </c>
      <c r="AY179" s="18" t="s">
        <v>132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84</v>
      </c>
      <c r="BK179" s="231">
        <f>ROUND(I179*H179,2)</f>
        <v>0</v>
      </c>
      <c r="BL179" s="18" t="s">
        <v>139</v>
      </c>
      <c r="BM179" s="230" t="s">
        <v>858</v>
      </c>
    </row>
    <row r="180" spans="1:65" s="2" customFormat="1" ht="24.15" customHeight="1">
      <c r="A180" s="39"/>
      <c r="B180" s="40"/>
      <c r="C180" s="276" t="s">
        <v>283</v>
      </c>
      <c r="D180" s="276" t="s">
        <v>267</v>
      </c>
      <c r="E180" s="277" t="s">
        <v>764</v>
      </c>
      <c r="F180" s="278" t="s">
        <v>859</v>
      </c>
      <c r="G180" s="279" t="s">
        <v>166</v>
      </c>
      <c r="H180" s="280">
        <v>41.2</v>
      </c>
      <c r="I180" s="281"/>
      <c r="J180" s="282">
        <f>ROUND(I180*H180,2)</f>
        <v>0</v>
      </c>
      <c r="K180" s="278" t="s">
        <v>138</v>
      </c>
      <c r="L180" s="283"/>
      <c r="M180" s="284" t="s">
        <v>1</v>
      </c>
      <c r="N180" s="285" t="s">
        <v>41</v>
      </c>
      <c r="O180" s="92"/>
      <c r="P180" s="228">
        <f>O180*H180</f>
        <v>0</v>
      </c>
      <c r="Q180" s="228">
        <v>0.00267</v>
      </c>
      <c r="R180" s="228">
        <f>Q180*H180</f>
        <v>0.110004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175</v>
      </c>
      <c r="AT180" s="230" t="s">
        <v>267</v>
      </c>
      <c r="AU180" s="230" t="s">
        <v>86</v>
      </c>
      <c r="AY180" s="18" t="s">
        <v>132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139</v>
      </c>
      <c r="BM180" s="230" t="s">
        <v>860</v>
      </c>
    </row>
    <row r="181" spans="1:51" s="14" customFormat="1" ht="12">
      <c r="A181" s="14"/>
      <c r="B181" s="243"/>
      <c r="C181" s="244"/>
      <c r="D181" s="234" t="s">
        <v>141</v>
      </c>
      <c r="E181" s="244"/>
      <c r="F181" s="246" t="s">
        <v>861</v>
      </c>
      <c r="G181" s="244"/>
      <c r="H181" s="247">
        <v>41.2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141</v>
      </c>
      <c r="AU181" s="253" t="s">
        <v>86</v>
      </c>
      <c r="AV181" s="14" t="s">
        <v>86</v>
      </c>
      <c r="AW181" s="14" t="s">
        <v>4</v>
      </c>
      <c r="AX181" s="14" t="s">
        <v>84</v>
      </c>
      <c r="AY181" s="253" t="s">
        <v>132</v>
      </c>
    </row>
    <row r="182" spans="1:65" s="2" customFormat="1" ht="24.15" customHeight="1">
      <c r="A182" s="39"/>
      <c r="B182" s="40"/>
      <c r="C182" s="219" t="s">
        <v>288</v>
      </c>
      <c r="D182" s="219" t="s">
        <v>134</v>
      </c>
      <c r="E182" s="220" t="s">
        <v>862</v>
      </c>
      <c r="F182" s="221" t="s">
        <v>863</v>
      </c>
      <c r="G182" s="222" t="s">
        <v>166</v>
      </c>
      <c r="H182" s="223">
        <v>120</v>
      </c>
      <c r="I182" s="224"/>
      <c r="J182" s="225">
        <f>ROUND(I182*H182,2)</f>
        <v>0</v>
      </c>
      <c r="K182" s="221" t="s">
        <v>138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1E-05</v>
      </c>
      <c r="R182" s="228">
        <f>Q182*H182</f>
        <v>0.0012000000000000001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139</v>
      </c>
      <c r="AT182" s="230" t="s">
        <v>134</v>
      </c>
      <c r="AU182" s="230" t="s">
        <v>86</v>
      </c>
      <c r="AY182" s="18" t="s">
        <v>132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139</v>
      </c>
      <c r="BM182" s="230" t="s">
        <v>864</v>
      </c>
    </row>
    <row r="183" spans="1:65" s="2" customFormat="1" ht="24.15" customHeight="1">
      <c r="A183" s="39"/>
      <c r="B183" s="40"/>
      <c r="C183" s="276" t="s">
        <v>292</v>
      </c>
      <c r="D183" s="276" t="s">
        <v>267</v>
      </c>
      <c r="E183" s="277" t="s">
        <v>865</v>
      </c>
      <c r="F183" s="278" t="s">
        <v>866</v>
      </c>
      <c r="G183" s="279" t="s">
        <v>166</v>
      </c>
      <c r="H183" s="280">
        <v>123.6</v>
      </c>
      <c r="I183" s="281"/>
      <c r="J183" s="282">
        <f>ROUND(I183*H183,2)</f>
        <v>0</v>
      </c>
      <c r="K183" s="278" t="s">
        <v>138</v>
      </c>
      <c r="L183" s="283"/>
      <c r="M183" s="284" t="s">
        <v>1</v>
      </c>
      <c r="N183" s="285" t="s">
        <v>41</v>
      </c>
      <c r="O183" s="92"/>
      <c r="P183" s="228">
        <f>O183*H183</f>
        <v>0</v>
      </c>
      <c r="Q183" s="228">
        <v>0.00426</v>
      </c>
      <c r="R183" s="228">
        <f>Q183*H183</f>
        <v>0.526536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175</v>
      </c>
      <c r="AT183" s="230" t="s">
        <v>267</v>
      </c>
      <c r="AU183" s="230" t="s">
        <v>86</v>
      </c>
      <c r="AY183" s="18" t="s">
        <v>132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84</v>
      </c>
      <c r="BK183" s="231">
        <f>ROUND(I183*H183,2)</f>
        <v>0</v>
      </c>
      <c r="BL183" s="18" t="s">
        <v>139</v>
      </c>
      <c r="BM183" s="230" t="s">
        <v>867</v>
      </c>
    </row>
    <row r="184" spans="1:51" s="14" customFormat="1" ht="12">
      <c r="A184" s="14"/>
      <c r="B184" s="243"/>
      <c r="C184" s="244"/>
      <c r="D184" s="234" t="s">
        <v>141</v>
      </c>
      <c r="E184" s="244"/>
      <c r="F184" s="246" t="s">
        <v>868</v>
      </c>
      <c r="G184" s="244"/>
      <c r="H184" s="247">
        <v>123.6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141</v>
      </c>
      <c r="AU184" s="253" t="s">
        <v>86</v>
      </c>
      <c r="AV184" s="14" t="s">
        <v>86</v>
      </c>
      <c r="AW184" s="14" t="s">
        <v>4</v>
      </c>
      <c r="AX184" s="14" t="s">
        <v>84</v>
      </c>
      <c r="AY184" s="253" t="s">
        <v>132</v>
      </c>
    </row>
    <row r="185" spans="1:65" s="2" customFormat="1" ht="24.15" customHeight="1">
      <c r="A185" s="39"/>
      <c r="B185" s="40"/>
      <c r="C185" s="219" t="s">
        <v>294</v>
      </c>
      <c r="D185" s="219" t="s">
        <v>134</v>
      </c>
      <c r="E185" s="220" t="s">
        <v>869</v>
      </c>
      <c r="F185" s="221" t="s">
        <v>870</v>
      </c>
      <c r="G185" s="222" t="s">
        <v>166</v>
      </c>
      <c r="H185" s="223">
        <v>20</v>
      </c>
      <c r="I185" s="224"/>
      <c r="J185" s="225">
        <f>ROUND(I185*H185,2)</f>
        <v>0</v>
      </c>
      <c r="K185" s="221" t="s">
        <v>138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6E-05</v>
      </c>
      <c r="R185" s="228">
        <f>Q185*H185</f>
        <v>0.0012000000000000001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139</v>
      </c>
      <c r="AT185" s="230" t="s">
        <v>134</v>
      </c>
      <c r="AU185" s="230" t="s">
        <v>86</v>
      </c>
      <c r="AY185" s="18" t="s">
        <v>132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139</v>
      </c>
      <c r="BM185" s="230" t="s">
        <v>871</v>
      </c>
    </row>
    <row r="186" spans="1:65" s="2" customFormat="1" ht="24.15" customHeight="1">
      <c r="A186" s="39"/>
      <c r="B186" s="40"/>
      <c r="C186" s="276" t="s">
        <v>298</v>
      </c>
      <c r="D186" s="276" t="s">
        <v>267</v>
      </c>
      <c r="E186" s="277" t="s">
        <v>872</v>
      </c>
      <c r="F186" s="278" t="s">
        <v>873</v>
      </c>
      <c r="G186" s="279" t="s">
        <v>166</v>
      </c>
      <c r="H186" s="280">
        <v>24</v>
      </c>
      <c r="I186" s="281"/>
      <c r="J186" s="282">
        <f>ROUND(I186*H186,2)</f>
        <v>0</v>
      </c>
      <c r="K186" s="278" t="s">
        <v>138</v>
      </c>
      <c r="L186" s="283"/>
      <c r="M186" s="284" t="s">
        <v>1</v>
      </c>
      <c r="N186" s="285" t="s">
        <v>41</v>
      </c>
      <c r="O186" s="92"/>
      <c r="P186" s="228">
        <f>O186*H186</f>
        <v>0</v>
      </c>
      <c r="Q186" s="228">
        <v>0.00346</v>
      </c>
      <c r="R186" s="228">
        <f>Q186*H186</f>
        <v>0.08304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175</v>
      </c>
      <c r="AT186" s="230" t="s">
        <v>267</v>
      </c>
      <c r="AU186" s="230" t="s">
        <v>86</v>
      </c>
      <c r="AY186" s="18" t="s">
        <v>132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139</v>
      </c>
      <c r="BM186" s="230" t="s">
        <v>874</v>
      </c>
    </row>
    <row r="187" spans="1:65" s="2" customFormat="1" ht="33" customHeight="1">
      <c r="A187" s="39"/>
      <c r="B187" s="40"/>
      <c r="C187" s="219" t="s">
        <v>303</v>
      </c>
      <c r="D187" s="219" t="s">
        <v>134</v>
      </c>
      <c r="E187" s="220" t="s">
        <v>875</v>
      </c>
      <c r="F187" s="221" t="s">
        <v>876</v>
      </c>
      <c r="G187" s="222" t="s">
        <v>137</v>
      </c>
      <c r="H187" s="223">
        <v>1</v>
      </c>
      <c r="I187" s="224"/>
      <c r="J187" s="225">
        <f>ROUND(I187*H187,2)</f>
        <v>0</v>
      </c>
      <c r="K187" s="221" t="s">
        <v>138</v>
      </c>
      <c r="L187" s="45"/>
      <c r="M187" s="226" t="s">
        <v>1</v>
      </c>
      <c r="N187" s="227" t="s">
        <v>41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139</v>
      </c>
      <c r="AT187" s="230" t="s">
        <v>134</v>
      </c>
      <c r="AU187" s="230" t="s">
        <v>86</v>
      </c>
      <c r="AY187" s="18" t="s">
        <v>132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84</v>
      </c>
      <c r="BK187" s="231">
        <f>ROUND(I187*H187,2)</f>
        <v>0</v>
      </c>
      <c r="BL187" s="18" t="s">
        <v>139</v>
      </c>
      <c r="BM187" s="230" t="s">
        <v>877</v>
      </c>
    </row>
    <row r="188" spans="1:65" s="2" customFormat="1" ht="21.75" customHeight="1">
      <c r="A188" s="39"/>
      <c r="B188" s="40"/>
      <c r="C188" s="276" t="s">
        <v>308</v>
      </c>
      <c r="D188" s="276" t="s">
        <v>267</v>
      </c>
      <c r="E188" s="277" t="s">
        <v>878</v>
      </c>
      <c r="F188" s="278" t="s">
        <v>879</v>
      </c>
      <c r="G188" s="279" t="s">
        <v>137</v>
      </c>
      <c r="H188" s="280">
        <v>1</v>
      </c>
      <c r="I188" s="281"/>
      <c r="J188" s="282">
        <f>ROUND(I188*H188,2)</f>
        <v>0</v>
      </c>
      <c r="K188" s="278" t="s">
        <v>1</v>
      </c>
      <c r="L188" s="283"/>
      <c r="M188" s="284" t="s">
        <v>1</v>
      </c>
      <c r="N188" s="285" t="s">
        <v>41</v>
      </c>
      <c r="O188" s="92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175</v>
      </c>
      <c r="AT188" s="230" t="s">
        <v>267</v>
      </c>
      <c r="AU188" s="230" t="s">
        <v>86</v>
      </c>
      <c r="AY188" s="18" t="s">
        <v>132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139</v>
      </c>
      <c r="BM188" s="230" t="s">
        <v>880</v>
      </c>
    </row>
    <row r="189" spans="1:65" s="2" customFormat="1" ht="21.75" customHeight="1">
      <c r="A189" s="39"/>
      <c r="B189" s="40"/>
      <c r="C189" s="219" t="s">
        <v>314</v>
      </c>
      <c r="D189" s="219" t="s">
        <v>134</v>
      </c>
      <c r="E189" s="220" t="s">
        <v>881</v>
      </c>
      <c r="F189" s="221" t="s">
        <v>882</v>
      </c>
      <c r="G189" s="222" t="s">
        <v>166</v>
      </c>
      <c r="H189" s="223">
        <v>40</v>
      </c>
      <c r="I189" s="224"/>
      <c r="J189" s="225">
        <f>ROUND(I189*H189,2)</f>
        <v>0</v>
      </c>
      <c r="K189" s="221" t="s">
        <v>138</v>
      </c>
      <c r="L189" s="45"/>
      <c r="M189" s="226" t="s">
        <v>1</v>
      </c>
      <c r="N189" s="227" t="s">
        <v>41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139</v>
      </c>
      <c r="AT189" s="230" t="s">
        <v>134</v>
      </c>
      <c r="AU189" s="230" t="s">
        <v>86</v>
      </c>
      <c r="AY189" s="18" t="s">
        <v>132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84</v>
      </c>
      <c r="BK189" s="231">
        <f>ROUND(I189*H189,2)</f>
        <v>0</v>
      </c>
      <c r="BL189" s="18" t="s">
        <v>139</v>
      </c>
      <c r="BM189" s="230" t="s">
        <v>883</v>
      </c>
    </row>
    <row r="190" spans="1:65" s="2" customFormat="1" ht="24.15" customHeight="1">
      <c r="A190" s="39"/>
      <c r="B190" s="40"/>
      <c r="C190" s="219" t="s">
        <v>319</v>
      </c>
      <c r="D190" s="219" t="s">
        <v>134</v>
      </c>
      <c r="E190" s="220" t="s">
        <v>884</v>
      </c>
      <c r="F190" s="221" t="s">
        <v>885</v>
      </c>
      <c r="G190" s="222" t="s">
        <v>137</v>
      </c>
      <c r="H190" s="223">
        <v>2</v>
      </c>
      <c r="I190" s="224"/>
      <c r="J190" s="225">
        <f>ROUND(I190*H190,2)</f>
        <v>0</v>
      </c>
      <c r="K190" s="221" t="s">
        <v>138</v>
      </c>
      <c r="L190" s="45"/>
      <c r="M190" s="226" t="s">
        <v>1</v>
      </c>
      <c r="N190" s="227" t="s">
        <v>41</v>
      </c>
      <c r="O190" s="92"/>
      <c r="P190" s="228">
        <f>O190*H190</f>
        <v>0</v>
      </c>
      <c r="Q190" s="228">
        <v>0.45937</v>
      </c>
      <c r="R190" s="228">
        <f>Q190*H190</f>
        <v>0.91874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139</v>
      </c>
      <c r="AT190" s="230" t="s">
        <v>134</v>
      </c>
      <c r="AU190" s="230" t="s">
        <v>86</v>
      </c>
      <c r="AY190" s="18" t="s">
        <v>132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84</v>
      </c>
      <c r="BK190" s="231">
        <f>ROUND(I190*H190,2)</f>
        <v>0</v>
      </c>
      <c r="BL190" s="18" t="s">
        <v>139</v>
      </c>
      <c r="BM190" s="230" t="s">
        <v>886</v>
      </c>
    </row>
    <row r="191" spans="1:65" s="2" customFormat="1" ht="24.15" customHeight="1">
      <c r="A191" s="39"/>
      <c r="B191" s="40"/>
      <c r="C191" s="219" t="s">
        <v>324</v>
      </c>
      <c r="D191" s="219" t="s">
        <v>134</v>
      </c>
      <c r="E191" s="220" t="s">
        <v>887</v>
      </c>
      <c r="F191" s="221" t="s">
        <v>888</v>
      </c>
      <c r="G191" s="222" t="s">
        <v>166</v>
      </c>
      <c r="H191" s="223">
        <v>120</v>
      </c>
      <c r="I191" s="224"/>
      <c r="J191" s="225">
        <f>ROUND(I191*H191,2)</f>
        <v>0</v>
      </c>
      <c r="K191" s="221" t="s">
        <v>138</v>
      </c>
      <c r="L191" s="45"/>
      <c r="M191" s="226" t="s">
        <v>1</v>
      </c>
      <c r="N191" s="227" t="s">
        <v>41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139</v>
      </c>
      <c r="AT191" s="230" t="s">
        <v>134</v>
      </c>
      <c r="AU191" s="230" t="s">
        <v>86</v>
      </c>
      <c r="AY191" s="18" t="s">
        <v>132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84</v>
      </c>
      <c r="BK191" s="231">
        <f>ROUND(I191*H191,2)</f>
        <v>0</v>
      </c>
      <c r="BL191" s="18" t="s">
        <v>139</v>
      </c>
      <c r="BM191" s="230" t="s">
        <v>889</v>
      </c>
    </row>
    <row r="192" spans="1:65" s="2" customFormat="1" ht="16.5" customHeight="1">
      <c r="A192" s="39"/>
      <c r="B192" s="40"/>
      <c r="C192" s="219" t="s">
        <v>328</v>
      </c>
      <c r="D192" s="219" t="s">
        <v>134</v>
      </c>
      <c r="E192" s="220" t="s">
        <v>890</v>
      </c>
      <c r="F192" s="221" t="s">
        <v>891</v>
      </c>
      <c r="G192" s="222" t="s">
        <v>166</v>
      </c>
      <c r="H192" s="223">
        <v>20</v>
      </c>
      <c r="I192" s="224"/>
      <c r="J192" s="225">
        <f>ROUND(I192*H192,2)</f>
        <v>0</v>
      </c>
      <c r="K192" s="221" t="s">
        <v>138</v>
      </c>
      <c r="L192" s="45"/>
      <c r="M192" s="226" t="s">
        <v>1</v>
      </c>
      <c r="N192" s="227" t="s">
        <v>41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139</v>
      </c>
      <c r="AT192" s="230" t="s">
        <v>134</v>
      </c>
      <c r="AU192" s="230" t="s">
        <v>86</v>
      </c>
      <c r="AY192" s="18" t="s">
        <v>132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139</v>
      </c>
      <c r="BM192" s="230" t="s">
        <v>892</v>
      </c>
    </row>
    <row r="193" spans="1:65" s="2" customFormat="1" ht="24.15" customHeight="1">
      <c r="A193" s="39"/>
      <c r="B193" s="40"/>
      <c r="C193" s="219" t="s">
        <v>332</v>
      </c>
      <c r="D193" s="219" t="s">
        <v>134</v>
      </c>
      <c r="E193" s="220" t="s">
        <v>893</v>
      </c>
      <c r="F193" s="221" t="s">
        <v>894</v>
      </c>
      <c r="G193" s="222" t="s">
        <v>137</v>
      </c>
      <c r="H193" s="223">
        <v>1</v>
      </c>
      <c r="I193" s="224"/>
      <c r="J193" s="225">
        <f>ROUND(I193*H193,2)</f>
        <v>0</v>
      </c>
      <c r="K193" s="221" t="s">
        <v>138</v>
      </c>
      <c r="L193" s="45"/>
      <c r="M193" s="226" t="s">
        <v>1</v>
      </c>
      <c r="N193" s="227" t="s">
        <v>41</v>
      </c>
      <c r="O193" s="92"/>
      <c r="P193" s="228">
        <f>O193*H193</f>
        <v>0</v>
      </c>
      <c r="Q193" s="228">
        <v>0.94164</v>
      </c>
      <c r="R193" s="228">
        <f>Q193*H193</f>
        <v>0.94164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139</v>
      </c>
      <c r="AT193" s="230" t="s">
        <v>134</v>
      </c>
      <c r="AU193" s="230" t="s">
        <v>86</v>
      </c>
      <c r="AY193" s="18" t="s">
        <v>132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139</v>
      </c>
      <c r="BM193" s="230" t="s">
        <v>895</v>
      </c>
    </row>
    <row r="194" spans="1:65" s="2" customFormat="1" ht="37.8" customHeight="1">
      <c r="A194" s="39"/>
      <c r="B194" s="40"/>
      <c r="C194" s="219" t="s">
        <v>336</v>
      </c>
      <c r="D194" s="219" t="s">
        <v>134</v>
      </c>
      <c r="E194" s="220" t="s">
        <v>896</v>
      </c>
      <c r="F194" s="221" t="s">
        <v>897</v>
      </c>
      <c r="G194" s="222" t="s">
        <v>137</v>
      </c>
      <c r="H194" s="223">
        <v>1</v>
      </c>
      <c r="I194" s="224"/>
      <c r="J194" s="225">
        <f>ROUND(I194*H194,2)</f>
        <v>0</v>
      </c>
      <c r="K194" s="221" t="s">
        <v>138</v>
      </c>
      <c r="L194" s="45"/>
      <c r="M194" s="226" t="s">
        <v>1</v>
      </c>
      <c r="N194" s="227" t="s">
        <v>41</v>
      </c>
      <c r="O194" s="92"/>
      <c r="P194" s="228">
        <f>O194*H194</f>
        <v>0</v>
      </c>
      <c r="Q194" s="228">
        <v>14.65981</v>
      </c>
      <c r="R194" s="228">
        <f>Q194*H194</f>
        <v>14.65981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139</v>
      </c>
      <c r="AT194" s="230" t="s">
        <v>134</v>
      </c>
      <c r="AU194" s="230" t="s">
        <v>86</v>
      </c>
      <c r="AY194" s="18" t="s">
        <v>132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84</v>
      </c>
      <c r="BK194" s="231">
        <f>ROUND(I194*H194,2)</f>
        <v>0</v>
      </c>
      <c r="BL194" s="18" t="s">
        <v>139</v>
      </c>
      <c r="BM194" s="230" t="s">
        <v>898</v>
      </c>
    </row>
    <row r="195" spans="1:65" s="2" customFormat="1" ht="24.15" customHeight="1">
      <c r="A195" s="39"/>
      <c r="B195" s="40"/>
      <c r="C195" s="219" t="s">
        <v>340</v>
      </c>
      <c r="D195" s="219" t="s">
        <v>134</v>
      </c>
      <c r="E195" s="220" t="s">
        <v>899</v>
      </c>
      <c r="F195" s="221" t="s">
        <v>900</v>
      </c>
      <c r="G195" s="222" t="s">
        <v>137</v>
      </c>
      <c r="H195" s="223">
        <v>5</v>
      </c>
      <c r="I195" s="224"/>
      <c r="J195" s="225">
        <f>ROUND(I195*H195,2)</f>
        <v>0</v>
      </c>
      <c r="K195" s="221" t="s">
        <v>138</v>
      </c>
      <c r="L195" s="45"/>
      <c r="M195" s="226" t="s">
        <v>1</v>
      </c>
      <c r="N195" s="227" t="s">
        <v>41</v>
      </c>
      <c r="O195" s="92"/>
      <c r="P195" s="228">
        <f>O195*H195</f>
        <v>0</v>
      </c>
      <c r="Q195" s="228">
        <v>0.41948</v>
      </c>
      <c r="R195" s="228">
        <f>Q195*H195</f>
        <v>2.0974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139</v>
      </c>
      <c r="AT195" s="230" t="s">
        <v>134</v>
      </c>
      <c r="AU195" s="230" t="s">
        <v>86</v>
      </c>
      <c r="AY195" s="18" t="s">
        <v>132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139</v>
      </c>
      <c r="BM195" s="230" t="s">
        <v>901</v>
      </c>
    </row>
    <row r="196" spans="1:65" s="2" customFormat="1" ht="16.5" customHeight="1">
      <c r="A196" s="39"/>
      <c r="B196" s="40"/>
      <c r="C196" s="276" t="s">
        <v>345</v>
      </c>
      <c r="D196" s="276" t="s">
        <v>267</v>
      </c>
      <c r="E196" s="277" t="s">
        <v>902</v>
      </c>
      <c r="F196" s="278" t="s">
        <v>903</v>
      </c>
      <c r="G196" s="279" t="s">
        <v>137</v>
      </c>
      <c r="H196" s="280">
        <v>5</v>
      </c>
      <c r="I196" s="281"/>
      <c r="J196" s="282">
        <f>ROUND(I196*H196,2)</f>
        <v>0</v>
      </c>
      <c r="K196" s="278" t="s">
        <v>138</v>
      </c>
      <c r="L196" s="283"/>
      <c r="M196" s="284" t="s">
        <v>1</v>
      </c>
      <c r="N196" s="285" t="s">
        <v>41</v>
      </c>
      <c r="O196" s="92"/>
      <c r="P196" s="228">
        <f>O196*H196</f>
        <v>0</v>
      </c>
      <c r="Q196" s="228">
        <v>1.87</v>
      </c>
      <c r="R196" s="228">
        <f>Q196*H196</f>
        <v>9.350000000000001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175</v>
      </c>
      <c r="AT196" s="230" t="s">
        <v>267</v>
      </c>
      <c r="AU196" s="230" t="s">
        <v>86</v>
      </c>
      <c r="AY196" s="18" t="s">
        <v>132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139</v>
      </c>
      <c r="BM196" s="230" t="s">
        <v>904</v>
      </c>
    </row>
    <row r="197" spans="1:65" s="2" customFormat="1" ht="24.15" customHeight="1">
      <c r="A197" s="39"/>
      <c r="B197" s="40"/>
      <c r="C197" s="219" t="s">
        <v>349</v>
      </c>
      <c r="D197" s="219" t="s">
        <v>134</v>
      </c>
      <c r="E197" s="220" t="s">
        <v>905</v>
      </c>
      <c r="F197" s="221" t="s">
        <v>906</v>
      </c>
      <c r="G197" s="222" t="s">
        <v>137</v>
      </c>
      <c r="H197" s="223">
        <v>1</v>
      </c>
      <c r="I197" s="224"/>
      <c r="J197" s="225">
        <f>ROUND(I197*H197,2)</f>
        <v>0</v>
      </c>
      <c r="K197" s="221" t="s">
        <v>138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0.55256</v>
      </c>
      <c r="R197" s="228">
        <f>Q197*H197</f>
        <v>0.55256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139</v>
      </c>
      <c r="AT197" s="230" t="s">
        <v>134</v>
      </c>
      <c r="AU197" s="230" t="s">
        <v>86</v>
      </c>
      <c r="AY197" s="18" t="s">
        <v>132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139</v>
      </c>
      <c r="BM197" s="230" t="s">
        <v>907</v>
      </c>
    </row>
    <row r="198" spans="1:65" s="2" customFormat="1" ht="24.15" customHeight="1">
      <c r="A198" s="39"/>
      <c r="B198" s="40"/>
      <c r="C198" s="276" t="s">
        <v>355</v>
      </c>
      <c r="D198" s="276" t="s">
        <v>267</v>
      </c>
      <c r="E198" s="277" t="s">
        <v>908</v>
      </c>
      <c r="F198" s="278" t="s">
        <v>909</v>
      </c>
      <c r="G198" s="279" t="s">
        <v>137</v>
      </c>
      <c r="H198" s="280">
        <v>1</v>
      </c>
      <c r="I198" s="281"/>
      <c r="J198" s="282">
        <f>ROUND(I198*H198,2)</f>
        <v>0</v>
      </c>
      <c r="K198" s="278" t="s">
        <v>138</v>
      </c>
      <c r="L198" s="283"/>
      <c r="M198" s="284" t="s">
        <v>1</v>
      </c>
      <c r="N198" s="285" t="s">
        <v>41</v>
      </c>
      <c r="O198" s="92"/>
      <c r="P198" s="228">
        <f>O198*H198</f>
        <v>0</v>
      </c>
      <c r="Q198" s="228">
        <v>3.51</v>
      </c>
      <c r="R198" s="228">
        <f>Q198*H198</f>
        <v>3.51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175</v>
      </c>
      <c r="AT198" s="230" t="s">
        <v>267</v>
      </c>
      <c r="AU198" s="230" t="s">
        <v>86</v>
      </c>
      <c r="AY198" s="18" t="s">
        <v>132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84</v>
      </c>
      <c r="BK198" s="231">
        <f>ROUND(I198*H198,2)</f>
        <v>0</v>
      </c>
      <c r="BL198" s="18" t="s">
        <v>139</v>
      </c>
      <c r="BM198" s="230" t="s">
        <v>910</v>
      </c>
    </row>
    <row r="199" spans="1:65" s="2" customFormat="1" ht="24.15" customHeight="1">
      <c r="A199" s="39"/>
      <c r="B199" s="40"/>
      <c r="C199" s="219" t="s">
        <v>361</v>
      </c>
      <c r="D199" s="219" t="s">
        <v>134</v>
      </c>
      <c r="E199" s="220" t="s">
        <v>911</v>
      </c>
      <c r="F199" s="221" t="s">
        <v>912</v>
      </c>
      <c r="G199" s="222" t="s">
        <v>137</v>
      </c>
      <c r="H199" s="223">
        <v>1</v>
      </c>
      <c r="I199" s="224"/>
      <c r="J199" s="225">
        <f>ROUND(I199*H199,2)</f>
        <v>0</v>
      </c>
      <c r="K199" s="221" t="s">
        <v>138</v>
      </c>
      <c r="L199" s="45"/>
      <c r="M199" s="226" t="s">
        <v>1</v>
      </c>
      <c r="N199" s="227" t="s">
        <v>41</v>
      </c>
      <c r="O199" s="92"/>
      <c r="P199" s="228">
        <f>O199*H199</f>
        <v>0</v>
      </c>
      <c r="Q199" s="228">
        <v>0.00989</v>
      </c>
      <c r="R199" s="228">
        <f>Q199*H199</f>
        <v>0.00989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139</v>
      </c>
      <c r="AT199" s="230" t="s">
        <v>134</v>
      </c>
      <c r="AU199" s="230" t="s">
        <v>86</v>
      </c>
      <c r="AY199" s="18" t="s">
        <v>132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84</v>
      </c>
      <c r="BK199" s="231">
        <f>ROUND(I199*H199,2)</f>
        <v>0</v>
      </c>
      <c r="BL199" s="18" t="s">
        <v>139</v>
      </c>
      <c r="BM199" s="230" t="s">
        <v>913</v>
      </c>
    </row>
    <row r="200" spans="1:65" s="2" customFormat="1" ht="16.5" customHeight="1">
      <c r="A200" s="39"/>
      <c r="B200" s="40"/>
      <c r="C200" s="276" t="s">
        <v>366</v>
      </c>
      <c r="D200" s="276" t="s">
        <v>267</v>
      </c>
      <c r="E200" s="277" t="s">
        <v>914</v>
      </c>
      <c r="F200" s="278" t="s">
        <v>915</v>
      </c>
      <c r="G200" s="279" t="s">
        <v>137</v>
      </c>
      <c r="H200" s="280">
        <v>1</v>
      </c>
      <c r="I200" s="281"/>
      <c r="J200" s="282">
        <f>ROUND(I200*H200,2)</f>
        <v>0</v>
      </c>
      <c r="K200" s="278" t="s">
        <v>138</v>
      </c>
      <c r="L200" s="283"/>
      <c r="M200" s="284" t="s">
        <v>1</v>
      </c>
      <c r="N200" s="285" t="s">
        <v>41</v>
      </c>
      <c r="O200" s="92"/>
      <c r="P200" s="228">
        <f>O200*H200</f>
        <v>0</v>
      </c>
      <c r="Q200" s="228">
        <v>0.262</v>
      </c>
      <c r="R200" s="228">
        <f>Q200*H200</f>
        <v>0.262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175</v>
      </c>
      <c r="AT200" s="230" t="s">
        <v>267</v>
      </c>
      <c r="AU200" s="230" t="s">
        <v>86</v>
      </c>
      <c r="AY200" s="18" t="s">
        <v>132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84</v>
      </c>
      <c r="BK200" s="231">
        <f>ROUND(I200*H200,2)</f>
        <v>0</v>
      </c>
      <c r="BL200" s="18" t="s">
        <v>139</v>
      </c>
      <c r="BM200" s="230" t="s">
        <v>916</v>
      </c>
    </row>
    <row r="201" spans="1:65" s="2" customFormat="1" ht="24.15" customHeight="1">
      <c r="A201" s="39"/>
      <c r="B201" s="40"/>
      <c r="C201" s="219" t="s">
        <v>372</v>
      </c>
      <c r="D201" s="219" t="s">
        <v>134</v>
      </c>
      <c r="E201" s="220" t="s">
        <v>917</v>
      </c>
      <c r="F201" s="221" t="s">
        <v>918</v>
      </c>
      <c r="G201" s="222" t="s">
        <v>137</v>
      </c>
      <c r="H201" s="223">
        <v>1</v>
      </c>
      <c r="I201" s="224"/>
      <c r="J201" s="225">
        <f>ROUND(I201*H201,2)</f>
        <v>0</v>
      </c>
      <c r="K201" s="221" t="s">
        <v>138</v>
      </c>
      <c r="L201" s="45"/>
      <c r="M201" s="226" t="s">
        <v>1</v>
      </c>
      <c r="N201" s="227" t="s">
        <v>41</v>
      </c>
      <c r="O201" s="92"/>
      <c r="P201" s="228">
        <f>O201*H201</f>
        <v>0</v>
      </c>
      <c r="Q201" s="228">
        <v>0.00989</v>
      </c>
      <c r="R201" s="228">
        <f>Q201*H201</f>
        <v>0.00989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139</v>
      </c>
      <c r="AT201" s="230" t="s">
        <v>134</v>
      </c>
      <c r="AU201" s="230" t="s">
        <v>86</v>
      </c>
      <c r="AY201" s="18" t="s">
        <v>132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84</v>
      </c>
      <c r="BK201" s="231">
        <f>ROUND(I201*H201,2)</f>
        <v>0</v>
      </c>
      <c r="BL201" s="18" t="s">
        <v>139</v>
      </c>
      <c r="BM201" s="230" t="s">
        <v>919</v>
      </c>
    </row>
    <row r="202" spans="1:65" s="2" customFormat="1" ht="16.5" customHeight="1">
      <c r="A202" s="39"/>
      <c r="B202" s="40"/>
      <c r="C202" s="276" t="s">
        <v>377</v>
      </c>
      <c r="D202" s="276" t="s">
        <v>267</v>
      </c>
      <c r="E202" s="277" t="s">
        <v>920</v>
      </c>
      <c r="F202" s="278" t="s">
        <v>921</v>
      </c>
      <c r="G202" s="279" t="s">
        <v>137</v>
      </c>
      <c r="H202" s="280">
        <v>1</v>
      </c>
      <c r="I202" s="281"/>
      <c r="J202" s="282">
        <f>ROUND(I202*H202,2)</f>
        <v>0</v>
      </c>
      <c r="K202" s="278" t="s">
        <v>138</v>
      </c>
      <c r="L202" s="283"/>
      <c r="M202" s="284" t="s">
        <v>1</v>
      </c>
      <c r="N202" s="285" t="s">
        <v>41</v>
      </c>
      <c r="O202" s="92"/>
      <c r="P202" s="228">
        <f>O202*H202</f>
        <v>0</v>
      </c>
      <c r="Q202" s="228">
        <v>0.526</v>
      </c>
      <c r="R202" s="228">
        <f>Q202*H202</f>
        <v>0.526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175</v>
      </c>
      <c r="AT202" s="230" t="s">
        <v>267</v>
      </c>
      <c r="AU202" s="230" t="s">
        <v>86</v>
      </c>
      <c r="AY202" s="18" t="s">
        <v>132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84</v>
      </c>
      <c r="BK202" s="231">
        <f>ROUND(I202*H202,2)</f>
        <v>0</v>
      </c>
      <c r="BL202" s="18" t="s">
        <v>139</v>
      </c>
      <c r="BM202" s="230" t="s">
        <v>922</v>
      </c>
    </row>
    <row r="203" spans="1:65" s="2" customFormat="1" ht="24.15" customHeight="1">
      <c r="A203" s="39"/>
      <c r="B203" s="40"/>
      <c r="C203" s="276" t="s">
        <v>381</v>
      </c>
      <c r="D203" s="276" t="s">
        <v>267</v>
      </c>
      <c r="E203" s="277" t="s">
        <v>923</v>
      </c>
      <c r="F203" s="278" t="s">
        <v>924</v>
      </c>
      <c r="G203" s="279" t="s">
        <v>137</v>
      </c>
      <c r="H203" s="280">
        <v>7</v>
      </c>
      <c r="I203" s="281"/>
      <c r="J203" s="282">
        <f>ROUND(I203*H203,2)</f>
        <v>0</v>
      </c>
      <c r="K203" s="278" t="s">
        <v>138</v>
      </c>
      <c r="L203" s="283"/>
      <c r="M203" s="284" t="s">
        <v>1</v>
      </c>
      <c r="N203" s="285" t="s">
        <v>41</v>
      </c>
      <c r="O203" s="92"/>
      <c r="P203" s="228">
        <f>O203*H203</f>
        <v>0</v>
      </c>
      <c r="Q203" s="228">
        <v>0.002</v>
      </c>
      <c r="R203" s="228">
        <f>Q203*H203</f>
        <v>0.014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175</v>
      </c>
      <c r="AT203" s="230" t="s">
        <v>267</v>
      </c>
      <c r="AU203" s="230" t="s">
        <v>86</v>
      </c>
      <c r="AY203" s="18" t="s">
        <v>132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84</v>
      </c>
      <c r="BK203" s="231">
        <f>ROUND(I203*H203,2)</f>
        <v>0</v>
      </c>
      <c r="BL203" s="18" t="s">
        <v>139</v>
      </c>
      <c r="BM203" s="230" t="s">
        <v>925</v>
      </c>
    </row>
    <row r="204" spans="1:65" s="2" customFormat="1" ht="24.15" customHeight="1">
      <c r="A204" s="39"/>
      <c r="B204" s="40"/>
      <c r="C204" s="219" t="s">
        <v>386</v>
      </c>
      <c r="D204" s="219" t="s">
        <v>134</v>
      </c>
      <c r="E204" s="220" t="s">
        <v>926</v>
      </c>
      <c r="F204" s="221" t="s">
        <v>927</v>
      </c>
      <c r="G204" s="222" t="s">
        <v>137</v>
      </c>
      <c r="H204" s="223">
        <v>1</v>
      </c>
      <c r="I204" s="224"/>
      <c r="J204" s="225">
        <f>ROUND(I204*H204,2)</f>
        <v>0</v>
      </c>
      <c r="K204" s="221" t="s">
        <v>138</v>
      </c>
      <c r="L204" s="45"/>
      <c r="M204" s="226" t="s">
        <v>1</v>
      </c>
      <c r="N204" s="227" t="s">
        <v>41</v>
      </c>
      <c r="O204" s="92"/>
      <c r="P204" s="228">
        <f>O204*H204</f>
        <v>0</v>
      </c>
      <c r="Q204" s="228">
        <v>0.01018</v>
      </c>
      <c r="R204" s="228">
        <f>Q204*H204</f>
        <v>0.01018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139</v>
      </c>
      <c r="AT204" s="230" t="s">
        <v>134</v>
      </c>
      <c r="AU204" s="230" t="s">
        <v>86</v>
      </c>
      <c r="AY204" s="18" t="s">
        <v>132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84</v>
      </c>
      <c r="BK204" s="231">
        <f>ROUND(I204*H204,2)</f>
        <v>0</v>
      </c>
      <c r="BL204" s="18" t="s">
        <v>139</v>
      </c>
      <c r="BM204" s="230" t="s">
        <v>928</v>
      </c>
    </row>
    <row r="205" spans="1:65" s="2" customFormat="1" ht="24.15" customHeight="1">
      <c r="A205" s="39"/>
      <c r="B205" s="40"/>
      <c r="C205" s="276" t="s">
        <v>392</v>
      </c>
      <c r="D205" s="276" t="s">
        <v>267</v>
      </c>
      <c r="E205" s="277" t="s">
        <v>929</v>
      </c>
      <c r="F205" s="278" t="s">
        <v>930</v>
      </c>
      <c r="G205" s="279" t="s">
        <v>137</v>
      </c>
      <c r="H205" s="280">
        <v>1</v>
      </c>
      <c r="I205" s="281"/>
      <c r="J205" s="282">
        <f>ROUND(I205*H205,2)</f>
        <v>0</v>
      </c>
      <c r="K205" s="278" t="s">
        <v>138</v>
      </c>
      <c r="L205" s="283"/>
      <c r="M205" s="284" t="s">
        <v>1</v>
      </c>
      <c r="N205" s="285" t="s">
        <v>41</v>
      </c>
      <c r="O205" s="92"/>
      <c r="P205" s="228">
        <f>O205*H205</f>
        <v>0</v>
      </c>
      <c r="Q205" s="228">
        <v>0.7</v>
      </c>
      <c r="R205" s="228">
        <f>Q205*H205</f>
        <v>0.7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175</v>
      </c>
      <c r="AT205" s="230" t="s">
        <v>267</v>
      </c>
      <c r="AU205" s="230" t="s">
        <v>86</v>
      </c>
      <c r="AY205" s="18" t="s">
        <v>132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84</v>
      </c>
      <c r="BK205" s="231">
        <f>ROUND(I205*H205,2)</f>
        <v>0</v>
      </c>
      <c r="BL205" s="18" t="s">
        <v>139</v>
      </c>
      <c r="BM205" s="230" t="s">
        <v>931</v>
      </c>
    </row>
    <row r="206" spans="1:65" s="2" customFormat="1" ht="24.15" customHeight="1">
      <c r="A206" s="39"/>
      <c r="B206" s="40"/>
      <c r="C206" s="276" t="s">
        <v>402</v>
      </c>
      <c r="D206" s="276" t="s">
        <v>267</v>
      </c>
      <c r="E206" s="277" t="s">
        <v>932</v>
      </c>
      <c r="F206" s="278" t="s">
        <v>933</v>
      </c>
      <c r="G206" s="279" t="s">
        <v>137</v>
      </c>
      <c r="H206" s="280">
        <v>2</v>
      </c>
      <c r="I206" s="281"/>
      <c r="J206" s="282">
        <f>ROUND(I206*H206,2)</f>
        <v>0</v>
      </c>
      <c r="K206" s="278" t="s">
        <v>138</v>
      </c>
      <c r="L206" s="283"/>
      <c r="M206" s="284" t="s">
        <v>1</v>
      </c>
      <c r="N206" s="285" t="s">
        <v>41</v>
      </c>
      <c r="O206" s="92"/>
      <c r="P206" s="228">
        <f>O206*H206</f>
        <v>0</v>
      </c>
      <c r="Q206" s="228">
        <v>0.003</v>
      </c>
      <c r="R206" s="228">
        <f>Q206*H206</f>
        <v>0.006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175</v>
      </c>
      <c r="AT206" s="230" t="s">
        <v>267</v>
      </c>
      <c r="AU206" s="230" t="s">
        <v>86</v>
      </c>
      <c r="AY206" s="18" t="s">
        <v>132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139</v>
      </c>
      <c r="BM206" s="230" t="s">
        <v>934</v>
      </c>
    </row>
    <row r="207" spans="1:65" s="2" customFormat="1" ht="24.15" customHeight="1">
      <c r="A207" s="39"/>
      <c r="B207" s="40"/>
      <c r="C207" s="219" t="s">
        <v>408</v>
      </c>
      <c r="D207" s="219" t="s">
        <v>134</v>
      </c>
      <c r="E207" s="220" t="s">
        <v>935</v>
      </c>
      <c r="F207" s="221" t="s">
        <v>936</v>
      </c>
      <c r="G207" s="222" t="s">
        <v>137</v>
      </c>
      <c r="H207" s="223">
        <v>1</v>
      </c>
      <c r="I207" s="224"/>
      <c r="J207" s="225">
        <f>ROUND(I207*H207,2)</f>
        <v>0</v>
      </c>
      <c r="K207" s="221" t="s">
        <v>138</v>
      </c>
      <c r="L207" s="45"/>
      <c r="M207" s="226" t="s">
        <v>1</v>
      </c>
      <c r="N207" s="227" t="s">
        <v>41</v>
      </c>
      <c r="O207" s="92"/>
      <c r="P207" s="228">
        <f>O207*H207</f>
        <v>0</v>
      </c>
      <c r="Q207" s="228">
        <v>0.01218</v>
      </c>
      <c r="R207" s="228">
        <f>Q207*H207</f>
        <v>0.01218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139</v>
      </c>
      <c r="AT207" s="230" t="s">
        <v>134</v>
      </c>
      <c r="AU207" s="230" t="s">
        <v>86</v>
      </c>
      <c r="AY207" s="18" t="s">
        <v>132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84</v>
      </c>
      <c r="BK207" s="231">
        <f>ROUND(I207*H207,2)</f>
        <v>0</v>
      </c>
      <c r="BL207" s="18" t="s">
        <v>139</v>
      </c>
      <c r="BM207" s="230" t="s">
        <v>937</v>
      </c>
    </row>
    <row r="208" spans="1:65" s="2" customFormat="1" ht="24.15" customHeight="1">
      <c r="A208" s="39"/>
      <c r="B208" s="40"/>
      <c r="C208" s="276" t="s">
        <v>415</v>
      </c>
      <c r="D208" s="276" t="s">
        <v>267</v>
      </c>
      <c r="E208" s="277" t="s">
        <v>938</v>
      </c>
      <c r="F208" s="278" t="s">
        <v>939</v>
      </c>
      <c r="G208" s="279" t="s">
        <v>137</v>
      </c>
      <c r="H208" s="280">
        <v>1</v>
      </c>
      <c r="I208" s="281"/>
      <c r="J208" s="282">
        <f>ROUND(I208*H208,2)</f>
        <v>0</v>
      </c>
      <c r="K208" s="278" t="s">
        <v>138</v>
      </c>
      <c r="L208" s="283"/>
      <c r="M208" s="284" t="s">
        <v>1</v>
      </c>
      <c r="N208" s="285" t="s">
        <v>41</v>
      </c>
      <c r="O208" s="92"/>
      <c r="P208" s="228">
        <f>O208*H208</f>
        <v>0</v>
      </c>
      <c r="Q208" s="228">
        <v>0.548</v>
      </c>
      <c r="R208" s="228">
        <f>Q208*H208</f>
        <v>0.548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175</v>
      </c>
      <c r="AT208" s="230" t="s">
        <v>267</v>
      </c>
      <c r="AU208" s="230" t="s">
        <v>86</v>
      </c>
      <c r="AY208" s="18" t="s">
        <v>132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84</v>
      </c>
      <c r="BK208" s="231">
        <f>ROUND(I208*H208,2)</f>
        <v>0</v>
      </c>
      <c r="BL208" s="18" t="s">
        <v>139</v>
      </c>
      <c r="BM208" s="230" t="s">
        <v>940</v>
      </c>
    </row>
    <row r="209" spans="1:65" s="2" customFormat="1" ht="24.15" customHeight="1">
      <c r="A209" s="39"/>
      <c r="B209" s="40"/>
      <c r="C209" s="219" t="s">
        <v>420</v>
      </c>
      <c r="D209" s="219" t="s">
        <v>134</v>
      </c>
      <c r="E209" s="220" t="s">
        <v>941</v>
      </c>
      <c r="F209" s="221" t="s">
        <v>942</v>
      </c>
      <c r="G209" s="222" t="s">
        <v>137</v>
      </c>
      <c r="H209" s="223">
        <v>4</v>
      </c>
      <c r="I209" s="224"/>
      <c r="J209" s="225">
        <f>ROUND(I209*H209,2)</f>
        <v>0</v>
      </c>
      <c r="K209" s="221" t="s">
        <v>138</v>
      </c>
      <c r="L209" s="45"/>
      <c r="M209" s="226" t="s">
        <v>1</v>
      </c>
      <c r="N209" s="227" t="s">
        <v>41</v>
      </c>
      <c r="O209" s="92"/>
      <c r="P209" s="228">
        <f>O209*H209</f>
        <v>0</v>
      </c>
      <c r="Q209" s="228">
        <v>0.00989</v>
      </c>
      <c r="R209" s="228">
        <f>Q209*H209</f>
        <v>0.03956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139</v>
      </c>
      <c r="AT209" s="230" t="s">
        <v>134</v>
      </c>
      <c r="AU209" s="230" t="s">
        <v>86</v>
      </c>
      <c r="AY209" s="18" t="s">
        <v>132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84</v>
      </c>
      <c r="BK209" s="231">
        <f>ROUND(I209*H209,2)</f>
        <v>0</v>
      </c>
      <c r="BL209" s="18" t="s">
        <v>139</v>
      </c>
      <c r="BM209" s="230" t="s">
        <v>943</v>
      </c>
    </row>
    <row r="210" spans="1:65" s="2" customFormat="1" ht="24.15" customHeight="1">
      <c r="A210" s="39"/>
      <c r="B210" s="40"/>
      <c r="C210" s="276" t="s">
        <v>425</v>
      </c>
      <c r="D210" s="276" t="s">
        <v>267</v>
      </c>
      <c r="E210" s="277" t="s">
        <v>944</v>
      </c>
      <c r="F210" s="278" t="s">
        <v>945</v>
      </c>
      <c r="G210" s="279" t="s">
        <v>137</v>
      </c>
      <c r="H210" s="280">
        <v>4</v>
      </c>
      <c r="I210" s="281"/>
      <c r="J210" s="282">
        <f>ROUND(I210*H210,2)</f>
        <v>0</v>
      </c>
      <c r="K210" s="278" t="s">
        <v>138</v>
      </c>
      <c r="L210" s="283"/>
      <c r="M210" s="284" t="s">
        <v>1</v>
      </c>
      <c r="N210" s="285" t="s">
        <v>41</v>
      </c>
      <c r="O210" s="92"/>
      <c r="P210" s="228">
        <f>O210*H210</f>
        <v>0</v>
      </c>
      <c r="Q210" s="228">
        <v>0.449</v>
      </c>
      <c r="R210" s="228">
        <f>Q210*H210</f>
        <v>1.796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175</v>
      </c>
      <c r="AT210" s="230" t="s">
        <v>267</v>
      </c>
      <c r="AU210" s="230" t="s">
        <v>86</v>
      </c>
      <c r="AY210" s="18" t="s">
        <v>132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84</v>
      </c>
      <c r="BK210" s="231">
        <f>ROUND(I210*H210,2)</f>
        <v>0</v>
      </c>
      <c r="BL210" s="18" t="s">
        <v>139</v>
      </c>
      <c r="BM210" s="230" t="s">
        <v>946</v>
      </c>
    </row>
    <row r="211" spans="1:65" s="2" customFormat="1" ht="24.15" customHeight="1">
      <c r="A211" s="39"/>
      <c r="B211" s="40"/>
      <c r="C211" s="219" t="s">
        <v>430</v>
      </c>
      <c r="D211" s="219" t="s">
        <v>134</v>
      </c>
      <c r="E211" s="220" t="s">
        <v>947</v>
      </c>
      <c r="F211" s="221" t="s">
        <v>948</v>
      </c>
      <c r="G211" s="222" t="s">
        <v>137</v>
      </c>
      <c r="H211" s="223">
        <v>2</v>
      </c>
      <c r="I211" s="224"/>
      <c r="J211" s="225">
        <f>ROUND(I211*H211,2)</f>
        <v>0</v>
      </c>
      <c r="K211" s="221" t="s">
        <v>138</v>
      </c>
      <c r="L211" s="45"/>
      <c r="M211" s="226" t="s">
        <v>1</v>
      </c>
      <c r="N211" s="227" t="s">
        <v>41</v>
      </c>
      <c r="O211" s="92"/>
      <c r="P211" s="228">
        <f>O211*H211</f>
        <v>0</v>
      </c>
      <c r="Q211" s="228">
        <v>0.01018</v>
      </c>
      <c r="R211" s="228">
        <f>Q211*H211</f>
        <v>0.02036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139</v>
      </c>
      <c r="AT211" s="230" t="s">
        <v>134</v>
      </c>
      <c r="AU211" s="230" t="s">
        <v>86</v>
      </c>
      <c r="AY211" s="18" t="s">
        <v>132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84</v>
      </c>
      <c r="BK211" s="231">
        <f>ROUND(I211*H211,2)</f>
        <v>0</v>
      </c>
      <c r="BL211" s="18" t="s">
        <v>139</v>
      </c>
      <c r="BM211" s="230" t="s">
        <v>949</v>
      </c>
    </row>
    <row r="212" spans="1:65" s="2" customFormat="1" ht="24.15" customHeight="1">
      <c r="A212" s="39"/>
      <c r="B212" s="40"/>
      <c r="C212" s="276" t="s">
        <v>435</v>
      </c>
      <c r="D212" s="276" t="s">
        <v>267</v>
      </c>
      <c r="E212" s="277" t="s">
        <v>950</v>
      </c>
      <c r="F212" s="278" t="s">
        <v>951</v>
      </c>
      <c r="G212" s="279" t="s">
        <v>137</v>
      </c>
      <c r="H212" s="280">
        <v>2</v>
      </c>
      <c r="I212" s="281"/>
      <c r="J212" s="282">
        <f>ROUND(I212*H212,2)</f>
        <v>0</v>
      </c>
      <c r="K212" s="278" t="s">
        <v>138</v>
      </c>
      <c r="L212" s="283"/>
      <c r="M212" s="284" t="s">
        <v>1</v>
      </c>
      <c r="N212" s="285" t="s">
        <v>41</v>
      </c>
      <c r="O212" s="92"/>
      <c r="P212" s="228">
        <f>O212*H212</f>
        <v>0</v>
      </c>
      <c r="Q212" s="228">
        <v>0.7</v>
      </c>
      <c r="R212" s="228">
        <f>Q212*H212</f>
        <v>1.4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175</v>
      </c>
      <c r="AT212" s="230" t="s">
        <v>267</v>
      </c>
      <c r="AU212" s="230" t="s">
        <v>86</v>
      </c>
      <c r="AY212" s="18" t="s">
        <v>132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84</v>
      </c>
      <c r="BK212" s="231">
        <f>ROUND(I212*H212,2)</f>
        <v>0</v>
      </c>
      <c r="BL212" s="18" t="s">
        <v>139</v>
      </c>
      <c r="BM212" s="230" t="s">
        <v>952</v>
      </c>
    </row>
    <row r="213" spans="1:65" s="2" customFormat="1" ht="24.15" customHeight="1">
      <c r="A213" s="39"/>
      <c r="B213" s="40"/>
      <c r="C213" s="219" t="s">
        <v>441</v>
      </c>
      <c r="D213" s="219" t="s">
        <v>134</v>
      </c>
      <c r="E213" s="220" t="s">
        <v>953</v>
      </c>
      <c r="F213" s="221" t="s">
        <v>954</v>
      </c>
      <c r="G213" s="222" t="s">
        <v>137</v>
      </c>
      <c r="H213" s="223">
        <v>14</v>
      </c>
      <c r="I213" s="224"/>
      <c r="J213" s="225">
        <f>ROUND(I213*H213,2)</f>
        <v>0</v>
      </c>
      <c r="K213" s="221" t="s">
        <v>138</v>
      </c>
      <c r="L213" s="45"/>
      <c r="M213" s="226" t="s">
        <v>1</v>
      </c>
      <c r="N213" s="227" t="s">
        <v>41</v>
      </c>
      <c r="O213" s="92"/>
      <c r="P213" s="228">
        <f>O213*H213</f>
        <v>0</v>
      </c>
      <c r="Q213" s="228">
        <v>0.12422</v>
      </c>
      <c r="R213" s="228">
        <f>Q213*H213</f>
        <v>1.73908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139</v>
      </c>
      <c r="AT213" s="230" t="s">
        <v>134</v>
      </c>
      <c r="AU213" s="230" t="s">
        <v>86</v>
      </c>
      <c r="AY213" s="18" t="s">
        <v>132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84</v>
      </c>
      <c r="BK213" s="231">
        <f>ROUND(I213*H213,2)</f>
        <v>0</v>
      </c>
      <c r="BL213" s="18" t="s">
        <v>139</v>
      </c>
      <c r="BM213" s="230" t="s">
        <v>955</v>
      </c>
    </row>
    <row r="214" spans="1:65" s="2" customFormat="1" ht="24.15" customHeight="1">
      <c r="A214" s="39"/>
      <c r="B214" s="40"/>
      <c r="C214" s="276" t="s">
        <v>447</v>
      </c>
      <c r="D214" s="276" t="s">
        <v>267</v>
      </c>
      <c r="E214" s="277" t="s">
        <v>956</v>
      </c>
      <c r="F214" s="278" t="s">
        <v>957</v>
      </c>
      <c r="G214" s="279" t="s">
        <v>137</v>
      </c>
      <c r="H214" s="280">
        <v>14</v>
      </c>
      <c r="I214" s="281"/>
      <c r="J214" s="282">
        <f>ROUND(I214*H214,2)</f>
        <v>0</v>
      </c>
      <c r="K214" s="278" t="s">
        <v>138</v>
      </c>
      <c r="L214" s="283"/>
      <c r="M214" s="284" t="s">
        <v>1</v>
      </c>
      <c r="N214" s="285" t="s">
        <v>41</v>
      </c>
      <c r="O214" s="92"/>
      <c r="P214" s="228">
        <f>O214*H214</f>
        <v>0</v>
      </c>
      <c r="Q214" s="228">
        <v>0.072</v>
      </c>
      <c r="R214" s="228">
        <f>Q214*H214</f>
        <v>1.008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175</v>
      </c>
      <c r="AT214" s="230" t="s">
        <v>267</v>
      </c>
      <c r="AU214" s="230" t="s">
        <v>86</v>
      </c>
      <c r="AY214" s="18" t="s">
        <v>132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84</v>
      </c>
      <c r="BK214" s="231">
        <f>ROUND(I214*H214,2)</f>
        <v>0</v>
      </c>
      <c r="BL214" s="18" t="s">
        <v>139</v>
      </c>
      <c r="BM214" s="230" t="s">
        <v>958</v>
      </c>
    </row>
    <row r="215" spans="1:65" s="2" customFormat="1" ht="24.15" customHeight="1">
      <c r="A215" s="39"/>
      <c r="B215" s="40"/>
      <c r="C215" s="219" t="s">
        <v>451</v>
      </c>
      <c r="D215" s="219" t="s">
        <v>134</v>
      </c>
      <c r="E215" s="220" t="s">
        <v>959</v>
      </c>
      <c r="F215" s="221" t="s">
        <v>960</v>
      </c>
      <c r="G215" s="222" t="s">
        <v>137</v>
      </c>
      <c r="H215" s="223">
        <v>14</v>
      </c>
      <c r="I215" s="224"/>
      <c r="J215" s="225">
        <f>ROUND(I215*H215,2)</f>
        <v>0</v>
      </c>
      <c r="K215" s="221" t="s">
        <v>138</v>
      </c>
      <c r="L215" s="45"/>
      <c r="M215" s="226" t="s">
        <v>1</v>
      </c>
      <c r="N215" s="227" t="s">
        <v>41</v>
      </c>
      <c r="O215" s="92"/>
      <c r="P215" s="228">
        <f>O215*H215</f>
        <v>0</v>
      </c>
      <c r="Q215" s="228">
        <v>0.02972</v>
      </c>
      <c r="R215" s="228">
        <f>Q215*H215</f>
        <v>0.41608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139</v>
      </c>
      <c r="AT215" s="230" t="s">
        <v>134</v>
      </c>
      <c r="AU215" s="230" t="s">
        <v>86</v>
      </c>
      <c r="AY215" s="18" t="s">
        <v>132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84</v>
      </c>
      <c r="BK215" s="231">
        <f>ROUND(I215*H215,2)</f>
        <v>0</v>
      </c>
      <c r="BL215" s="18" t="s">
        <v>139</v>
      </c>
      <c r="BM215" s="230" t="s">
        <v>961</v>
      </c>
    </row>
    <row r="216" spans="1:65" s="2" customFormat="1" ht="24.15" customHeight="1">
      <c r="A216" s="39"/>
      <c r="B216" s="40"/>
      <c r="C216" s="276" t="s">
        <v>454</v>
      </c>
      <c r="D216" s="276" t="s">
        <v>267</v>
      </c>
      <c r="E216" s="277" t="s">
        <v>962</v>
      </c>
      <c r="F216" s="278" t="s">
        <v>963</v>
      </c>
      <c r="G216" s="279" t="s">
        <v>137</v>
      </c>
      <c r="H216" s="280">
        <v>14</v>
      </c>
      <c r="I216" s="281"/>
      <c r="J216" s="282">
        <f>ROUND(I216*H216,2)</f>
        <v>0</v>
      </c>
      <c r="K216" s="278" t="s">
        <v>138</v>
      </c>
      <c r="L216" s="283"/>
      <c r="M216" s="284" t="s">
        <v>1</v>
      </c>
      <c r="N216" s="285" t="s">
        <v>41</v>
      </c>
      <c r="O216" s="92"/>
      <c r="P216" s="228">
        <f>O216*H216</f>
        <v>0</v>
      </c>
      <c r="Q216" s="228">
        <v>0.111</v>
      </c>
      <c r="R216" s="228">
        <f>Q216*H216</f>
        <v>1.554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175</v>
      </c>
      <c r="AT216" s="230" t="s">
        <v>267</v>
      </c>
      <c r="AU216" s="230" t="s">
        <v>86</v>
      </c>
      <c r="AY216" s="18" t="s">
        <v>132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139</v>
      </c>
      <c r="BM216" s="230" t="s">
        <v>964</v>
      </c>
    </row>
    <row r="217" spans="1:65" s="2" customFormat="1" ht="24.15" customHeight="1">
      <c r="A217" s="39"/>
      <c r="B217" s="40"/>
      <c r="C217" s="219" t="s">
        <v>459</v>
      </c>
      <c r="D217" s="219" t="s">
        <v>134</v>
      </c>
      <c r="E217" s="220" t="s">
        <v>965</v>
      </c>
      <c r="F217" s="221" t="s">
        <v>966</v>
      </c>
      <c r="G217" s="222" t="s">
        <v>137</v>
      </c>
      <c r="H217" s="223">
        <v>14</v>
      </c>
      <c r="I217" s="224"/>
      <c r="J217" s="225">
        <f>ROUND(I217*H217,2)</f>
        <v>0</v>
      </c>
      <c r="K217" s="221" t="s">
        <v>138</v>
      </c>
      <c r="L217" s="45"/>
      <c r="M217" s="226" t="s">
        <v>1</v>
      </c>
      <c r="N217" s="227" t="s">
        <v>41</v>
      </c>
      <c r="O217" s="92"/>
      <c r="P217" s="228">
        <f>O217*H217</f>
        <v>0</v>
      </c>
      <c r="Q217" s="228">
        <v>0.02972</v>
      </c>
      <c r="R217" s="228">
        <f>Q217*H217</f>
        <v>0.41608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139</v>
      </c>
      <c r="AT217" s="230" t="s">
        <v>134</v>
      </c>
      <c r="AU217" s="230" t="s">
        <v>86</v>
      </c>
      <c r="AY217" s="18" t="s">
        <v>132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84</v>
      </c>
      <c r="BK217" s="231">
        <f>ROUND(I217*H217,2)</f>
        <v>0</v>
      </c>
      <c r="BL217" s="18" t="s">
        <v>139</v>
      </c>
      <c r="BM217" s="230" t="s">
        <v>967</v>
      </c>
    </row>
    <row r="218" spans="1:65" s="2" customFormat="1" ht="24.15" customHeight="1">
      <c r="A218" s="39"/>
      <c r="B218" s="40"/>
      <c r="C218" s="276" t="s">
        <v>464</v>
      </c>
      <c r="D218" s="276" t="s">
        <v>267</v>
      </c>
      <c r="E218" s="277" t="s">
        <v>968</v>
      </c>
      <c r="F218" s="278" t="s">
        <v>969</v>
      </c>
      <c r="G218" s="279" t="s">
        <v>137</v>
      </c>
      <c r="H218" s="280">
        <v>14</v>
      </c>
      <c r="I218" s="281"/>
      <c r="J218" s="282">
        <f>ROUND(I218*H218,2)</f>
        <v>0</v>
      </c>
      <c r="K218" s="278" t="s">
        <v>138</v>
      </c>
      <c r="L218" s="283"/>
      <c r="M218" s="284" t="s">
        <v>1</v>
      </c>
      <c r="N218" s="285" t="s">
        <v>41</v>
      </c>
      <c r="O218" s="92"/>
      <c r="P218" s="228">
        <f>O218*H218</f>
        <v>0</v>
      </c>
      <c r="Q218" s="228">
        <v>0.08</v>
      </c>
      <c r="R218" s="228">
        <f>Q218*H218</f>
        <v>1.12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175</v>
      </c>
      <c r="AT218" s="230" t="s">
        <v>267</v>
      </c>
      <c r="AU218" s="230" t="s">
        <v>86</v>
      </c>
      <c r="AY218" s="18" t="s">
        <v>132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139</v>
      </c>
      <c r="BM218" s="230" t="s">
        <v>970</v>
      </c>
    </row>
    <row r="219" spans="1:65" s="2" customFormat="1" ht="24.15" customHeight="1">
      <c r="A219" s="39"/>
      <c r="B219" s="40"/>
      <c r="C219" s="219" t="s">
        <v>469</v>
      </c>
      <c r="D219" s="219" t="s">
        <v>134</v>
      </c>
      <c r="E219" s="220" t="s">
        <v>971</v>
      </c>
      <c r="F219" s="221" t="s">
        <v>972</v>
      </c>
      <c r="G219" s="222" t="s">
        <v>137</v>
      </c>
      <c r="H219" s="223">
        <v>7</v>
      </c>
      <c r="I219" s="224"/>
      <c r="J219" s="225">
        <f>ROUND(I219*H219,2)</f>
        <v>0</v>
      </c>
      <c r="K219" s="221" t="s">
        <v>138</v>
      </c>
      <c r="L219" s="45"/>
      <c r="M219" s="226" t="s">
        <v>1</v>
      </c>
      <c r="N219" s="227" t="s">
        <v>41</v>
      </c>
      <c r="O219" s="92"/>
      <c r="P219" s="228">
        <f>O219*H219</f>
        <v>0</v>
      </c>
      <c r="Q219" s="228">
        <v>0.09</v>
      </c>
      <c r="R219" s="228">
        <f>Q219*H219</f>
        <v>0.63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139</v>
      </c>
      <c r="AT219" s="230" t="s">
        <v>134</v>
      </c>
      <c r="AU219" s="230" t="s">
        <v>86</v>
      </c>
      <c r="AY219" s="18" t="s">
        <v>132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84</v>
      </c>
      <c r="BK219" s="231">
        <f>ROUND(I219*H219,2)</f>
        <v>0</v>
      </c>
      <c r="BL219" s="18" t="s">
        <v>139</v>
      </c>
      <c r="BM219" s="230" t="s">
        <v>973</v>
      </c>
    </row>
    <row r="220" spans="1:65" s="2" customFormat="1" ht="24.15" customHeight="1">
      <c r="A220" s="39"/>
      <c r="B220" s="40"/>
      <c r="C220" s="276" t="s">
        <v>473</v>
      </c>
      <c r="D220" s="276" t="s">
        <v>267</v>
      </c>
      <c r="E220" s="277" t="s">
        <v>974</v>
      </c>
      <c r="F220" s="278" t="s">
        <v>975</v>
      </c>
      <c r="G220" s="279" t="s">
        <v>137</v>
      </c>
      <c r="H220" s="280">
        <v>7</v>
      </c>
      <c r="I220" s="281"/>
      <c r="J220" s="282">
        <f>ROUND(I220*H220,2)</f>
        <v>0</v>
      </c>
      <c r="K220" s="278" t="s">
        <v>138</v>
      </c>
      <c r="L220" s="283"/>
      <c r="M220" s="284" t="s">
        <v>1</v>
      </c>
      <c r="N220" s="285" t="s">
        <v>41</v>
      </c>
      <c r="O220" s="92"/>
      <c r="P220" s="228">
        <f>O220*H220</f>
        <v>0</v>
      </c>
      <c r="Q220" s="228">
        <v>0.162</v>
      </c>
      <c r="R220" s="228">
        <f>Q220*H220</f>
        <v>1.1340000000000001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175</v>
      </c>
      <c r="AT220" s="230" t="s">
        <v>267</v>
      </c>
      <c r="AU220" s="230" t="s">
        <v>86</v>
      </c>
      <c r="AY220" s="18" t="s">
        <v>132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139</v>
      </c>
      <c r="BM220" s="230" t="s">
        <v>976</v>
      </c>
    </row>
    <row r="221" spans="1:51" s="14" customFormat="1" ht="12">
      <c r="A221" s="14"/>
      <c r="B221" s="243"/>
      <c r="C221" s="244"/>
      <c r="D221" s="234" t="s">
        <v>141</v>
      </c>
      <c r="E221" s="245" t="s">
        <v>1</v>
      </c>
      <c r="F221" s="246" t="s">
        <v>977</v>
      </c>
      <c r="G221" s="244"/>
      <c r="H221" s="247">
        <v>7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141</v>
      </c>
      <c r="AU221" s="253" t="s">
        <v>86</v>
      </c>
      <c r="AV221" s="14" t="s">
        <v>86</v>
      </c>
      <c r="AW221" s="14" t="s">
        <v>32</v>
      </c>
      <c r="AX221" s="14" t="s">
        <v>84</v>
      </c>
      <c r="AY221" s="253" t="s">
        <v>132</v>
      </c>
    </row>
    <row r="222" spans="1:65" s="2" customFormat="1" ht="24.15" customHeight="1">
      <c r="A222" s="39"/>
      <c r="B222" s="40"/>
      <c r="C222" s="219" t="s">
        <v>480</v>
      </c>
      <c r="D222" s="219" t="s">
        <v>134</v>
      </c>
      <c r="E222" s="220" t="s">
        <v>510</v>
      </c>
      <c r="F222" s="221" t="s">
        <v>511</v>
      </c>
      <c r="G222" s="222" t="s">
        <v>137</v>
      </c>
      <c r="H222" s="223">
        <v>14</v>
      </c>
      <c r="I222" s="224"/>
      <c r="J222" s="225">
        <f>ROUND(I222*H222,2)</f>
        <v>0</v>
      </c>
      <c r="K222" s="221" t="s">
        <v>138</v>
      </c>
      <c r="L222" s="45"/>
      <c r="M222" s="226" t="s">
        <v>1</v>
      </c>
      <c r="N222" s="227" t="s">
        <v>41</v>
      </c>
      <c r="O222" s="92"/>
      <c r="P222" s="228">
        <f>O222*H222</f>
        <v>0</v>
      </c>
      <c r="Q222" s="228">
        <v>0.21734</v>
      </c>
      <c r="R222" s="228">
        <f>Q222*H222</f>
        <v>3.04276</v>
      </c>
      <c r="S222" s="228">
        <v>0</v>
      </c>
      <c r="T222" s="22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139</v>
      </c>
      <c r="AT222" s="230" t="s">
        <v>134</v>
      </c>
      <c r="AU222" s="230" t="s">
        <v>86</v>
      </c>
      <c r="AY222" s="18" t="s">
        <v>132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84</v>
      </c>
      <c r="BK222" s="231">
        <f>ROUND(I222*H222,2)</f>
        <v>0</v>
      </c>
      <c r="BL222" s="18" t="s">
        <v>139</v>
      </c>
      <c r="BM222" s="230" t="s">
        <v>978</v>
      </c>
    </row>
    <row r="223" spans="1:65" s="2" customFormat="1" ht="24.15" customHeight="1">
      <c r="A223" s="39"/>
      <c r="B223" s="40"/>
      <c r="C223" s="276" t="s">
        <v>489</v>
      </c>
      <c r="D223" s="276" t="s">
        <v>267</v>
      </c>
      <c r="E223" s="277" t="s">
        <v>979</v>
      </c>
      <c r="F223" s="278" t="s">
        <v>980</v>
      </c>
      <c r="G223" s="279" t="s">
        <v>137</v>
      </c>
      <c r="H223" s="280">
        <v>14</v>
      </c>
      <c r="I223" s="281"/>
      <c r="J223" s="282">
        <f>ROUND(I223*H223,2)</f>
        <v>0</v>
      </c>
      <c r="K223" s="278" t="s">
        <v>138</v>
      </c>
      <c r="L223" s="283"/>
      <c r="M223" s="284" t="s">
        <v>1</v>
      </c>
      <c r="N223" s="285" t="s">
        <v>41</v>
      </c>
      <c r="O223" s="92"/>
      <c r="P223" s="228">
        <f>O223*H223</f>
        <v>0</v>
      </c>
      <c r="Q223" s="228">
        <v>0.108</v>
      </c>
      <c r="R223" s="228">
        <f>Q223*H223</f>
        <v>1.512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175</v>
      </c>
      <c r="AT223" s="230" t="s">
        <v>267</v>
      </c>
      <c r="AU223" s="230" t="s">
        <v>86</v>
      </c>
      <c r="AY223" s="18" t="s">
        <v>132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84</v>
      </c>
      <c r="BK223" s="231">
        <f>ROUND(I223*H223,2)</f>
        <v>0</v>
      </c>
      <c r="BL223" s="18" t="s">
        <v>139</v>
      </c>
      <c r="BM223" s="230" t="s">
        <v>981</v>
      </c>
    </row>
    <row r="224" spans="1:65" s="2" customFormat="1" ht="24.15" customHeight="1">
      <c r="A224" s="39"/>
      <c r="B224" s="40"/>
      <c r="C224" s="276" t="s">
        <v>493</v>
      </c>
      <c r="D224" s="276" t="s">
        <v>267</v>
      </c>
      <c r="E224" s="277" t="s">
        <v>982</v>
      </c>
      <c r="F224" s="278" t="s">
        <v>983</v>
      </c>
      <c r="G224" s="279" t="s">
        <v>137</v>
      </c>
      <c r="H224" s="280">
        <v>14</v>
      </c>
      <c r="I224" s="281"/>
      <c r="J224" s="282">
        <f>ROUND(I224*H224,2)</f>
        <v>0</v>
      </c>
      <c r="K224" s="278" t="s">
        <v>138</v>
      </c>
      <c r="L224" s="283"/>
      <c r="M224" s="284" t="s">
        <v>1</v>
      </c>
      <c r="N224" s="285" t="s">
        <v>41</v>
      </c>
      <c r="O224" s="92"/>
      <c r="P224" s="228">
        <f>O224*H224</f>
        <v>0</v>
      </c>
      <c r="Q224" s="228">
        <v>0.004</v>
      </c>
      <c r="R224" s="228">
        <f>Q224*H224</f>
        <v>0.056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175</v>
      </c>
      <c r="AT224" s="230" t="s">
        <v>267</v>
      </c>
      <c r="AU224" s="230" t="s">
        <v>86</v>
      </c>
      <c r="AY224" s="18" t="s">
        <v>132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84</v>
      </c>
      <c r="BK224" s="231">
        <f>ROUND(I224*H224,2)</f>
        <v>0</v>
      </c>
      <c r="BL224" s="18" t="s">
        <v>139</v>
      </c>
      <c r="BM224" s="230" t="s">
        <v>984</v>
      </c>
    </row>
    <row r="225" spans="1:65" s="2" customFormat="1" ht="21.75" customHeight="1">
      <c r="A225" s="39"/>
      <c r="B225" s="40"/>
      <c r="C225" s="219" t="s">
        <v>497</v>
      </c>
      <c r="D225" s="219" t="s">
        <v>134</v>
      </c>
      <c r="E225" s="220" t="s">
        <v>985</v>
      </c>
      <c r="F225" s="221" t="s">
        <v>986</v>
      </c>
      <c r="G225" s="222" t="s">
        <v>166</v>
      </c>
      <c r="H225" s="223">
        <v>180</v>
      </c>
      <c r="I225" s="224"/>
      <c r="J225" s="225">
        <f>ROUND(I225*H225,2)</f>
        <v>0</v>
      </c>
      <c r="K225" s="221" t="s">
        <v>138</v>
      </c>
      <c r="L225" s="45"/>
      <c r="M225" s="226" t="s">
        <v>1</v>
      </c>
      <c r="N225" s="227" t="s">
        <v>41</v>
      </c>
      <c r="O225" s="92"/>
      <c r="P225" s="228">
        <f>O225*H225</f>
        <v>0</v>
      </c>
      <c r="Q225" s="228">
        <v>9E-05</v>
      </c>
      <c r="R225" s="228">
        <f>Q225*H225</f>
        <v>0.016200000000000003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139</v>
      </c>
      <c r="AT225" s="230" t="s">
        <v>134</v>
      </c>
      <c r="AU225" s="230" t="s">
        <v>86</v>
      </c>
      <c r="AY225" s="18" t="s">
        <v>132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84</v>
      </c>
      <c r="BK225" s="231">
        <f>ROUND(I225*H225,2)</f>
        <v>0</v>
      </c>
      <c r="BL225" s="18" t="s">
        <v>139</v>
      </c>
      <c r="BM225" s="230" t="s">
        <v>987</v>
      </c>
    </row>
    <row r="226" spans="1:51" s="14" customFormat="1" ht="12">
      <c r="A226" s="14"/>
      <c r="B226" s="243"/>
      <c r="C226" s="244"/>
      <c r="D226" s="234" t="s">
        <v>141</v>
      </c>
      <c r="E226" s="245" t="s">
        <v>1</v>
      </c>
      <c r="F226" s="246" t="s">
        <v>988</v>
      </c>
      <c r="G226" s="244"/>
      <c r="H226" s="247">
        <v>180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3" t="s">
        <v>141</v>
      </c>
      <c r="AU226" s="253" t="s">
        <v>86</v>
      </c>
      <c r="AV226" s="14" t="s">
        <v>86</v>
      </c>
      <c r="AW226" s="14" t="s">
        <v>32</v>
      </c>
      <c r="AX226" s="14" t="s">
        <v>84</v>
      </c>
      <c r="AY226" s="253" t="s">
        <v>132</v>
      </c>
    </row>
    <row r="227" spans="1:63" s="12" customFormat="1" ht="22.8" customHeight="1">
      <c r="A227" s="12"/>
      <c r="B227" s="203"/>
      <c r="C227" s="204"/>
      <c r="D227" s="205" t="s">
        <v>75</v>
      </c>
      <c r="E227" s="217" t="s">
        <v>700</v>
      </c>
      <c r="F227" s="217" t="s">
        <v>701</v>
      </c>
      <c r="G227" s="204"/>
      <c r="H227" s="204"/>
      <c r="I227" s="207"/>
      <c r="J227" s="218">
        <f>BK227</f>
        <v>0</v>
      </c>
      <c r="K227" s="204"/>
      <c r="L227" s="209"/>
      <c r="M227" s="210"/>
      <c r="N227" s="211"/>
      <c r="O227" s="211"/>
      <c r="P227" s="212">
        <f>P228</f>
        <v>0</v>
      </c>
      <c r="Q227" s="211"/>
      <c r="R227" s="212">
        <f>R228</f>
        <v>0</v>
      </c>
      <c r="S227" s="211"/>
      <c r="T227" s="213">
        <f>T228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4" t="s">
        <v>84</v>
      </c>
      <c r="AT227" s="215" t="s">
        <v>75</v>
      </c>
      <c r="AU227" s="215" t="s">
        <v>84</v>
      </c>
      <c r="AY227" s="214" t="s">
        <v>132</v>
      </c>
      <c r="BK227" s="216">
        <f>BK228</f>
        <v>0</v>
      </c>
    </row>
    <row r="228" spans="1:65" s="2" customFormat="1" ht="24.15" customHeight="1">
      <c r="A228" s="39"/>
      <c r="B228" s="40"/>
      <c r="C228" s="219" t="s">
        <v>501</v>
      </c>
      <c r="D228" s="219" t="s">
        <v>134</v>
      </c>
      <c r="E228" s="220" t="s">
        <v>989</v>
      </c>
      <c r="F228" s="221" t="s">
        <v>990</v>
      </c>
      <c r="G228" s="222" t="s">
        <v>270</v>
      </c>
      <c r="H228" s="223">
        <v>334.056</v>
      </c>
      <c r="I228" s="224"/>
      <c r="J228" s="225">
        <f>ROUND(I228*H228,2)</f>
        <v>0</v>
      </c>
      <c r="K228" s="221" t="s">
        <v>138</v>
      </c>
      <c r="L228" s="45"/>
      <c r="M228" s="286" t="s">
        <v>1</v>
      </c>
      <c r="N228" s="287" t="s">
        <v>41</v>
      </c>
      <c r="O228" s="288"/>
      <c r="P228" s="289">
        <f>O228*H228</f>
        <v>0</v>
      </c>
      <c r="Q228" s="289">
        <v>0</v>
      </c>
      <c r="R228" s="289">
        <f>Q228*H228</f>
        <v>0</v>
      </c>
      <c r="S228" s="289">
        <v>0</v>
      </c>
      <c r="T228" s="290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139</v>
      </c>
      <c r="AT228" s="230" t="s">
        <v>134</v>
      </c>
      <c r="AU228" s="230" t="s">
        <v>86</v>
      </c>
      <c r="AY228" s="18" t="s">
        <v>132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139</v>
      </c>
      <c r="BM228" s="230" t="s">
        <v>991</v>
      </c>
    </row>
    <row r="229" spans="1:31" s="2" customFormat="1" ht="6.95" customHeight="1">
      <c r="A229" s="39"/>
      <c r="B229" s="67"/>
      <c r="C229" s="68"/>
      <c r="D229" s="68"/>
      <c r="E229" s="68"/>
      <c r="F229" s="68"/>
      <c r="G229" s="68"/>
      <c r="H229" s="68"/>
      <c r="I229" s="68"/>
      <c r="J229" s="68"/>
      <c r="K229" s="68"/>
      <c r="L229" s="45"/>
      <c r="M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</row>
  </sheetData>
  <sheetProtection password="CC35" sheet="1" objects="1" scenarios="1" formatColumns="0" formatRows="0" autoFilter="0"/>
  <autoFilter ref="C120:K22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93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Chodník podél silnice II/648 Dolní Žukov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992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26. 2. 2024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ROUND((SUM(BE121:BE141)),2)</f>
        <v>0</v>
      </c>
      <c r="G33" s="39"/>
      <c r="H33" s="39"/>
      <c r="I33" s="156">
        <v>0.21</v>
      </c>
      <c r="J33" s="155">
        <f>ROUND(((SUM(BE121:BE141))*I33),2)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ROUND((SUM(BF121:BF141)),2)</f>
        <v>0</v>
      </c>
      <c r="G34" s="39"/>
      <c r="H34" s="39"/>
      <c r="I34" s="156">
        <v>0.12</v>
      </c>
      <c r="J34" s="155">
        <f>ROUND(((SUM(BF121:BF141))*I34),2)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ROUND((SUM(BG121:BG141)),2)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ROUND((SUM(BH121:BH141)),2)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ROUND((SUM(BI121:BI141)),2)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Chodník podél silnice II/648 Dolní Žukov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VRN - Vedlejší rozpočtové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Český Těšín</v>
      </c>
      <c r="G89" s="41"/>
      <c r="H89" s="41"/>
      <c r="I89" s="33" t="s">
        <v>22</v>
      </c>
      <c r="J89" s="80" t="str">
        <f>IF(J12="","",J12)</f>
        <v>26. 2. 2024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Město  Český Těšín</v>
      </c>
      <c r="G91" s="41"/>
      <c r="H91" s="41"/>
      <c r="I91" s="33" t="s">
        <v>30</v>
      </c>
      <c r="J91" s="37" t="str">
        <f>E21</f>
        <v>Delta Třinec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Martin  Pniok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80"/>
      <c r="C97" s="181"/>
      <c r="D97" s="182" t="s">
        <v>992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993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994</v>
      </c>
      <c r="E99" s="189"/>
      <c r="F99" s="189"/>
      <c r="G99" s="189"/>
      <c r="H99" s="189"/>
      <c r="I99" s="189"/>
      <c r="J99" s="190">
        <f>J129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995</v>
      </c>
      <c r="E100" s="189"/>
      <c r="F100" s="189"/>
      <c r="G100" s="189"/>
      <c r="H100" s="189"/>
      <c r="I100" s="189"/>
      <c r="J100" s="190">
        <f>J137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996</v>
      </c>
      <c r="E101" s="189"/>
      <c r="F101" s="189"/>
      <c r="G101" s="189"/>
      <c r="H101" s="189"/>
      <c r="I101" s="189"/>
      <c r="J101" s="190">
        <f>J140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117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>Chodník podél silnice II/648 Dolní Žukov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94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VRN - Vedlejší rozpočtové náklady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Český Těšín</v>
      </c>
      <c r="G115" s="41"/>
      <c r="H115" s="41"/>
      <c r="I115" s="33" t="s">
        <v>22</v>
      </c>
      <c r="J115" s="80" t="str">
        <f>IF(J12="","",J12)</f>
        <v>26. 2. 2024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 xml:space="preserve">Město  Český Těšín</v>
      </c>
      <c r="G117" s="41"/>
      <c r="H117" s="41"/>
      <c r="I117" s="33" t="s">
        <v>30</v>
      </c>
      <c r="J117" s="37" t="str">
        <f>E21</f>
        <v>Delta Třinec s.r.o.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 xml:space="preserve">Martin  Pniok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118</v>
      </c>
      <c r="D120" s="195" t="s">
        <v>61</v>
      </c>
      <c r="E120" s="195" t="s">
        <v>57</v>
      </c>
      <c r="F120" s="195" t="s">
        <v>58</v>
      </c>
      <c r="G120" s="195" t="s">
        <v>119</v>
      </c>
      <c r="H120" s="195" t="s">
        <v>120</v>
      </c>
      <c r="I120" s="195" t="s">
        <v>121</v>
      </c>
      <c r="J120" s="195" t="s">
        <v>98</v>
      </c>
      <c r="K120" s="196" t="s">
        <v>122</v>
      </c>
      <c r="L120" s="197"/>
      <c r="M120" s="101" t="s">
        <v>1</v>
      </c>
      <c r="N120" s="102" t="s">
        <v>40</v>
      </c>
      <c r="O120" s="102" t="s">
        <v>123</v>
      </c>
      <c r="P120" s="102" t="s">
        <v>124</v>
      </c>
      <c r="Q120" s="102" t="s">
        <v>125</v>
      </c>
      <c r="R120" s="102" t="s">
        <v>126</v>
      </c>
      <c r="S120" s="102" t="s">
        <v>127</v>
      </c>
      <c r="T120" s="103" t="s">
        <v>128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129</v>
      </c>
      <c r="D121" s="41"/>
      <c r="E121" s="41"/>
      <c r="F121" s="41"/>
      <c r="G121" s="41"/>
      <c r="H121" s="41"/>
      <c r="I121" s="41"/>
      <c r="J121" s="198">
        <f>BK121</f>
        <v>0</v>
      </c>
      <c r="K121" s="41"/>
      <c r="L121" s="45"/>
      <c r="M121" s="104"/>
      <c r="N121" s="199"/>
      <c r="O121" s="105"/>
      <c r="P121" s="200">
        <f>P122</f>
        <v>0</v>
      </c>
      <c r="Q121" s="105"/>
      <c r="R121" s="200">
        <f>R122</f>
        <v>0</v>
      </c>
      <c r="S121" s="105"/>
      <c r="T121" s="201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100</v>
      </c>
      <c r="BK121" s="202">
        <f>BK122</f>
        <v>0</v>
      </c>
    </row>
    <row r="122" spans="1:63" s="12" customFormat="1" ht="25.9" customHeight="1">
      <c r="A122" s="12"/>
      <c r="B122" s="203"/>
      <c r="C122" s="204"/>
      <c r="D122" s="205" t="s">
        <v>75</v>
      </c>
      <c r="E122" s="206" t="s">
        <v>90</v>
      </c>
      <c r="F122" s="206" t="s">
        <v>91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P123+P129+P137+P140</f>
        <v>0</v>
      </c>
      <c r="Q122" s="211"/>
      <c r="R122" s="212">
        <f>R123+R129+R137+R140</f>
        <v>0</v>
      </c>
      <c r="S122" s="211"/>
      <c r="T122" s="213">
        <f>T123+T129+T137+T140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159</v>
      </c>
      <c r="AT122" s="215" t="s">
        <v>75</v>
      </c>
      <c r="AU122" s="215" t="s">
        <v>76</v>
      </c>
      <c r="AY122" s="214" t="s">
        <v>132</v>
      </c>
      <c r="BK122" s="216">
        <f>BK123+BK129+BK137+BK140</f>
        <v>0</v>
      </c>
    </row>
    <row r="123" spans="1:63" s="12" customFormat="1" ht="22.8" customHeight="1">
      <c r="A123" s="12"/>
      <c r="B123" s="203"/>
      <c r="C123" s="204"/>
      <c r="D123" s="205" t="s">
        <v>75</v>
      </c>
      <c r="E123" s="217" t="s">
        <v>997</v>
      </c>
      <c r="F123" s="217" t="s">
        <v>998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SUM(P124:P128)</f>
        <v>0</v>
      </c>
      <c r="Q123" s="211"/>
      <c r="R123" s="212">
        <f>SUM(R124:R128)</f>
        <v>0</v>
      </c>
      <c r="S123" s="211"/>
      <c r="T123" s="213">
        <f>SUM(T124:T128)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159</v>
      </c>
      <c r="AT123" s="215" t="s">
        <v>75</v>
      </c>
      <c r="AU123" s="215" t="s">
        <v>84</v>
      </c>
      <c r="AY123" s="214" t="s">
        <v>132</v>
      </c>
      <c r="BK123" s="216">
        <f>SUM(BK124:BK128)</f>
        <v>0</v>
      </c>
    </row>
    <row r="124" spans="1:65" s="2" customFormat="1" ht="24.15" customHeight="1">
      <c r="A124" s="39"/>
      <c r="B124" s="40"/>
      <c r="C124" s="219" t="s">
        <v>84</v>
      </c>
      <c r="D124" s="219" t="s">
        <v>134</v>
      </c>
      <c r="E124" s="220" t="s">
        <v>999</v>
      </c>
      <c r="F124" s="221" t="s">
        <v>1000</v>
      </c>
      <c r="G124" s="222" t="s">
        <v>1001</v>
      </c>
      <c r="H124" s="223">
        <v>1</v>
      </c>
      <c r="I124" s="224"/>
      <c r="J124" s="225">
        <f>ROUND(I124*H124,2)</f>
        <v>0</v>
      </c>
      <c r="K124" s="221" t="s">
        <v>1002</v>
      </c>
      <c r="L124" s="45"/>
      <c r="M124" s="226" t="s">
        <v>1</v>
      </c>
      <c r="N124" s="227" t="s">
        <v>41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1003</v>
      </c>
      <c r="AT124" s="230" t="s">
        <v>134</v>
      </c>
      <c r="AU124" s="230" t="s">
        <v>86</v>
      </c>
      <c r="AY124" s="18" t="s">
        <v>132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84</v>
      </c>
      <c r="BK124" s="231">
        <f>ROUND(I124*H124,2)</f>
        <v>0</v>
      </c>
      <c r="BL124" s="18" t="s">
        <v>1003</v>
      </c>
      <c r="BM124" s="230" t="s">
        <v>1004</v>
      </c>
    </row>
    <row r="125" spans="1:65" s="2" customFormat="1" ht="21.75" customHeight="1">
      <c r="A125" s="39"/>
      <c r="B125" s="40"/>
      <c r="C125" s="219" t="s">
        <v>86</v>
      </c>
      <c r="D125" s="219" t="s">
        <v>134</v>
      </c>
      <c r="E125" s="220" t="s">
        <v>1005</v>
      </c>
      <c r="F125" s="221" t="s">
        <v>1006</v>
      </c>
      <c r="G125" s="222" t="s">
        <v>1001</v>
      </c>
      <c r="H125" s="223">
        <v>1</v>
      </c>
      <c r="I125" s="224"/>
      <c r="J125" s="225">
        <f>ROUND(I125*H125,2)</f>
        <v>0</v>
      </c>
      <c r="K125" s="221" t="s">
        <v>1002</v>
      </c>
      <c r="L125" s="45"/>
      <c r="M125" s="226" t="s">
        <v>1</v>
      </c>
      <c r="N125" s="227" t="s">
        <v>41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1003</v>
      </c>
      <c r="AT125" s="230" t="s">
        <v>134</v>
      </c>
      <c r="AU125" s="230" t="s">
        <v>86</v>
      </c>
      <c r="AY125" s="18" t="s">
        <v>132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84</v>
      </c>
      <c r="BK125" s="231">
        <f>ROUND(I125*H125,2)</f>
        <v>0</v>
      </c>
      <c r="BL125" s="18" t="s">
        <v>1003</v>
      </c>
      <c r="BM125" s="230" t="s">
        <v>1007</v>
      </c>
    </row>
    <row r="126" spans="1:65" s="2" customFormat="1" ht="24.15" customHeight="1">
      <c r="A126" s="39"/>
      <c r="B126" s="40"/>
      <c r="C126" s="219" t="s">
        <v>147</v>
      </c>
      <c r="D126" s="219" t="s">
        <v>134</v>
      </c>
      <c r="E126" s="220" t="s">
        <v>1008</v>
      </c>
      <c r="F126" s="221" t="s">
        <v>1009</v>
      </c>
      <c r="G126" s="222" t="s">
        <v>1001</v>
      </c>
      <c r="H126" s="223">
        <v>1</v>
      </c>
      <c r="I126" s="224"/>
      <c r="J126" s="225">
        <f>ROUND(I126*H126,2)</f>
        <v>0</v>
      </c>
      <c r="K126" s="221" t="s">
        <v>1002</v>
      </c>
      <c r="L126" s="45"/>
      <c r="M126" s="226" t="s">
        <v>1</v>
      </c>
      <c r="N126" s="227" t="s">
        <v>41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1003</v>
      </c>
      <c r="AT126" s="230" t="s">
        <v>134</v>
      </c>
      <c r="AU126" s="230" t="s">
        <v>86</v>
      </c>
      <c r="AY126" s="18" t="s">
        <v>132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84</v>
      </c>
      <c r="BK126" s="231">
        <f>ROUND(I126*H126,2)</f>
        <v>0</v>
      </c>
      <c r="BL126" s="18" t="s">
        <v>1003</v>
      </c>
      <c r="BM126" s="230" t="s">
        <v>1010</v>
      </c>
    </row>
    <row r="127" spans="1:65" s="2" customFormat="1" ht="24.15" customHeight="1">
      <c r="A127" s="39"/>
      <c r="B127" s="40"/>
      <c r="C127" s="219" t="s">
        <v>139</v>
      </c>
      <c r="D127" s="219" t="s">
        <v>134</v>
      </c>
      <c r="E127" s="220" t="s">
        <v>1011</v>
      </c>
      <c r="F127" s="221" t="s">
        <v>1012</v>
      </c>
      <c r="G127" s="222" t="s">
        <v>1001</v>
      </c>
      <c r="H127" s="223">
        <v>1</v>
      </c>
      <c r="I127" s="224"/>
      <c r="J127" s="225">
        <f>ROUND(I127*H127,2)</f>
        <v>0</v>
      </c>
      <c r="K127" s="221" t="s">
        <v>1002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1003</v>
      </c>
      <c r="AT127" s="230" t="s">
        <v>134</v>
      </c>
      <c r="AU127" s="230" t="s">
        <v>86</v>
      </c>
      <c r="AY127" s="18" t="s">
        <v>132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1003</v>
      </c>
      <c r="BM127" s="230" t="s">
        <v>1013</v>
      </c>
    </row>
    <row r="128" spans="1:65" s="2" customFormat="1" ht="16.5" customHeight="1">
      <c r="A128" s="39"/>
      <c r="B128" s="40"/>
      <c r="C128" s="219" t="s">
        <v>159</v>
      </c>
      <c r="D128" s="219" t="s">
        <v>134</v>
      </c>
      <c r="E128" s="220" t="s">
        <v>1014</v>
      </c>
      <c r="F128" s="221" t="s">
        <v>1015</v>
      </c>
      <c r="G128" s="222" t="s">
        <v>1001</v>
      </c>
      <c r="H128" s="223">
        <v>1</v>
      </c>
      <c r="I128" s="224"/>
      <c r="J128" s="225">
        <f>ROUND(I128*H128,2)</f>
        <v>0</v>
      </c>
      <c r="K128" s="221" t="s">
        <v>1002</v>
      </c>
      <c r="L128" s="45"/>
      <c r="M128" s="226" t="s">
        <v>1</v>
      </c>
      <c r="N128" s="227" t="s">
        <v>41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1003</v>
      </c>
      <c r="AT128" s="230" t="s">
        <v>134</v>
      </c>
      <c r="AU128" s="230" t="s">
        <v>86</v>
      </c>
      <c r="AY128" s="18" t="s">
        <v>132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1003</v>
      </c>
      <c r="BM128" s="230" t="s">
        <v>1016</v>
      </c>
    </row>
    <row r="129" spans="1:63" s="12" customFormat="1" ht="22.8" customHeight="1">
      <c r="A129" s="12"/>
      <c r="B129" s="203"/>
      <c r="C129" s="204"/>
      <c r="D129" s="205" t="s">
        <v>75</v>
      </c>
      <c r="E129" s="217" t="s">
        <v>1017</v>
      </c>
      <c r="F129" s="217" t="s">
        <v>1018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SUM(P130:P136)</f>
        <v>0</v>
      </c>
      <c r="Q129" s="211"/>
      <c r="R129" s="212">
        <f>SUM(R130:R136)</f>
        <v>0</v>
      </c>
      <c r="S129" s="211"/>
      <c r="T129" s="213">
        <f>SUM(T130:T136)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159</v>
      </c>
      <c r="AT129" s="215" t="s">
        <v>75</v>
      </c>
      <c r="AU129" s="215" t="s">
        <v>84</v>
      </c>
      <c r="AY129" s="214" t="s">
        <v>132</v>
      </c>
      <c r="BK129" s="216">
        <f>SUM(BK130:BK136)</f>
        <v>0</v>
      </c>
    </row>
    <row r="130" spans="1:65" s="2" customFormat="1" ht="16.5" customHeight="1">
      <c r="A130" s="39"/>
      <c r="B130" s="40"/>
      <c r="C130" s="219" t="s">
        <v>163</v>
      </c>
      <c r="D130" s="219" t="s">
        <v>134</v>
      </c>
      <c r="E130" s="220" t="s">
        <v>1019</v>
      </c>
      <c r="F130" s="221" t="s">
        <v>1020</v>
      </c>
      <c r="G130" s="222" t="s">
        <v>1001</v>
      </c>
      <c r="H130" s="223">
        <v>1</v>
      </c>
      <c r="I130" s="224"/>
      <c r="J130" s="225">
        <f>ROUND(I130*H130,2)</f>
        <v>0</v>
      </c>
      <c r="K130" s="221" t="s">
        <v>1002</v>
      </c>
      <c r="L130" s="45"/>
      <c r="M130" s="226" t="s">
        <v>1</v>
      </c>
      <c r="N130" s="227" t="s">
        <v>41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1003</v>
      </c>
      <c r="AT130" s="230" t="s">
        <v>134</v>
      </c>
      <c r="AU130" s="230" t="s">
        <v>86</v>
      </c>
      <c r="AY130" s="18" t="s">
        <v>132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1003</v>
      </c>
      <c r="BM130" s="230" t="s">
        <v>1021</v>
      </c>
    </row>
    <row r="131" spans="1:65" s="2" customFormat="1" ht="16.5" customHeight="1">
      <c r="A131" s="39"/>
      <c r="B131" s="40"/>
      <c r="C131" s="219" t="s">
        <v>169</v>
      </c>
      <c r="D131" s="219" t="s">
        <v>134</v>
      </c>
      <c r="E131" s="220" t="s">
        <v>1022</v>
      </c>
      <c r="F131" s="221" t="s">
        <v>1023</v>
      </c>
      <c r="G131" s="222" t="s">
        <v>1001</v>
      </c>
      <c r="H131" s="223">
        <v>1</v>
      </c>
      <c r="I131" s="224"/>
      <c r="J131" s="225">
        <f>ROUND(I131*H131,2)</f>
        <v>0</v>
      </c>
      <c r="K131" s="221" t="s">
        <v>1002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1003</v>
      </c>
      <c r="AT131" s="230" t="s">
        <v>134</v>
      </c>
      <c r="AU131" s="230" t="s">
        <v>86</v>
      </c>
      <c r="AY131" s="18" t="s">
        <v>132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1003</v>
      </c>
      <c r="BM131" s="230" t="s">
        <v>1024</v>
      </c>
    </row>
    <row r="132" spans="1:65" s="2" customFormat="1" ht="16.5" customHeight="1">
      <c r="A132" s="39"/>
      <c r="B132" s="40"/>
      <c r="C132" s="219" t="s">
        <v>175</v>
      </c>
      <c r="D132" s="219" t="s">
        <v>134</v>
      </c>
      <c r="E132" s="220" t="s">
        <v>1025</v>
      </c>
      <c r="F132" s="221" t="s">
        <v>1026</v>
      </c>
      <c r="G132" s="222" t="s">
        <v>1001</v>
      </c>
      <c r="H132" s="223">
        <v>1</v>
      </c>
      <c r="I132" s="224"/>
      <c r="J132" s="225">
        <f>ROUND(I132*H132,2)</f>
        <v>0</v>
      </c>
      <c r="K132" s="221" t="s">
        <v>1002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1003</v>
      </c>
      <c r="AT132" s="230" t="s">
        <v>134</v>
      </c>
      <c r="AU132" s="230" t="s">
        <v>86</v>
      </c>
      <c r="AY132" s="18" t="s">
        <v>132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1003</v>
      </c>
      <c r="BM132" s="230" t="s">
        <v>1027</v>
      </c>
    </row>
    <row r="133" spans="1:65" s="2" customFormat="1" ht="37.8" customHeight="1">
      <c r="A133" s="39"/>
      <c r="B133" s="40"/>
      <c r="C133" s="219" t="s">
        <v>184</v>
      </c>
      <c r="D133" s="219" t="s">
        <v>134</v>
      </c>
      <c r="E133" s="220" t="s">
        <v>1028</v>
      </c>
      <c r="F133" s="221" t="s">
        <v>1029</v>
      </c>
      <c r="G133" s="222" t="s">
        <v>1001</v>
      </c>
      <c r="H133" s="223">
        <v>1</v>
      </c>
      <c r="I133" s="224"/>
      <c r="J133" s="225">
        <f>ROUND(I133*H133,2)</f>
        <v>0</v>
      </c>
      <c r="K133" s="221" t="s">
        <v>1002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1003</v>
      </c>
      <c r="AT133" s="230" t="s">
        <v>134</v>
      </c>
      <c r="AU133" s="230" t="s">
        <v>86</v>
      </c>
      <c r="AY133" s="18" t="s">
        <v>132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1003</v>
      </c>
      <c r="BM133" s="230" t="s">
        <v>1030</v>
      </c>
    </row>
    <row r="134" spans="1:65" s="2" customFormat="1" ht="21.75" customHeight="1">
      <c r="A134" s="39"/>
      <c r="B134" s="40"/>
      <c r="C134" s="219" t="s">
        <v>189</v>
      </c>
      <c r="D134" s="219" t="s">
        <v>134</v>
      </c>
      <c r="E134" s="220" t="s">
        <v>1031</v>
      </c>
      <c r="F134" s="221" t="s">
        <v>1032</v>
      </c>
      <c r="G134" s="222" t="s">
        <v>1001</v>
      </c>
      <c r="H134" s="223">
        <v>1</v>
      </c>
      <c r="I134" s="224"/>
      <c r="J134" s="225">
        <f>ROUND(I134*H134,2)</f>
        <v>0</v>
      </c>
      <c r="K134" s="221" t="s">
        <v>1002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1003</v>
      </c>
      <c r="AT134" s="230" t="s">
        <v>134</v>
      </c>
      <c r="AU134" s="230" t="s">
        <v>86</v>
      </c>
      <c r="AY134" s="18" t="s">
        <v>132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1003</v>
      </c>
      <c r="BM134" s="230" t="s">
        <v>1033</v>
      </c>
    </row>
    <row r="135" spans="1:65" s="2" customFormat="1" ht="37.8" customHeight="1">
      <c r="A135" s="39"/>
      <c r="B135" s="40"/>
      <c r="C135" s="219" t="s">
        <v>194</v>
      </c>
      <c r="D135" s="219" t="s">
        <v>134</v>
      </c>
      <c r="E135" s="220" t="s">
        <v>1034</v>
      </c>
      <c r="F135" s="221" t="s">
        <v>1035</v>
      </c>
      <c r="G135" s="222" t="s">
        <v>1001</v>
      </c>
      <c r="H135" s="223">
        <v>1</v>
      </c>
      <c r="I135" s="224"/>
      <c r="J135" s="225">
        <f>ROUND(I135*H135,2)</f>
        <v>0</v>
      </c>
      <c r="K135" s="221" t="s">
        <v>1002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1003</v>
      </c>
      <c r="AT135" s="230" t="s">
        <v>134</v>
      </c>
      <c r="AU135" s="230" t="s">
        <v>86</v>
      </c>
      <c r="AY135" s="18" t="s">
        <v>132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1003</v>
      </c>
      <c r="BM135" s="230" t="s">
        <v>1036</v>
      </c>
    </row>
    <row r="136" spans="1:65" s="2" customFormat="1" ht="16.5" customHeight="1">
      <c r="A136" s="39"/>
      <c r="B136" s="40"/>
      <c r="C136" s="219" t="s">
        <v>8</v>
      </c>
      <c r="D136" s="219" t="s">
        <v>134</v>
      </c>
      <c r="E136" s="220" t="s">
        <v>1037</v>
      </c>
      <c r="F136" s="221" t="s">
        <v>1038</v>
      </c>
      <c r="G136" s="222" t="s">
        <v>1001</v>
      </c>
      <c r="H136" s="223">
        <v>1</v>
      </c>
      <c r="I136" s="224"/>
      <c r="J136" s="225">
        <f>ROUND(I136*H136,2)</f>
        <v>0</v>
      </c>
      <c r="K136" s="221" t="s">
        <v>1002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1003</v>
      </c>
      <c r="AT136" s="230" t="s">
        <v>134</v>
      </c>
      <c r="AU136" s="230" t="s">
        <v>86</v>
      </c>
      <c r="AY136" s="18" t="s">
        <v>132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1003</v>
      </c>
      <c r="BM136" s="230" t="s">
        <v>1039</v>
      </c>
    </row>
    <row r="137" spans="1:63" s="12" customFormat="1" ht="22.8" customHeight="1">
      <c r="A137" s="12"/>
      <c r="B137" s="203"/>
      <c r="C137" s="204"/>
      <c r="D137" s="205" t="s">
        <v>75</v>
      </c>
      <c r="E137" s="217" t="s">
        <v>1040</v>
      </c>
      <c r="F137" s="217" t="s">
        <v>1041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SUM(P138:P139)</f>
        <v>0</v>
      </c>
      <c r="Q137" s="211"/>
      <c r="R137" s="212">
        <f>SUM(R138:R139)</f>
        <v>0</v>
      </c>
      <c r="S137" s="211"/>
      <c r="T137" s="213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159</v>
      </c>
      <c r="AT137" s="215" t="s">
        <v>75</v>
      </c>
      <c r="AU137" s="215" t="s">
        <v>84</v>
      </c>
      <c r="AY137" s="214" t="s">
        <v>132</v>
      </c>
      <c r="BK137" s="216">
        <f>SUM(BK138:BK139)</f>
        <v>0</v>
      </c>
    </row>
    <row r="138" spans="1:65" s="2" customFormat="1" ht="24.15" customHeight="1">
      <c r="A138" s="39"/>
      <c r="B138" s="40"/>
      <c r="C138" s="219" t="s">
        <v>207</v>
      </c>
      <c r="D138" s="219" t="s">
        <v>134</v>
      </c>
      <c r="E138" s="220" t="s">
        <v>1042</v>
      </c>
      <c r="F138" s="221" t="s">
        <v>1043</v>
      </c>
      <c r="G138" s="222" t="s">
        <v>1001</v>
      </c>
      <c r="H138" s="223">
        <v>1</v>
      </c>
      <c r="I138" s="224"/>
      <c r="J138" s="225">
        <f>ROUND(I138*H138,2)</f>
        <v>0</v>
      </c>
      <c r="K138" s="221" t="s">
        <v>1002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1003</v>
      </c>
      <c r="AT138" s="230" t="s">
        <v>134</v>
      </c>
      <c r="AU138" s="230" t="s">
        <v>86</v>
      </c>
      <c r="AY138" s="18" t="s">
        <v>132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1003</v>
      </c>
      <c r="BM138" s="230" t="s">
        <v>1044</v>
      </c>
    </row>
    <row r="139" spans="1:65" s="2" customFormat="1" ht="16.5" customHeight="1">
      <c r="A139" s="39"/>
      <c r="B139" s="40"/>
      <c r="C139" s="219" t="s">
        <v>211</v>
      </c>
      <c r="D139" s="219" t="s">
        <v>134</v>
      </c>
      <c r="E139" s="220" t="s">
        <v>1045</v>
      </c>
      <c r="F139" s="221" t="s">
        <v>1046</v>
      </c>
      <c r="G139" s="222" t="s">
        <v>1001</v>
      </c>
      <c r="H139" s="223">
        <v>1</v>
      </c>
      <c r="I139" s="224"/>
      <c r="J139" s="225">
        <f>ROUND(I139*H139,2)</f>
        <v>0</v>
      </c>
      <c r="K139" s="221" t="s">
        <v>1002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1003</v>
      </c>
      <c r="AT139" s="230" t="s">
        <v>134</v>
      </c>
      <c r="AU139" s="230" t="s">
        <v>86</v>
      </c>
      <c r="AY139" s="18" t="s">
        <v>132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1003</v>
      </c>
      <c r="BM139" s="230" t="s">
        <v>1047</v>
      </c>
    </row>
    <row r="140" spans="1:63" s="12" customFormat="1" ht="22.8" customHeight="1">
      <c r="A140" s="12"/>
      <c r="B140" s="203"/>
      <c r="C140" s="204"/>
      <c r="D140" s="205" t="s">
        <v>75</v>
      </c>
      <c r="E140" s="217" t="s">
        <v>1048</v>
      </c>
      <c r="F140" s="217" t="s">
        <v>1049</v>
      </c>
      <c r="G140" s="204"/>
      <c r="H140" s="204"/>
      <c r="I140" s="207"/>
      <c r="J140" s="218">
        <f>BK140</f>
        <v>0</v>
      </c>
      <c r="K140" s="204"/>
      <c r="L140" s="209"/>
      <c r="M140" s="210"/>
      <c r="N140" s="211"/>
      <c r="O140" s="211"/>
      <c r="P140" s="212">
        <f>P141</f>
        <v>0</v>
      </c>
      <c r="Q140" s="211"/>
      <c r="R140" s="212">
        <f>R141</f>
        <v>0</v>
      </c>
      <c r="S140" s="211"/>
      <c r="T140" s="213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159</v>
      </c>
      <c r="AT140" s="215" t="s">
        <v>75</v>
      </c>
      <c r="AU140" s="215" t="s">
        <v>84</v>
      </c>
      <c r="AY140" s="214" t="s">
        <v>132</v>
      </c>
      <c r="BK140" s="216">
        <f>BK141</f>
        <v>0</v>
      </c>
    </row>
    <row r="141" spans="1:65" s="2" customFormat="1" ht="24.15" customHeight="1">
      <c r="A141" s="39"/>
      <c r="B141" s="40"/>
      <c r="C141" s="219" t="s">
        <v>215</v>
      </c>
      <c r="D141" s="219" t="s">
        <v>134</v>
      </c>
      <c r="E141" s="220" t="s">
        <v>1050</v>
      </c>
      <c r="F141" s="221" t="s">
        <v>1051</v>
      </c>
      <c r="G141" s="222" t="s">
        <v>1001</v>
      </c>
      <c r="H141" s="223">
        <v>1</v>
      </c>
      <c r="I141" s="224"/>
      <c r="J141" s="225">
        <f>ROUND(I141*H141,2)</f>
        <v>0</v>
      </c>
      <c r="K141" s="221" t="s">
        <v>1002</v>
      </c>
      <c r="L141" s="45"/>
      <c r="M141" s="286" t="s">
        <v>1</v>
      </c>
      <c r="N141" s="287" t="s">
        <v>41</v>
      </c>
      <c r="O141" s="288"/>
      <c r="P141" s="289">
        <f>O141*H141</f>
        <v>0</v>
      </c>
      <c r="Q141" s="289">
        <v>0</v>
      </c>
      <c r="R141" s="289">
        <f>Q141*H141</f>
        <v>0</v>
      </c>
      <c r="S141" s="289">
        <v>0</v>
      </c>
      <c r="T141" s="29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1003</v>
      </c>
      <c r="AT141" s="230" t="s">
        <v>134</v>
      </c>
      <c r="AU141" s="230" t="s">
        <v>86</v>
      </c>
      <c r="AY141" s="18" t="s">
        <v>132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1003</v>
      </c>
      <c r="BM141" s="230" t="s">
        <v>1052</v>
      </c>
    </row>
    <row r="142" spans="1:31" s="2" customFormat="1" ht="6.95" customHeight="1">
      <c r="A142" s="39"/>
      <c r="B142" s="67"/>
      <c r="C142" s="68"/>
      <c r="D142" s="68"/>
      <c r="E142" s="68"/>
      <c r="F142" s="68"/>
      <c r="G142" s="68"/>
      <c r="H142" s="68"/>
      <c r="I142" s="68"/>
      <c r="J142" s="68"/>
      <c r="K142" s="68"/>
      <c r="L142" s="45"/>
      <c r="M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</sheetData>
  <sheetProtection password="CC35" sheet="1" objects="1" scenarios="1" formatColumns="0" formatRows="0" autoFilter="0"/>
  <autoFilter ref="C120:K14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LAPTOP-V6F5C2G1\Radka</dc:creator>
  <cp:keywords/>
  <dc:description/>
  <cp:lastModifiedBy>LAPTOP-V6F5C2G1\Radka</cp:lastModifiedBy>
  <dcterms:created xsi:type="dcterms:W3CDTF">2024-02-27T09:09:41Z</dcterms:created>
  <dcterms:modified xsi:type="dcterms:W3CDTF">2024-02-27T09:09:49Z</dcterms:modified>
  <cp:category/>
  <cp:version/>
  <cp:contentType/>
  <cp:contentStatus/>
</cp:coreProperties>
</file>