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ogdan\Documents\1 - FIRMA I\0 - HLAVNÍ\3 - VÝBĚROVÉ ŘÍZENÍ\1 - 2025\2025022 - ZŠ Havličková WC\"/>
    </mc:Choice>
  </mc:AlternateContent>
  <bookViews>
    <workbookView xWindow="0" yWindow="0" windowWidth="0" windowHeight="0"/>
  </bookViews>
  <sheets>
    <sheet name="Rekapitulace stavby" sheetId="1" r:id="rId1"/>
    <sheet name="SO 01 - Chlapci IPP" sheetId="2" r:id="rId2"/>
    <sheet name="SO 02 - Děvčata IPP" sheetId="3" r:id="rId3"/>
    <sheet name="SO 10 - Sociální zařízení..." sheetId="4" r:id="rId4"/>
    <sheet name="SO 11 - Sociální zařízení..." sheetId="5" r:id="rId5"/>
    <sheet name="SO 13 - Sociální zařízení..." sheetId="6" r:id="rId6"/>
    <sheet name="SO 14 - Sociální zařízení..." sheetId="7" r:id="rId7"/>
    <sheet name="SO 20 - Vedlejší rozpočto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01 - Chlapci IPP'!$C$136:$K$357</definedName>
    <definedName name="_xlnm.Print_Area" localSheetId="1">'SO 01 - Chlapci IPP'!$C$4:$J$39,'SO 01 - Chlapci IPP'!$C$50:$J$76,'SO 01 - Chlapci IPP'!$C$82:$J$118,'SO 01 - Chlapci IPP'!$C$124:$K$357</definedName>
    <definedName name="_xlnm.Print_Titles" localSheetId="1">'SO 01 - Chlapci IPP'!$136:$136</definedName>
    <definedName name="_xlnm._FilterDatabase" localSheetId="2" hidden="1">'SO 02 - Děvčata IPP'!$C$136:$K$345</definedName>
    <definedName name="_xlnm.Print_Area" localSheetId="2">'SO 02 - Děvčata IPP'!$C$4:$J$39,'SO 02 - Děvčata IPP'!$C$50:$J$76,'SO 02 - Děvčata IPP'!$C$82:$J$118,'SO 02 - Děvčata IPP'!$C$124:$K$345</definedName>
    <definedName name="_xlnm.Print_Titles" localSheetId="2">'SO 02 - Děvčata IPP'!$136:$136</definedName>
    <definedName name="_xlnm._FilterDatabase" localSheetId="3" hidden="1">'SO 10 - Sociální zařízení...'!$C$136:$K$339</definedName>
    <definedName name="_xlnm.Print_Area" localSheetId="3">'SO 10 - Sociální zařízení...'!$C$4:$J$39,'SO 10 - Sociální zařízení...'!$C$50:$J$76,'SO 10 - Sociální zařízení...'!$C$82:$J$118,'SO 10 - Sociální zařízení...'!$C$124:$K$339</definedName>
    <definedName name="_xlnm.Print_Titles" localSheetId="3">'SO 10 - Sociální zařízení...'!$136:$136</definedName>
    <definedName name="_xlnm._FilterDatabase" localSheetId="4" hidden="1">'SO 11 - Sociální zařízení...'!$C$136:$K$328</definedName>
    <definedName name="_xlnm.Print_Area" localSheetId="4">'SO 11 - Sociální zařízení...'!$C$4:$J$39,'SO 11 - Sociální zařízení...'!$C$50:$J$76,'SO 11 - Sociální zařízení...'!$C$82:$J$118,'SO 11 - Sociální zařízení...'!$C$124:$K$328</definedName>
    <definedName name="_xlnm.Print_Titles" localSheetId="4">'SO 11 - Sociální zařízení...'!$136:$136</definedName>
    <definedName name="_xlnm._FilterDatabase" localSheetId="5" hidden="1">'SO 13 - Sociální zařízení...'!$C$136:$K$340</definedName>
    <definedName name="_xlnm.Print_Area" localSheetId="5">'SO 13 - Sociální zařízení...'!$C$4:$J$39,'SO 13 - Sociální zařízení...'!$C$50:$J$76,'SO 13 - Sociální zařízení...'!$C$82:$J$118,'SO 13 - Sociální zařízení...'!$C$124:$K$340</definedName>
    <definedName name="_xlnm.Print_Titles" localSheetId="5">'SO 13 - Sociální zařízení...'!$136:$136</definedName>
    <definedName name="_xlnm._FilterDatabase" localSheetId="6" hidden="1">'SO 14 - Sociální zařízení...'!$C$136:$K$323</definedName>
    <definedName name="_xlnm.Print_Area" localSheetId="6">'SO 14 - Sociální zařízení...'!$C$4:$J$39,'SO 14 - Sociální zařízení...'!$C$50:$J$76,'SO 14 - Sociální zařízení...'!$C$82:$J$118,'SO 14 - Sociální zařízení...'!$C$124:$K$323</definedName>
    <definedName name="_xlnm.Print_Titles" localSheetId="6">'SO 14 - Sociální zařízení...'!$136:$136</definedName>
    <definedName name="_xlnm._FilterDatabase" localSheetId="7" hidden="1">'SO 20 - Vedlejší rozpočto...'!$C$117:$K$126</definedName>
    <definedName name="_xlnm.Print_Area" localSheetId="7">'SO 20 - Vedlejší rozpočto...'!$C$4:$J$39,'SO 20 - Vedlejší rozpočto...'!$C$50:$J$76,'SO 20 - Vedlejší rozpočto...'!$C$82:$J$99,'SO 20 - Vedlejší rozpočto...'!$C$105:$K$126</definedName>
    <definedName name="_xlnm.Print_Titles" localSheetId="7">'SO 20 - Vedlejší rozpočto...'!$117:$117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24"/>
  <c r="BH124"/>
  <c r="BG124"/>
  <c r="BF124"/>
  <c r="T124"/>
  <c r="R124"/>
  <c r="P124"/>
  <c r="BI121"/>
  <c r="BH121"/>
  <c r="BG121"/>
  <c r="BF121"/>
  <c r="T121"/>
  <c r="R121"/>
  <c r="P121"/>
  <c r="F114"/>
  <c r="F112"/>
  <c r="E110"/>
  <c r="F91"/>
  <c r="F89"/>
  <c r="E87"/>
  <c r="J24"/>
  <c r="E24"/>
  <c r="J115"/>
  <c r="J23"/>
  <c r="J21"/>
  <c r="E21"/>
  <c r="J114"/>
  <c r="J20"/>
  <c r="J18"/>
  <c r="E18"/>
  <c r="F92"/>
  <c r="J17"/>
  <c r="J12"/>
  <c r="J89"/>
  <c r="E7"/>
  <c r="E108"/>
  <c i="7" r="J37"/>
  <c r="J36"/>
  <c i="1" r="AY100"/>
  <c i="7" r="J35"/>
  <c i="1" r="AX100"/>
  <c i="7"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T319"/>
  <c r="R320"/>
  <c r="R319"/>
  <c r="P320"/>
  <c r="P319"/>
  <c r="BI317"/>
  <c r="BH317"/>
  <c r="BG317"/>
  <c r="BF317"/>
  <c r="T317"/>
  <c r="R317"/>
  <c r="P317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T254"/>
  <c r="R255"/>
  <c r="R254"/>
  <c r="P255"/>
  <c r="P254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T231"/>
  <c r="R232"/>
  <c r="R231"/>
  <c r="P232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3"/>
  <c r="BH203"/>
  <c r="BG203"/>
  <c r="BF203"/>
  <c r="T203"/>
  <c r="R203"/>
  <c r="P203"/>
  <c r="BI197"/>
  <c r="BH197"/>
  <c r="BG197"/>
  <c r="BF197"/>
  <c r="T197"/>
  <c r="R197"/>
  <c r="P197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T173"/>
  <c r="R174"/>
  <c r="R173"/>
  <c r="P174"/>
  <c r="P173"/>
  <c r="BI169"/>
  <c r="BH169"/>
  <c r="BG169"/>
  <c r="BF169"/>
  <c r="T169"/>
  <c r="T168"/>
  <c r="R169"/>
  <c r="R168"/>
  <c r="P169"/>
  <c r="P168"/>
  <c r="BI165"/>
  <c r="BH165"/>
  <c r="BG165"/>
  <c r="BF165"/>
  <c r="T165"/>
  <c r="R165"/>
  <c r="P165"/>
  <c r="BI163"/>
  <c r="BH163"/>
  <c r="BG163"/>
  <c r="BF163"/>
  <c r="T163"/>
  <c r="R163"/>
  <c r="P163"/>
  <c r="BI158"/>
  <c r="BH158"/>
  <c r="BG158"/>
  <c r="BF158"/>
  <c r="T158"/>
  <c r="T157"/>
  <c r="R158"/>
  <c r="R157"/>
  <c r="P158"/>
  <c r="P157"/>
  <c r="BI151"/>
  <c r="BH151"/>
  <c r="BG151"/>
  <c r="BF151"/>
  <c r="T151"/>
  <c r="R151"/>
  <c r="P151"/>
  <c r="BI146"/>
  <c r="BH146"/>
  <c r="BG146"/>
  <c r="BF146"/>
  <c r="T146"/>
  <c r="R146"/>
  <c r="P146"/>
  <c r="BI140"/>
  <c r="BH140"/>
  <c r="BG140"/>
  <c r="BF140"/>
  <c r="T140"/>
  <c r="T139"/>
  <c r="R140"/>
  <c r="R139"/>
  <c r="P140"/>
  <c r="P139"/>
  <c r="F133"/>
  <c r="F131"/>
  <c r="E129"/>
  <c r="F91"/>
  <c r="F89"/>
  <c r="E87"/>
  <c r="J24"/>
  <c r="E24"/>
  <c r="J134"/>
  <c r="J23"/>
  <c r="J21"/>
  <c r="E21"/>
  <c r="J133"/>
  <c r="J20"/>
  <c r="J18"/>
  <c r="E18"/>
  <c r="F92"/>
  <c r="J17"/>
  <c r="J12"/>
  <c r="J89"/>
  <c r="E7"/>
  <c r="E127"/>
  <c i="6" r="J37"/>
  <c r="J36"/>
  <c i="1" r="AY99"/>
  <c i="6" r="J35"/>
  <c i="1" r="AX99"/>
  <c i="6"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T336"/>
  <c r="R337"/>
  <c r="R336"/>
  <c r="P337"/>
  <c r="P336"/>
  <c r="BI334"/>
  <c r="BH334"/>
  <c r="BG334"/>
  <c r="BF334"/>
  <c r="T334"/>
  <c r="R334"/>
  <c r="P334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300"/>
  <c r="BH300"/>
  <c r="BG300"/>
  <c r="BF300"/>
  <c r="T300"/>
  <c r="R300"/>
  <c r="P300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T259"/>
  <c r="R260"/>
  <c r="R259"/>
  <c r="P260"/>
  <c r="P259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5"/>
  <c r="BH235"/>
  <c r="BG235"/>
  <c r="BF235"/>
  <c r="T235"/>
  <c r="T234"/>
  <c r="R235"/>
  <c r="R234"/>
  <c r="P235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195"/>
  <c r="BH195"/>
  <c r="BG195"/>
  <c r="BF195"/>
  <c r="T195"/>
  <c r="R195"/>
  <c r="P195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T174"/>
  <c r="R175"/>
  <c r="R174"/>
  <c r="P175"/>
  <c r="P174"/>
  <c r="BI172"/>
  <c r="BH172"/>
  <c r="BG172"/>
  <c r="BF172"/>
  <c r="T172"/>
  <c r="T171"/>
  <c r="R172"/>
  <c r="R171"/>
  <c r="P172"/>
  <c r="P171"/>
  <c r="BI168"/>
  <c r="BH168"/>
  <c r="BG168"/>
  <c r="BF168"/>
  <c r="T168"/>
  <c r="R168"/>
  <c r="P168"/>
  <c r="BI166"/>
  <c r="BH166"/>
  <c r="BG166"/>
  <c r="BF166"/>
  <c r="T166"/>
  <c r="R166"/>
  <c r="P166"/>
  <c r="BI160"/>
  <c r="BH160"/>
  <c r="BG160"/>
  <c r="BF160"/>
  <c r="T160"/>
  <c r="T159"/>
  <c r="R160"/>
  <c r="R159"/>
  <c r="P160"/>
  <c r="P159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T139"/>
  <c r="R140"/>
  <c r="R139"/>
  <c r="P140"/>
  <c r="P139"/>
  <c r="F133"/>
  <c r="F131"/>
  <c r="E129"/>
  <c r="F91"/>
  <c r="F89"/>
  <c r="E87"/>
  <c r="J24"/>
  <c r="E24"/>
  <c r="J134"/>
  <c r="J23"/>
  <c r="J21"/>
  <c r="E21"/>
  <c r="J91"/>
  <c r="J20"/>
  <c r="J18"/>
  <c r="E18"/>
  <c r="F134"/>
  <c r="J17"/>
  <c r="J12"/>
  <c r="J89"/>
  <c r="E7"/>
  <c r="E127"/>
  <c i="5" r="J37"/>
  <c r="J36"/>
  <c i="1" r="AY98"/>
  <c i="5" r="J35"/>
  <c i="1" r="AX98"/>
  <c i="5"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T324"/>
  <c r="R325"/>
  <c r="R324"/>
  <c r="P325"/>
  <c r="P324"/>
  <c r="BI322"/>
  <c r="BH322"/>
  <c r="BG322"/>
  <c r="BF322"/>
  <c r="T322"/>
  <c r="R322"/>
  <c r="P322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T256"/>
  <c r="R257"/>
  <c r="R256"/>
  <c r="P257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T231"/>
  <c r="R232"/>
  <c r="R231"/>
  <c r="P232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3"/>
  <c r="BH203"/>
  <c r="BG203"/>
  <c r="BF203"/>
  <c r="T203"/>
  <c r="R203"/>
  <c r="P203"/>
  <c r="BI198"/>
  <c r="BH198"/>
  <c r="BG198"/>
  <c r="BF198"/>
  <c r="T198"/>
  <c r="R198"/>
  <c r="P198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T172"/>
  <c r="R173"/>
  <c r="R172"/>
  <c r="P173"/>
  <c r="P172"/>
  <c r="BI168"/>
  <c r="BH168"/>
  <c r="BG168"/>
  <c r="BF168"/>
  <c r="T168"/>
  <c r="T167"/>
  <c r="R168"/>
  <c r="R167"/>
  <c r="P168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T155"/>
  <c r="R156"/>
  <c r="R155"/>
  <c r="P156"/>
  <c r="P155"/>
  <c r="BI148"/>
  <c r="BH148"/>
  <c r="BG148"/>
  <c r="BF148"/>
  <c r="T148"/>
  <c r="R148"/>
  <c r="P148"/>
  <c r="BI146"/>
  <c r="BH146"/>
  <c r="BG146"/>
  <c r="BF146"/>
  <c r="T146"/>
  <c r="R146"/>
  <c r="P146"/>
  <c r="BI140"/>
  <c r="BH140"/>
  <c r="BG140"/>
  <c r="BF140"/>
  <c r="T140"/>
  <c r="T139"/>
  <c r="R140"/>
  <c r="R139"/>
  <c r="P140"/>
  <c r="P139"/>
  <c r="F133"/>
  <c r="F131"/>
  <c r="E129"/>
  <c r="F91"/>
  <c r="F89"/>
  <c r="E87"/>
  <c r="J24"/>
  <c r="E24"/>
  <c r="J134"/>
  <c r="J23"/>
  <c r="J21"/>
  <c r="E21"/>
  <c r="J91"/>
  <c r="J20"/>
  <c r="J18"/>
  <c r="E18"/>
  <c r="F134"/>
  <c r="J17"/>
  <c r="J12"/>
  <c r="J131"/>
  <c r="E7"/>
  <c r="E127"/>
  <c i="4" r="J37"/>
  <c r="J36"/>
  <c i="1" r="AY97"/>
  <c i="4" r="J35"/>
  <c i="1" r="AX97"/>
  <c i="4"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T335"/>
  <c r="R336"/>
  <c r="R335"/>
  <c r="P336"/>
  <c r="P335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4"/>
  <c r="BH304"/>
  <c r="BG304"/>
  <c r="BF304"/>
  <c r="T304"/>
  <c r="R304"/>
  <c r="P304"/>
  <c r="BI302"/>
  <c r="BH302"/>
  <c r="BG302"/>
  <c r="BF302"/>
  <c r="T302"/>
  <c r="R302"/>
  <c r="P302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7"/>
  <c r="BH277"/>
  <c r="BG277"/>
  <c r="BF277"/>
  <c r="T277"/>
  <c r="R277"/>
  <c r="P277"/>
  <c r="BI273"/>
  <c r="BH273"/>
  <c r="BG273"/>
  <c r="BF273"/>
  <c r="T273"/>
  <c r="R273"/>
  <c r="P273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T259"/>
  <c r="R260"/>
  <c r="R259"/>
  <c r="P260"/>
  <c r="P259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5"/>
  <c r="BH235"/>
  <c r="BG235"/>
  <c r="BF235"/>
  <c r="T235"/>
  <c r="T234"/>
  <c r="R235"/>
  <c r="R234"/>
  <c r="P235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195"/>
  <c r="BH195"/>
  <c r="BG195"/>
  <c r="BF195"/>
  <c r="T195"/>
  <c r="R195"/>
  <c r="P195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3"/>
  <c r="BH173"/>
  <c r="BG173"/>
  <c r="BF173"/>
  <c r="T173"/>
  <c r="T172"/>
  <c r="R173"/>
  <c r="R172"/>
  <c r="P173"/>
  <c r="P172"/>
  <c r="BI170"/>
  <c r="BH170"/>
  <c r="BG170"/>
  <c r="BF170"/>
  <c r="T170"/>
  <c r="T169"/>
  <c r="R170"/>
  <c r="R169"/>
  <c r="P170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T139"/>
  <c r="R140"/>
  <c r="R139"/>
  <c r="P140"/>
  <c r="P139"/>
  <c r="F133"/>
  <c r="F131"/>
  <c r="E129"/>
  <c r="F91"/>
  <c r="F89"/>
  <c r="E87"/>
  <c r="J24"/>
  <c r="E24"/>
  <c r="J134"/>
  <c r="J23"/>
  <c r="J21"/>
  <c r="E21"/>
  <c r="J133"/>
  <c r="J20"/>
  <c r="J18"/>
  <c r="E18"/>
  <c r="F92"/>
  <c r="J17"/>
  <c r="J12"/>
  <c r="J89"/>
  <c r="E7"/>
  <c r="E85"/>
  <c i="3" r="J37"/>
  <c r="J36"/>
  <c i="1" r="AY96"/>
  <c i="3" r="J35"/>
  <c i="1" r="AX96"/>
  <c i="3" r="BI343"/>
  <c r="BH343"/>
  <c r="BG343"/>
  <c r="BF343"/>
  <c r="T343"/>
  <c r="T342"/>
  <c r="R343"/>
  <c r="R342"/>
  <c r="P343"/>
  <c r="P342"/>
  <c r="BI341"/>
  <c r="BH341"/>
  <c r="BG341"/>
  <c r="BF341"/>
  <c r="T341"/>
  <c r="T340"/>
  <c r="R341"/>
  <c r="R340"/>
  <c r="P341"/>
  <c r="P340"/>
  <c r="BI338"/>
  <c r="BH338"/>
  <c r="BG338"/>
  <c r="BF338"/>
  <c r="T338"/>
  <c r="R338"/>
  <c r="P338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R324"/>
  <c r="P324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T267"/>
  <c r="R268"/>
  <c r="R267"/>
  <c r="P268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2"/>
  <c r="BH242"/>
  <c r="BG242"/>
  <c r="BF242"/>
  <c r="T242"/>
  <c r="T241"/>
  <c r="R242"/>
  <c r="R241"/>
  <c r="P242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11"/>
  <c r="BH211"/>
  <c r="BG211"/>
  <c r="BF211"/>
  <c r="T211"/>
  <c r="R211"/>
  <c r="P211"/>
  <c r="BI205"/>
  <c r="BH205"/>
  <c r="BG205"/>
  <c r="BF205"/>
  <c r="T205"/>
  <c r="R205"/>
  <c r="P205"/>
  <c r="BI197"/>
  <c r="BH197"/>
  <c r="BG197"/>
  <c r="BF197"/>
  <c r="T197"/>
  <c r="R197"/>
  <c r="P197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T174"/>
  <c r="R175"/>
  <c r="R174"/>
  <c r="P175"/>
  <c r="P174"/>
  <c r="BI170"/>
  <c r="BH170"/>
  <c r="BG170"/>
  <c r="BF170"/>
  <c r="T170"/>
  <c r="T169"/>
  <c r="R170"/>
  <c r="R169"/>
  <c r="P170"/>
  <c r="P169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T158"/>
  <c r="R159"/>
  <c r="R158"/>
  <c r="P159"/>
  <c r="P158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0"/>
  <c r="BH140"/>
  <c r="BG140"/>
  <c r="BF140"/>
  <c r="T140"/>
  <c r="T139"/>
  <c r="R140"/>
  <c r="R139"/>
  <c r="P140"/>
  <c r="P139"/>
  <c r="F133"/>
  <c r="F131"/>
  <c r="E129"/>
  <c r="F91"/>
  <c r="F89"/>
  <c r="E87"/>
  <c r="J24"/>
  <c r="E24"/>
  <c r="J92"/>
  <c r="J23"/>
  <c r="J21"/>
  <c r="E21"/>
  <c r="J91"/>
  <c r="J20"/>
  <c r="J18"/>
  <c r="E18"/>
  <c r="F92"/>
  <c r="J17"/>
  <c r="J12"/>
  <c r="J89"/>
  <c r="E7"/>
  <c r="E127"/>
  <c i="2" r="J37"/>
  <c r="J36"/>
  <c i="1" r="AY95"/>
  <c i="2" r="J35"/>
  <c i="1" r="AX95"/>
  <c i="2" r="BI355"/>
  <c r="BH355"/>
  <c r="BG355"/>
  <c r="BF355"/>
  <c r="T355"/>
  <c r="T354"/>
  <c r="R355"/>
  <c r="R354"/>
  <c r="P355"/>
  <c r="P354"/>
  <c r="BI353"/>
  <c r="BH353"/>
  <c r="BG353"/>
  <c r="BF353"/>
  <c r="T353"/>
  <c r="T352"/>
  <c r="R353"/>
  <c r="R352"/>
  <c r="P353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T283"/>
  <c r="R284"/>
  <c r="R283"/>
  <c r="P284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6"/>
  <c r="BH256"/>
  <c r="BG256"/>
  <c r="BF256"/>
  <c r="T256"/>
  <c r="T255"/>
  <c r="R256"/>
  <c r="R255"/>
  <c r="P256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37"/>
  <c r="BH237"/>
  <c r="BG237"/>
  <c r="BF237"/>
  <c r="T237"/>
  <c r="R237"/>
  <c r="P237"/>
  <c r="BI231"/>
  <c r="BH231"/>
  <c r="BG231"/>
  <c r="BF231"/>
  <c r="T231"/>
  <c r="R231"/>
  <c r="P231"/>
  <c r="BI225"/>
  <c r="BH225"/>
  <c r="BG225"/>
  <c r="BF225"/>
  <c r="T225"/>
  <c r="R225"/>
  <c r="P225"/>
  <c r="BI220"/>
  <c r="BH220"/>
  <c r="BG220"/>
  <c r="BF220"/>
  <c r="T220"/>
  <c r="R220"/>
  <c r="P220"/>
  <c r="BI218"/>
  <c r="BH218"/>
  <c r="BG218"/>
  <c r="BF218"/>
  <c r="T218"/>
  <c r="R218"/>
  <c r="P218"/>
  <c r="BI212"/>
  <c r="BH212"/>
  <c r="BG212"/>
  <c r="BF212"/>
  <c r="T212"/>
  <c r="R212"/>
  <c r="P212"/>
  <c r="BI201"/>
  <c r="BH201"/>
  <c r="BG201"/>
  <c r="BF201"/>
  <c r="T201"/>
  <c r="R201"/>
  <c r="P201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6"/>
  <c r="BH176"/>
  <c r="BG176"/>
  <c r="BF176"/>
  <c r="T176"/>
  <c r="T175"/>
  <c r="R176"/>
  <c r="R175"/>
  <c r="P176"/>
  <c r="P175"/>
  <c r="BI173"/>
  <c r="BH173"/>
  <c r="BG173"/>
  <c r="BF173"/>
  <c r="T173"/>
  <c r="T172"/>
  <c r="R173"/>
  <c r="R172"/>
  <c r="P173"/>
  <c r="P172"/>
  <c r="BI169"/>
  <c r="BH169"/>
  <c r="BG169"/>
  <c r="BF169"/>
  <c r="T169"/>
  <c r="R169"/>
  <c r="P169"/>
  <c r="BI167"/>
  <c r="BH167"/>
  <c r="BG167"/>
  <c r="BF167"/>
  <c r="T167"/>
  <c r="R167"/>
  <c r="P167"/>
  <c r="BI160"/>
  <c r="BH160"/>
  <c r="BG160"/>
  <c r="BF160"/>
  <c r="T160"/>
  <c r="T159"/>
  <c r="R160"/>
  <c r="R159"/>
  <c r="P160"/>
  <c r="P159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0"/>
  <c r="BH140"/>
  <c r="BG140"/>
  <c r="BF140"/>
  <c r="T140"/>
  <c r="T139"/>
  <c r="R140"/>
  <c r="R139"/>
  <c r="P140"/>
  <c r="P139"/>
  <c r="F133"/>
  <c r="F131"/>
  <c r="E129"/>
  <c r="F91"/>
  <c r="F89"/>
  <c r="E87"/>
  <c r="J24"/>
  <c r="E24"/>
  <c r="J92"/>
  <c r="J23"/>
  <c r="J21"/>
  <c r="E21"/>
  <c r="J133"/>
  <c r="J20"/>
  <c r="J18"/>
  <c r="E18"/>
  <c r="F92"/>
  <c r="J17"/>
  <c r="J12"/>
  <c r="J89"/>
  <c r="E7"/>
  <c r="E127"/>
  <c i="1" r="L90"/>
  <c r="AM90"/>
  <c r="AM89"/>
  <c r="L89"/>
  <c r="AM87"/>
  <c r="L87"/>
  <c r="L85"/>
  <c r="L84"/>
  <c i="2" r="BK261"/>
  <c r="BK263"/>
  <c r="J201"/>
  <c r="J253"/>
  <c r="J289"/>
  <c r="J218"/>
  <c r="J237"/>
  <c r="BK342"/>
  <c r="BK146"/>
  <c r="J313"/>
  <c r="J184"/>
  <c r="BK256"/>
  <c r="J248"/>
  <c r="BK275"/>
  <c i="3" r="J170"/>
  <c r="BK313"/>
  <c r="J305"/>
  <c r="J286"/>
  <c r="BK303"/>
  <c r="BK257"/>
  <c i="4" r="J252"/>
  <c r="J229"/>
  <c r="BK277"/>
  <c r="J204"/>
  <c r="BK293"/>
  <c r="BK297"/>
  <c i="5" r="J328"/>
  <c r="J245"/>
  <c r="J270"/>
  <c r="J312"/>
  <c r="J183"/>
  <c r="BK270"/>
  <c i="6" r="BK267"/>
  <c r="J265"/>
  <c r="BK218"/>
  <c r="BK166"/>
  <c r="BK160"/>
  <c r="BK181"/>
  <c r="J287"/>
  <c r="J140"/>
  <c r="BK325"/>
  <c r="BK317"/>
  <c r="BK239"/>
  <c r="BK179"/>
  <c i="7" r="BK222"/>
  <c r="BK245"/>
  <c r="J286"/>
  <c r="J250"/>
  <c r="J323"/>
  <c r="J245"/>
  <c r="J288"/>
  <c r="BK186"/>
  <c r="BK284"/>
  <c r="J151"/>
  <c i="2" r="J329"/>
  <c r="J286"/>
  <c r="BK225"/>
  <c r="J304"/>
  <c r="BK321"/>
  <c r="J321"/>
  <c r="BK220"/>
  <c r="J275"/>
  <c r="BK304"/>
  <c r="BK288"/>
  <c r="J350"/>
  <c r="J182"/>
  <c i="3" r="J261"/>
  <c r="J149"/>
  <c r="BK297"/>
  <c r="J178"/>
  <c r="J297"/>
  <c r="BK232"/>
  <c r="J223"/>
  <c r="J338"/>
  <c r="J183"/>
  <c r="J236"/>
  <c r="J313"/>
  <c r="J179"/>
  <c i="4" r="J312"/>
  <c r="J257"/>
  <c r="BK183"/>
  <c r="J319"/>
  <c r="J164"/>
  <c r="J327"/>
  <c r="BK244"/>
  <c r="J316"/>
  <c r="J244"/>
  <c r="J183"/>
  <c r="J273"/>
  <c r="BK260"/>
  <c r="J242"/>
  <c i="5" r="J314"/>
  <c r="J250"/>
  <c r="BK239"/>
  <c r="J232"/>
  <c r="J310"/>
  <c r="BK262"/>
  <c r="J179"/>
  <c r="J210"/>
  <c r="J322"/>
  <c r="BK181"/>
  <c r="J275"/>
  <c r="J205"/>
  <c r="J257"/>
  <c r="BK305"/>
  <c r="BK198"/>
  <c i="6" r="J271"/>
  <c r="J213"/>
  <c r="BK250"/>
  <c r="BK189"/>
  <c r="J195"/>
  <c r="BK271"/>
  <c r="J254"/>
  <c r="J339"/>
  <c r="BK296"/>
  <c r="BK310"/>
  <c i="7" r="J210"/>
  <c r="J252"/>
  <c r="BK307"/>
  <c r="BK224"/>
  <c r="BK178"/>
  <c r="J317"/>
  <c r="J226"/>
  <c r="J277"/>
  <c r="BK169"/>
  <c r="J258"/>
  <c r="BK146"/>
  <c i="2" r="BK182"/>
  <c r="J225"/>
  <c r="BK186"/>
  <c r="BK173"/>
  <c r="BK281"/>
  <c r="BK313"/>
  <c r="J181"/>
  <c r="J287"/>
  <c r="J176"/>
  <c r="BK201"/>
  <c r="BK273"/>
  <c r="BK291"/>
  <c i="3" r="J295"/>
  <c r="J341"/>
  <c r="J265"/>
  <c r="BK272"/>
  <c r="BK166"/>
  <c r="BK309"/>
  <c r="BK234"/>
  <c r="J159"/>
  <c r="BK330"/>
  <c r="BK279"/>
  <c r="J324"/>
  <c r="J239"/>
  <c i="4" r="BK288"/>
  <c r="BK213"/>
  <c r="J283"/>
  <c r="BK173"/>
  <c r="J195"/>
  <c r="J336"/>
  <c r="J246"/>
  <c r="BK166"/>
  <c r="BK178"/>
  <c r="J170"/>
  <c r="J325"/>
  <c r="J304"/>
  <c r="BK195"/>
  <c i="5" r="BK226"/>
  <c r="BK264"/>
  <c r="J189"/>
  <c r="BK148"/>
  <c r="J243"/>
  <c r="BK292"/>
  <c r="J327"/>
  <c r="BK168"/>
  <c r="BK210"/>
  <c r="J229"/>
  <c r="BK301"/>
  <c i="6" r="J257"/>
  <c r="J267"/>
  <c r="J240"/>
  <c r="J185"/>
  <c r="J264"/>
  <c r="BK257"/>
  <c r="J278"/>
  <c r="J314"/>
  <c r="J235"/>
  <c r="BK300"/>
  <c r="J232"/>
  <c i="7" r="BK158"/>
  <c r="BK296"/>
  <c r="BK205"/>
  <c r="J243"/>
  <c r="BK163"/>
  <c r="BK260"/>
  <c r="J280"/>
  <c r="BK250"/>
  <c r="J292"/>
  <c r="BK210"/>
  <c i="8" r="BK124"/>
  <c i="2" r="BK271"/>
  <c r="J220"/>
  <c r="BK329"/>
  <c r="J256"/>
  <c r="BK184"/>
  <c r="J140"/>
  <c r="J273"/>
  <c r="BK355"/>
  <c r="J261"/>
  <c r="BK334"/>
  <c r="J173"/>
  <c r="J325"/>
  <c i="3" r="BK288"/>
  <c r="J330"/>
  <c r="BK211"/>
  <c r="BK187"/>
  <c r="BK249"/>
  <c r="BK246"/>
  <c r="BK213"/>
  <c r="BK149"/>
  <c r="J166"/>
  <c r="BK270"/>
  <c r="BK242"/>
  <c r="J164"/>
  <c i="4" r="J263"/>
  <c r="BK179"/>
  <c r="J178"/>
  <c r="J267"/>
  <c r="BK329"/>
  <c r="BK263"/>
  <c r="J279"/>
  <c r="J250"/>
  <c r="BK290"/>
  <c r="J293"/>
  <c r="BK312"/>
  <c r="BK164"/>
  <c i="5" r="BK277"/>
  <c r="J177"/>
  <c r="J163"/>
  <c r="BK275"/>
  <c r="J299"/>
  <c r="BK215"/>
  <c r="J226"/>
  <c r="BK286"/>
  <c r="BK165"/>
  <c r="J279"/>
  <c r="BK327"/>
  <c r="BK237"/>
  <c r="J297"/>
  <c i="6" r="J308"/>
  <c r="BK262"/>
  <c r="J189"/>
  <c r="J262"/>
  <c r="J218"/>
  <c r="J175"/>
  <c r="BK329"/>
  <c r="J327"/>
  <c r="BK334"/>
  <c r="J325"/>
  <c r="BK282"/>
  <c r="BK235"/>
  <c i="7" r="J309"/>
  <c r="J307"/>
  <c r="BK300"/>
  <c r="J296"/>
  <c r="J264"/>
  <c r="J259"/>
  <c r="BK249"/>
  <c r="J232"/>
  <c r="J203"/>
  <c r="J174"/>
  <c r="J169"/>
  <c r="J146"/>
  <c r="BK247"/>
  <c r="BK255"/>
  <c r="J262"/>
  <c r="BK177"/>
  <c r="J273"/>
  <c r="J313"/>
  <c r="BK188"/>
  <c r="BK151"/>
  <c r="BK180"/>
  <c i="2" r="J302"/>
  <c r="J194"/>
  <c r="J151"/>
  <c r="BK181"/>
  <c r="J284"/>
  <c r="BK317"/>
  <c r="J355"/>
  <c r="BK267"/>
  <c r="BK344"/>
  <c r="J340"/>
  <c r="BK353"/>
  <c r="J332"/>
  <c r="J160"/>
  <c i="3" r="J246"/>
  <c r="J271"/>
  <c r="J303"/>
  <c r="J257"/>
  <c r="BK271"/>
  <c r="BK307"/>
  <c r="BK175"/>
  <c r="BK218"/>
  <c r="BK334"/>
  <c r="BK295"/>
  <c r="BK197"/>
  <c r="J191"/>
  <c r="J211"/>
  <c i="4" r="BK283"/>
  <c r="BK204"/>
  <c r="BK235"/>
  <c r="BK295"/>
  <c r="J286"/>
  <c r="BK339"/>
  <c r="BK248"/>
  <c r="BK170"/>
  <c r="J152"/>
  <c r="J302"/>
  <c r="BK336"/>
  <c r="J187"/>
  <c r="J166"/>
  <c i="5" r="J187"/>
  <c r="J301"/>
  <c r="J305"/>
  <c r="BK243"/>
  <c r="BK222"/>
  <c r="J215"/>
  <c r="J325"/>
  <c r="J239"/>
  <c r="BK281"/>
  <c r="J203"/>
  <c r="J260"/>
  <c r="J156"/>
  <c r="J161"/>
  <c i="6" r="BK232"/>
  <c r="BK248"/>
  <c r="BK265"/>
  <c r="J263"/>
  <c r="J239"/>
  <c r="BK278"/>
  <c r="BK146"/>
  <c r="J172"/>
  <c r="BK323"/>
  <c r="J302"/>
  <c r="BK327"/>
  <c r="J285"/>
  <c r="J209"/>
  <c r="BK152"/>
  <c r="BK140"/>
  <c i="7" r="J284"/>
  <c r="J237"/>
  <c r="J222"/>
  <c r="BK270"/>
  <c r="BK277"/>
  <c r="J275"/>
  <c r="J239"/>
  <c r="J241"/>
  <c r="J158"/>
  <c r="J215"/>
  <c r="J320"/>
  <c r="BK182"/>
  <c r="BK232"/>
  <c i="2" r="J311"/>
  <c r="BK287"/>
  <c i="1" r="AS94"/>
  <c i="2" r="BK299"/>
  <c r="J265"/>
  <c r="J277"/>
  <c r="J149"/>
  <c r="J319"/>
  <c r="BK176"/>
  <c r="BK332"/>
  <c r="BK248"/>
  <c r="J269"/>
  <c r="BK194"/>
  <c r="J344"/>
  <c r="J246"/>
  <c r="J309"/>
  <c r="J267"/>
  <c i="3" r="J293"/>
  <c r="BK223"/>
  <c r="J272"/>
  <c r="J197"/>
  <c r="BK265"/>
  <c r="J316"/>
  <c r="BK228"/>
  <c r="BK164"/>
  <c r="BK255"/>
  <c r="J309"/>
  <c r="BK239"/>
  <c r="BK343"/>
  <c r="J232"/>
  <c r="J334"/>
  <c r="J275"/>
  <c r="BK179"/>
  <c r="BK273"/>
  <c r="J255"/>
  <c r="BK178"/>
  <c i="4" r="BK308"/>
  <c r="BK273"/>
  <c r="BK189"/>
  <c r="J240"/>
  <c r="BK262"/>
  <c r="BK240"/>
  <c r="BK250"/>
  <c r="J308"/>
  <c r="J262"/>
  <c r="BK227"/>
  <c r="BK316"/>
  <c r="J290"/>
  <c r="J209"/>
  <c r="BK187"/>
  <c r="J310"/>
  <c r="J329"/>
  <c r="J239"/>
  <c r="BK265"/>
  <c r="J146"/>
  <c i="5" r="J259"/>
  <c r="J146"/>
  <c r="BK252"/>
  <c r="BK161"/>
  <c r="J222"/>
  <c r="BK179"/>
  <c r="J288"/>
  <c r="BK245"/>
  <c r="BK312"/>
  <c r="BK177"/>
  <c r="J316"/>
  <c r="BK140"/>
  <c r="J284"/>
  <c r="BK254"/>
  <c r="BK314"/>
  <c r="J181"/>
  <c r="BK299"/>
  <c r="J185"/>
  <c i="6" r="BK255"/>
  <c r="BK294"/>
  <c r="J255"/>
  <c r="BK209"/>
  <c r="BK289"/>
  <c r="BK306"/>
  <c r="BK195"/>
  <c r="BK285"/>
  <c r="BK187"/>
  <c r="BK168"/>
  <c r="J282"/>
  <c r="J166"/>
  <c r="J276"/>
  <c r="BK314"/>
  <c r="J337"/>
  <c r="BK302"/>
  <c r="BK263"/>
  <c r="J306"/>
  <c r="J168"/>
  <c r="J146"/>
  <c i="7" r="BK288"/>
  <c r="BK259"/>
  <c r="BK236"/>
  <c r="BK215"/>
  <c r="BK268"/>
  <c r="BK286"/>
  <c r="J163"/>
  <c r="J182"/>
  <c r="J311"/>
  <c r="J197"/>
  <c r="BK241"/>
  <c r="J184"/>
  <c r="J249"/>
  <c r="BK165"/>
  <c i="2" r="J295"/>
  <c r="J288"/>
  <c r="J306"/>
  <c r="BK323"/>
  <c r="J231"/>
  <c r="J346"/>
  <c r="BK169"/>
  <c r="BK218"/>
  <c r="BK295"/>
  <c r="BK190"/>
  <c r="BK277"/>
  <c r="BK286"/>
  <c i="3" r="BK247"/>
  <c r="J187"/>
  <c r="BK268"/>
  <c r="J273"/>
  <c r="BK159"/>
  <c r="BK301"/>
  <c r="BK151"/>
  <c r="BK191"/>
  <c r="J242"/>
  <c r="J332"/>
  <c r="J218"/>
  <c r="J259"/>
  <c r="BK259"/>
  <c r="J175"/>
  <c i="4" r="J277"/>
  <c r="J185"/>
  <c r="J232"/>
  <c r="BK254"/>
  <c r="J179"/>
  <c r="BK252"/>
  <c r="J161"/>
  <c r="BK209"/>
  <c r="BK327"/>
  <c r="J321"/>
  <c r="BK257"/>
  <c r="J297"/>
  <c r="J254"/>
  <c i="5" r="J290"/>
  <c r="BK173"/>
  <c r="BK250"/>
  <c r="J237"/>
  <c r="BK290"/>
  <c r="J241"/>
  <c r="BK272"/>
  <c r="J140"/>
  <c r="BK203"/>
  <c r="BK297"/>
  <c r="BK316"/>
  <c r="BK236"/>
  <c r="BK308"/>
  <c r="BK224"/>
  <c i="6" r="J296"/>
  <c r="BK229"/>
  <c r="BK252"/>
  <c r="BK246"/>
  <c r="BK308"/>
  <c r="J300"/>
  <c r="J319"/>
  <c r="J160"/>
  <c r="J340"/>
  <c r="BK319"/>
  <c r="J229"/>
  <c i="7" r="BK197"/>
  <c r="BK140"/>
  <c r="J294"/>
  <c r="J165"/>
  <c r="J247"/>
  <c r="BK303"/>
  <c r="BK317"/>
  <c r="BK313"/>
  <c r="J178"/>
  <c i="8" r="BK121"/>
  <c i="2" r="BK265"/>
  <c r="BK212"/>
  <c r="J279"/>
  <c r="J250"/>
  <c r="BK250"/>
  <c r="BK340"/>
  <c r="BK246"/>
  <c r="J353"/>
  <c r="J342"/>
  <c r="J169"/>
  <c r="J190"/>
  <c r="BK269"/>
  <c i="3" r="J290"/>
  <c r="BK286"/>
  <c r="BK275"/>
  <c r="J268"/>
  <c r="BK236"/>
  <c r="J307"/>
  <c r="J146"/>
  <c r="J343"/>
  <c r="J151"/>
  <c r="J263"/>
  <c r="BK170"/>
  <c i="4" r="J260"/>
  <c r="J265"/>
  <c r="BK255"/>
  <c r="BK223"/>
  <c r="J288"/>
  <c r="BK239"/>
  <c r="J295"/>
  <c r="BK246"/>
  <c r="J339"/>
  <c r="BK323"/>
  <c r="J218"/>
  <c r="J181"/>
  <c i="5" r="J262"/>
  <c r="J308"/>
  <c r="BK185"/>
  <c r="J249"/>
  <c r="J281"/>
  <c r="BK232"/>
  <c r="BK318"/>
  <c r="BK328"/>
  <c r="J272"/>
  <c r="BK187"/>
  <c r="BK189"/>
  <c r="BK261"/>
  <c i="6" r="BK240"/>
  <c r="BK287"/>
  <c r="J187"/>
  <c r="BK175"/>
  <c r="J223"/>
  <c r="BK254"/>
  <c r="BK340"/>
  <c r="J317"/>
  <c r="BK276"/>
  <c r="J246"/>
  <c r="BK260"/>
  <c r="J178"/>
  <c i="7" r="BK229"/>
  <c r="BK243"/>
  <c r="J303"/>
  <c r="BK239"/>
  <c r="BK322"/>
  <c r="J205"/>
  <c r="BK262"/>
  <c r="BK320"/>
  <c r="BK203"/>
  <c i="2" r="BK302"/>
  <c r="BK253"/>
  <c r="BK319"/>
  <c r="J291"/>
  <c r="BK140"/>
  <c r="BK151"/>
  <c r="J323"/>
  <c r="J212"/>
  <c r="BK309"/>
  <c r="J281"/>
  <c r="BK348"/>
  <c r="BK149"/>
  <c r="J167"/>
  <c i="3" r="J279"/>
  <c r="J288"/>
  <c r="BK205"/>
  <c r="BK251"/>
  <c r="J247"/>
  <c r="BK183"/>
  <c r="BK146"/>
  <c r="J140"/>
  <c r="BK316"/>
  <c r="BK283"/>
  <c r="J185"/>
  <c r="J270"/>
  <c i="4" r="BK310"/>
  <c r="BK218"/>
  <c r="J189"/>
  <c r="BK242"/>
  <c r="BK185"/>
  <c r="BK302"/>
  <c r="BK225"/>
  <c r="BK267"/>
  <c r="BK338"/>
  <c r="J338"/>
  <c r="BK264"/>
  <c r="J173"/>
  <c r="BK152"/>
  <c i="5" r="J148"/>
  <c r="BK259"/>
  <c r="J261"/>
  <c r="J247"/>
  <c r="J277"/>
  <c r="J236"/>
  <c r="BK156"/>
  <c r="BK247"/>
  <c r="J266"/>
  <c r="BK146"/>
  <c r="J165"/>
  <c r="J292"/>
  <c r="J173"/>
  <c i="6" r="BK204"/>
  <c r="BK227"/>
  <c r="J242"/>
  <c r="BK178"/>
  <c r="J225"/>
  <c r="J248"/>
  <c r="BK337"/>
  <c r="J329"/>
  <c r="BK244"/>
  <c r="J323"/>
  <c r="J244"/>
  <c r="J181"/>
  <c i="7" r="BK305"/>
  <c r="J257"/>
  <c r="BK237"/>
  <c r="BK257"/>
  <c r="BK264"/>
  <c r="BK174"/>
  <c r="BK282"/>
  <c r="BK323"/>
  <c r="BK258"/>
  <c r="BK294"/>
  <c r="J224"/>
  <c i="8" r="J124"/>
  <c i="2" r="BK237"/>
  <c r="BK325"/>
  <c r="J317"/>
  <c r="BK289"/>
  <c r="BK260"/>
  <c r="BK350"/>
  <c r="J271"/>
  <c r="BK306"/>
  <c r="J146"/>
  <c r="BK231"/>
  <c r="BK346"/>
  <c r="BK311"/>
  <c i="3" r="BK290"/>
  <c r="J251"/>
  <c r="BK318"/>
  <c r="J234"/>
  <c r="BK263"/>
  <c r="BK253"/>
  <c r="J205"/>
  <c r="J253"/>
  <c r="J249"/>
  <c r="BK341"/>
  <c r="BK338"/>
  <c r="J213"/>
  <c r="BK324"/>
  <c i="4" r="BK279"/>
  <c r="J140"/>
  <c r="BK286"/>
  <c r="J264"/>
  <c r="BK304"/>
  <c r="BK181"/>
  <c r="BK161"/>
  <c r="BK232"/>
  <c r="BK333"/>
  <c r="BK325"/>
  <c r="J235"/>
  <c r="BK319"/>
  <c i="5" r="BK266"/>
  <c r="BK260"/>
  <c r="BK249"/>
  <c r="J286"/>
  <c r="J224"/>
  <c r="BK229"/>
  <c r="J252"/>
  <c r="J318"/>
  <c r="J264"/>
  <c r="BK325"/>
  <c r="J168"/>
  <c r="J254"/>
  <c i="6" r="J250"/>
  <c r="BK242"/>
  <c r="J204"/>
  <c r="J152"/>
  <c r="BK172"/>
  <c r="BK292"/>
  <c r="J334"/>
  <c r="J260"/>
  <c r="J289"/>
  <c r="BK223"/>
  <c r="J252"/>
  <c r="BK185"/>
  <c i="7" r="BK273"/>
  <c r="J300"/>
  <c r="J255"/>
  <c r="J270"/>
  <c r="BK252"/>
  <c r="BK226"/>
  <c r="BK292"/>
  <c r="J229"/>
  <c r="BK309"/>
  <c r="J322"/>
  <c r="J188"/>
  <c r="BK311"/>
  <c r="J236"/>
  <c r="J177"/>
  <c i="8" r="J121"/>
  <c i="2" r="J260"/>
  <c r="BK160"/>
  <c r="J263"/>
  <c r="BK279"/>
  <c r="J188"/>
  <c r="J348"/>
  <c r="J186"/>
  <c r="J334"/>
  <c r="BK167"/>
  <c r="BK188"/>
  <c r="BK284"/>
  <c r="J299"/>
  <c i="3" r="BK305"/>
  <c r="J283"/>
  <c r="BK293"/>
  <c r="J228"/>
  <c r="BK185"/>
  <c r="BK140"/>
  <c r="J318"/>
  <c r="J301"/>
  <c r="BK328"/>
  <c r="J328"/>
  <c r="BK332"/>
  <c r="BK261"/>
  <c i="4" r="BK321"/>
  <c r="J255"/>
  <c r="J248"/>
  <c r="BK140"/>
  <c r="J223"/>
  <c r="BK146"/>
  <c r="BK229"/>
  <c r="J213"/>
  <c r="J323"/>
  <c r="J333"/>
  <c r="J225"/>
  <c r="J227"/>
  <c i="5" r="BK279"/>
  <c r="BK205"/>
  <c r="BK183"/>
  <c r="BK257"/>
  <c r="BK284"/>
  <c r="J198"/>
  <c r="BK176"/>
  <c r="BK288"/>
  <c r="BK322"/>
  <c r="BK241"/>
  <c r="BK310"/>
  <c r="BK163"/>
  <c r="J176"/>
  <c i="6" r="J292"/>
  <c r="BK225"/>
  <c r="BK264"/>
  <c r="BK213"/>
  <c r="J294"/>
  <c r="J183"/>
  <c r="BK339"/>
  <c r="J179"/>
  <c r="J227"/>
  <c r="J310"/>
  <c r="BK183"/>
  <c i="7" r="J140"/>
  <c r="BK280"/>
  <c r="J282"/>
  <c r="J260"/>
  <c r="J180"/>
  <c r="BK275"/>
  <c r="J186"/>
  <c r="J268"/>
  <c r="J305"/>
  <c r="BK184"/>
  <c i="6" l="1" r="T145"/>
  <c r="P165"/>
  <c r="BK238"/>
  <c r="J238"/>
  <c r="J109"/>
  <c r="T266"/>
  <c r="P316"/>
  <c i="2" r="R259"/>
  <c r="T290"/>
  <c r="T331"/>
  <c i="3" r="T163"/>
  <c r="BK245"/>
  <c r="P292"/>
  <c i="4" r="T238"/>
  <c r="BK292"/>
  <c r="J292"/>
  <c r="J114"/>
  <c r="R337"/>
  <c i="5" r="T175"/>
  <c r="R263"/>
  <c r="T307"/>
  <c i="6" r="T238"/>
  <c r="T261"/>
  <c r="P284"/>
  <c r="T284"/>
  <c r="P338"/>
  <c i="7" r="P176"/>
  <c r="P167"/>
  <c i="2" r="P166"/>
  <c r="BK308"/>
  <c r="J308"/>
  <c r="J114"/>
  <c i="3" r="BK274"/>
  <c r="J274"/>
  <c r="J112"/>
  <c r="T315"/>
  <c i="4" r="T177"/>
  <c r="T168"/>
  <c r="P266"/>
  <c r="T318"/>
  <c i="5" r="R235"/>
  <c r="BK274"/>
  <c r="J274"/>
  <c r="J113"/>
  <c r="T274"/>
  <c r="T326"/>
  <c i="6" r="R145"/>
  <c r="R266"/>
  <c r="BK316"/>
  <c r="J316"/>
  <c r="J115"/>
  <c i="7" r="T235"/>
  <c r="P261"/>
  <c r="BK302"/>
  <c r="J302"/>
  <c r="J115"/>
  <c i="2" r="R145"/>
  <c r="BK166"/>
  <c r="J166"/>
  <c r="J102"/>
  <c r="P290"/>
  <c r="R331"/>
  <c i="3" r="T177"/>
  <c r="T168"/>
  <c r="T269"/>
  <c r="P315"/>
  <c i="4" r="T145"/>
  <c r="R163"/>
  <c r="BK238"/>
  <c r="R261"/>
  <c r="BK318"/>
  <c r="J318"/>
  <c r="J115"/>
  <c i="5" r="P145"/>
  <c r="P144"/>
  <c r="P263"/>
  <c r="P307"/>
  <c i="6" r="R177"/>
  <c r="R170"/>
  <c r="BK266"/>
  <c r="J266"/>
  <c r="J112"/>
  <c r="R316"/>
  <c i="7" r="BK145"/>
  <c r="BK272"/>
  <c r="J272"/>
  <c r="J113"/>
  <c r="R272"/>
  <c i="2" r="BK145"/>
  <c r="J145"/>
  <c r="J100"/>
  <c r="T285"/>
  <c r="P301"/>
  <c r="R301"/>
  <c i="3" r="T145"/>
  <c r="T144"/>
  <c r="T138"/>
  <c r="P163"/>
  <c r="R245"/>
  <c r="BK292"/>
  <c r="J292"/>
  <c r="J114"/>
  <c i="4" r="P238"/>
  <c r="BK285"/>
  <c r="J285"/>
  <c r="J113"/>
  <c r="P285"/>
  <c r="BK337"/>
  <c r="J337"/>
  <c r="J117"/>
  <c i="5" r="T235"/>
  <c r="BK283"/>
  <c r="J283"/>
  <c r="J114"/>
  <c r="P326"/>
  <c i="6" r="BK145"/>
  <c r="J145"/>
  <c r="J100"/>
  <c r="BK165"/>
  <c r="J165"/>
  <c r="J102"/>
  <c r="P266"/>
  <c r="T316"/>
  <c i="7" r="R176"/>
  <c r="R167"/>
  <c r="BK279"/>
  <c r="J279"/>
  <c r="J114"/>
  <c r="P321"/>
  <c i="2" r="R166"/>
  <c r="P259"/>
  <c r="R308"/>
  <c i="3" r="R145"/>
  <c r="BK163"/>
  <c r="J163"/>
  <c r="J102"/>
  <c r="T292"/>
  <c i="4" r="BK145"/>
  <c r="J145"/>
  <c r="J100"/>
  <c r="BK163"/>
  <c r="J163"/>
  <c r="J102"/>
  <c r="R266"/>
  <c r="T285"/>
  <c r="T337"/>
  <c i="5" r="R175"/>
  <c r="BK258"/>
  <c r="J258"/>
  <c r="J111"/>
  <c r="T283"/>
  <c i="6" r="P238"/>
  <c r="BK291"/>
  <c r="J291"/>
  <c r="J114"/>
  <c r="R338"/>
  <c i="7" r="T145"/>
  <c r="R235"/>
  <c r="R256"/>
  <c r="R279"/>
  <c r="R321"/>
  <c i="2" r="BK180"/>
  <c i="3" r="R177"/>
  <c r="R168"/>
  <c r="P269"/>
  <c r="P274"/>
  <c r="R315"/>
  <c i="4" r="P145"/>
  <c r="P144"/>
  <c r="P163"/>
  <c r="R238"/>
  <c r="P261"/>
  <c r="R292"/>
  <c i="5" r="T145"/>
  <c r="T144"/>
  <c r="R160"/>
  <c r="P235"/>
  <c r="R258"/>
  <c r="R274"/>
  <c i="7" r="BK162"/>
  <c r="J162"/>
  <c r="J102"/>
  <c r="BK261"/>
  <c r="J261"/>
  <c r="J112"/>
  <c r="P272"/>
  <c r="T272"/>
  <c r="T321"/>
  <c i="2" r="P145"/>
  <c r="P144"/>
  <c r="T166"/>
  <c r="T259"/>
  <c r="R285"/>
  <c r="BK301"/>
  <c r="J301"/>
  <c r="J113"/>
  <c r="T301"/>
  <c i="3" r="BK177"/>
  <c r="J177"/>
  <c r="J106"/>
  <c r="BK269"/>
  <c r="J269"/>
  <c r="J111"/>
  <c r="R274"/>
  <c r="T285"/>
  <c i="4" r="BK177"/>
  <c r="P292"/>
  <c i="5" r="R145"/>
  <c r="R144"/>
  <c r="P160"/>
  <c r="BK235"/>
  <c r="T258"/>
  <c r="P274"/>
  <c r="BK326"/>
  <c r="J326"/>
  <c r="J117"/>
  <c i="6" r="P145"/>
  <c r="P144"/>
  <c r="R165"/>
  <c i="7" r="BK176"/>
  <c r="J176"/>
  <c r="J106"/>
  <c r="T256"/>
  <c r="T302"/>
  <c i="2" r="T145"/>
  <c r="T144"/>
  <c r="BK259"/>
  <c r="J259"/>
  <c r="J109"/>
  <c r="R290"/>
  <c r="BK331"/>
  <c r="J331"/>
  <c r="J115"/>
  <c i="3" r="BK145"/>
  <c r="J145"/>
  <c r="J100"/>
  <c r="T274"/>
  <c r="R285"/>
  <c i="4" r="P177"/>
  <c r="P168"/>
  <c r="BK266"/>
  <c r="J266"/>
  <c r="J112"/>
  <c r="P318"/>
  <c i="5" r="BK175"/>
  <c r="J175"/>
  <c r="J106"/>
  <c r="R283"/>
  <c i="6" r="P177"/>
  <c r="P170"/>
  <c r="R261"/>
  <c r="BK284"/>
  <c r="J284"/>
  <c r="J113"/>
  <c r="R284"/>
  <c r="BK338"/>
  <c r="J338"/>
  <c r="J117"/>
  <c i="7" r="P162"/>
  <c r="R261"/>
  <c r="R302"/>
  <c i="2" r="R180"/>
  <c r="R171"/>
  <c r="BK290"/>
  <c r="J290"/>
  <c r="J112"/>
  <c r="P331"/>
  <c i="3" r="P145"/>
  <c r="P144"/>
  <c r="R163"/>
  <c r="P245"/>
  <c r="R292"/>
  <c i="4" r="R145"/>
  <c r="R144"/>
  <c r="T163"/>
  <c r="BK261"/>
  <c r="J261"/>
  <c r="J111"/>
  <c r="T292"/>
  <c i="5" r="P175"/>
  <c r="BK263"/>
  <c r="J263"/>
  <c r="J112"/>
  <c r="BK307"/>
  <c r="J307"/>
  <c r="J115"/>
  <c i="6" r="T177"/>
  <c r="T170"/>
  <c r="BK261"/>
  <c r="J261"/>
  <c r="J111"/>
  <c r="P291"/>
  <c r="T338"/>
  <c i="7" r="R145"/>
  <c r="R144"/>
  <c r="R138"/>
  <c r="R162"/>
  <c r="BK235"/>
  <c r="J235"/>
  <c r="J109"/>
  <c r="P256"/>
  <c r="P279"/>
  <c r="BK321"/>
  <c r="J321"/>
  <c r="J117"/>
  <c i="2" r="T180"/>
  <c r="T171"/>
  <c r="BK285"/>
  <c r="J285"/>
  <c r="J111"/>
  <c r="T308"/>
  <c i="3" r="P177"/>
  <c r="P168"/>
  <c r="R269"/>
  <c r="BK285"/>
  <c r="J285"/>
  <c r="J113"/>
  <c r="P285"/>
  <c i="4" r="T261"/>
  <c r="R318"/>
  <c i="5" r="BK145"/>
  <c r="J145"/>
  <c r="J100"/>
  <c r="BK160"/>
  <c r="J160"/>
  <c r="J103"/>
  <c r="P258"/>
  <c r="P283"/>
  <c r="R326"/>
  <c i="6" r="BK177"/>
  <c r="J177"/>
  <c r="J106"/>
  <c r="P261"/>
  <c r="T291"/>
  <c i="7" r="T176"/>
  <c r="T167"/>
  <c r="BK256"/>
  <c r="J256"/>
  <c r="J111"/>
  <c r="T279"/>
  <c i="8" r="BK120"/>
  <c r="J120"/>
  <c r="J98"/>
  <c r="R120"/>
  <c r="R119"/>
  <c r="R118"/>
  <c i="2" r="P180"/>
  <c r="P171"/>
  <c r="P285"/>
  <c r="P308"/>
  <c i="3" r="T245"/>
  <c r="T244"/>
  <c r="BK315"/>
  <c r="J315"/>
  <c r="J115"/>
  <c i="4" r="R177"/>
  <c r="R168"/>
  <c r="T266"/>
  <c r="R285"/>
  <c r="P337"/>
  <c i="5" r="T160"/>
  <c r="T263"/>
  <c r="R307"/>
  <c i="6" r="T165"/>
  <c r="R238"/>
  <c r="R291"/>
  <c i="7" r="P145"/>
  <c r="P144"/>
  <c r="T162"/>
  <c r="P235"/>
  <c r="P234"/>
  <c r="T261"/>
  <c r="P302"/>
  <c i="8" r="P120"/>
  <c r="P119"/>
  <c r="P118"/>
  <c i="1" r="AU101"/>
  <c i="8" r="T120"/>
  <c r="T119"/>
  <c r="T118"/>
  <c i="6" r="BK139"/>
  <c i="2" r="BK139"/>
  <c r="J139"/>
  <c r="J98"/>
  <c i="3" r="BK158"/>
  <c r="J158"/>
  <c r="J101"/>
  <c i="2" r="BK159"/>
  <c r="J159"/>
  <c r="J101"/>
  <c r="BK175"/>
  <c r="J175"/>
  <c r="J105"/>
  <c i="3" r="BK241"/>
  <c r="J241"/>
  <c r="J107"/>
  <c i="6" r="BK174"/>
  <c r="J174"/>
  <c r="J105"/>
  <c r="BK234"/>
  <c r="J234"/>
  <c r="J107"/>
  <c i="7" r="BK139"/>
  <c i="2" r="BK255"/>
  <c r="J255"/>
  <c r="J107"/>
  <c i="5" r="BK167"/>
  <c r="J167"/>
  <c r="J104"/>
  <c i="7" r="BK231"/>
  <c r="J231"/>
  <c r="J107"/>
  <c i="4" r="BK169"/>
  <c r="J169"/>
  <c r="J104"/>
  <c i="7" r="BK254"/>
  <c r="J254"/>
  <c r="J110"/>
  <c i="2" r="BK352"/>
  <c r="J352"/>
  <c r="J116"/>
  <c i="6" r="BK171"/>
  <c r="J171"/>
  <c r="J104"/>
  <c r="BK259"/>
  <c r="J259"/>
  <c r="J110"/>
  <c i="7" r="BK168"/>
  <c i="2" r="BK283"/>
  <c r="J283"/>
  <c r="J110"/>
  <c i="3" r="BK139"/>
  <c r="J139"/>
  <c r="J98"/>
  <c i="4" r="BK139"/>
  <c r="BK160"/>
  <c r="J160"/>
  <c r="J101"/>
  <c r="BK172"/>
  <c r="J172"/>
  <c r="J105"/>
  <c r="BK335"/>
  <c r="J335"/>
  <c r="J116"/>
  <c i="5" r="BK139"/>
  <c r="BK172"/>
  <c r="J172"/>
  <c r="J105"/>
  <c i="7" r="BK157"/>
  <c r="J157"/>
  <c r="J101"/>
  <c i="3" r="BK340"/>
  <c r="J340"/>
  <c r="J116"/>
  <c i="4" r="BK259"/>
  <c r="J259"/>
  <c r="J110"/>
  <c i="2" r="BK172"/>
  <c r="J172"/>
  <c r="J104"/>
  <c i="3" r="BK174"/>
  <c r="J174"/>
  <c r="J105"/>
  <c r="BK267"/>
  <c r="J267"/>
  <c r="J110"/>
  <c r="BK342"/>
  <c r="J342"/>
  <c r="J117"/>
  <c i="5" r="BK256"/>
  <c r="J256"/>
  <c r="J110"/>
  <c r="BK324"/>
  <c r="J324"/>
  <c r="J116"/>
  <c i="7" r="BK173"/>
  <c r="J173"/>
  <c r="J105"/>
  <c i="8" r="E85"/>
  <c i="4" r="BK234"/>
  <c r="J234"/>
  <c r="J107"/>
  <c i="6" r="BK336"/>
  <c r="J336"/>
  <c r="J116"/>
  <c i="7" r="BK319"/>
  <c r="J319"/>
  <c r="J116"/>
  <c i="2" r="BK354"/>
  <c r="J354"/>
  <c r="J117"/>
  <c i="3" r="BK169"/>
  <c r="J169"/>
  <c r="J104"/>
  <c i="5" r="BK155"/>
  <c r="J155"/>
  <c r="J102"/>
  <c r="BK231"/>
  <c r="J231"/>
  <c r="J107"/>
  <c i="6" r="BK159"/>
  <c r="J159"/>
  <c r="J101"/>
  <c i="7" r="J145"/>
  <c r="J100"/>
  <c i="8" r="BE121"/>
  <c r="F115"/>
  <c i="7" r="BK234"/>
  <c r="J234"/>
  <c r="J108"/>
  <c i="8" r="J92"/>
  <c r="J91"/>
  <c i="7" r="J139"/>
  <c r="J98"/>
  <c i="8" r="BE124"/>
  <c i="7" r="J168"/>
  <c r="J104"/>
  <c i="8" r="J112"/>
  <c i="7" r="J91"/>
  <c r="J131"/>
  <c r="BE151"/>
  <c r="BE177"/>
  <c r="BE180"/>
  <c r="BE197"/>
  <c r="J92"/>
  <c r="F134"/>
  <c r="BE158"/>
  <c r="BE186"/>
  <c r="BE241"/>
  <c r="BE262"/>
  <c r="BE264"/>
  <c r="BE270"/>
  <c r="BE286"/>
  <c r="BE307"/>
  <c i="6" r="BK170"/>
  <c r="J170"/>
  <c r="J103"/>
  <c i="7" r="BE222"/>
  <c r="BE224"/>
  <c r="BE229"/>
  <c r="BE252"/>
  <c r="BE280"/>
  <c r="BE300"/>
  <c r="BE311"/>
  <c i="6" r="J139"/>
  <c r="J98"/>
  <c i="7" r="BE140"/>
  <c r="BE205"/>
  <c r="BE236"/>
  <c r="BE237"/>
  <c r="BE243"/>
  <c r="BE255"/>
  <c r="BE294"/>
  <c r="BE313"/>
  <c r="BE322"/>
  <c i="6" r="BK237"/>
  <c r="J237"/>
  <c r="J108"/>
  <c i="7" r="BE146"/>
  <c r="BE165"/>
  <c r="BE277"/>
  <c r="BE284"/>
  <c r="BE305"/>
  <c r="BE317"/>
  <c r="BE320"/>
  <c r="BE323"/>
  <c r="BE203"/>
  <c r="BE210"/>
  <c r="BE247"/>
  <c r="BE273"/>
  <c r="BE296"/>
  <c r="BE188"/>
  <c r="BE215"/>
  <c r="BE232"/>
  <c r="BE258"/>
  <c r="BE288"/>
  <c r="E85"/>
  <c r="BE226"/>
  <c r="BE268"/>
  <c r="BE282"/>
  <c r="BE250"/>
  <c r="BE260"/>
  <c r="BE303"/>
  <c r="BE169"/>
  <c r="BE184"/>
  <c r="BE239"/>
  <c r="BE245"/>
  <c r="BE249"/>
  <c r="BE259"/>
  <c r="BE275"/>
  <c r="BE309"/>
  <c i="6" r="BK144"/>
  <c r="J144"/>
  <c r="J99"/>
  <c i="7" r="BE163"/>
  <c r="BE174"/>
  <c r="BE178"/>
  <c r="BE182"/>
  <c r="BE257"/>
  <c r="BE292"/>
  <c i="6" r="J92"/>
  <c r="BE187"/>
  <c r="BE223"/>
  <c r="BE250"/>
  <c r="BE264"/>
  <c r="BE314"/>
  <c r="J133"/>
  <c r="BE175"/>
  <c r="BE254"/>
  <c r="BE271"/>
  <c r="BE329"/>
  <c r="BE334"/>
  <c i="5" r="J139"/>
  <c r="J98"/>
  <c r="BK154"/>
  <c r="J154"/>
  <c r="J101"/>
  <c i="6" r="BE252"/>
  <c r="BE287"/>
  <c r="BE327"/>
  <c r="BE235"/>
  <c r="BE240"/>
  <c r="BE248"/>
  <c r="BE278"/>
  <c r="BE285"/>
  <c r="BE292"/>
  <c r="BE306"/>
  <c r="BE319"/>
  <c r="BE323"/>
  <c r="BE337"/>
  <c r="BE339"/>
  <c i="5" r="J235"/>
  <c r="J109"/>
  <c i="6" r="BE146"/>
  <c r="BE181"/>
  <c r="BE209"/>
  <c r="BE246"/>
  <c r="BE255"/>
  <c r="BE262"/>
  <c r="BE294"/>
  <c r="BE317"/>
  <c r="BE325"/>
  <c r="BE340"/>
  <c r="E85"/>
  <c r="F92"/>
  <c r="BE195"/>
  <c r="BE239"/>
  <c r="BE140"/>
  <c r="BE227"/>
  <c r="BE242"/>
  <c r="BE265"/>
  <c r="BE296"/>
  <c r="BE152"/>
  <c r="BE166"/>
  <c r="BE168"/>
  <c r="BE183"/>
  <c r="BE204"/>
  <c r="BE218"/>
  <c r="BE229"/>
  <c r="BE160"/>
  <c r="BE178"/>
  <c r="BE189"/>
  <c r="BE225"/>
  <c r="BE232"/>
  <c r="BE244"/>
  <c r="BE302"/>
  <c r="BE308"/>
  <c r="J131"/>
  <c r="BE260"/>
  <c r="BE267"/>
  <c r="BE289"/>
  <c r="BE310"/>
  <c r="BE179"/>
  <c r="BE257"/>
  <c r="BE263"/>
  <c r="BE276"/>
  <c r="BE300"/>
  <c i="5" r="BK144"/>
  <c r="J144"/>
  <c r="J99"/>
  <c i="6" r="BE172"/>
  <c r="BE185"/>
  <c r="BE213"/>
  <c r="BE282"/>
  <c i="4" r="BK144"/>
  <c r="J144"/>
  <c r="J99"/>
  <c r="J177"/>
  <c r="J106"/>
  <c r="J238"/>
  <c r="J109"/>
  <c i="5" r="F92"/>
  <c r="BE146"/>
  <c r="BE232"/>
  <c r="BE277"/>
  <c r="BE286"/>
  <c r="BE312"/>
  <c r="J133"/>
  <c r="BE173"/>
  <c r="BE210"/>
  <c r="BE215"/>
  <c r="BE239"/>
  <c r="BE284"/>
  <c i="4" r="J139"/>
  <c r="J98"/>
  <c i="5" r="J89"/>
  <c r="BE189"/>
  <c r="BE245"/>
  <c r="BE249"/>
  <c r="BE290"/>
  <c r="BE299"/>
  <c r="BE318"/>
  <c r="BE325"/>
  <c r="BE327"/>
  <c r="BE148"/>
  <c r="BE161"/>
  <c r="BE176"/>
  <c r="BE179"/>
  <c r="BE205"/>
  <c r="BE241"/>
  <c r="BE260"/>
  <c r="BE322"/>
  <c r="BE328"/>
  <c r="BE183"/>
  <c r="BE203"/>
  <c r="BE222"/>
  <c r="BE257"/>
  <c r="BE264"/>
  <c r="BE275"/>
  <c r="BE279"/>
  <c r="BE314"/>
  <c r="E85"/>
  <c r="BE165"/>
  <c r="BE168"/>
  <c r="BE181"/>
  <c r="BE185"/>
  <c r="BE229"/>
  <c r="BE236"/>
  <c r="BE272"/>
  <c r="BE292"/>
  <c r="BE301"/>
  <c r="BE140"/>
  <c r="BE156"/>
  <c r="BE198"/>
  <c r="BE224"/>
  <c r="BE262"/>
  <c r="BE305"/>
  <c r="BE250"/>
  <c r="BE270"/>
  <c r="BE288"/>
  <c r="BE187"/>
  <c r="BE247"/>
  <c r="BE254"/>
  <c r="BE261"/>
  <c r="BE266"/>
  <c r="BE310"/>
  <c r="BE316"/>
  <c r="J92"/>
  <c r="BE226"/>
  <c r="BE243"/>
  <c r="BE252"/>
  <c r="BE259"/>
  <c r="BE281"/>
  <c r="BE308"/>
  <c r="BE163"/>
  <c r="BE177"/>
  <c r="BE237"/>
  <c r="BE297"/>
  <c i="4" r="BE183"/>
  <c r="BE204"/>
  <c r="BE213"/>
  <c r="BE244"/>
  <c r="BE248"/>
  <c r="BE263"/>
  <c r="J131"/>
  <c r="BE166"/>
  <c r="BE178"/>
  <c r="BE227"/>
  <c r="BE246"/>
  <c r="BE255"/>
  <c r="BE262"/>
  <c r="BE265"/>
  <c r="BE286"/>
  <c r="BE308"/>
  <c r="BE327"/>
  <c r="BE277"/>
  <c r="BE295"/>
  <c r="BE323"/>
  <c r="BE329"/>
  <c i="3" r="J245"/>
  <c r="J109"/>
  <c i="4" r="J91"/>
  <c r="BE146"/>
  <c r="BE170"/>
  <c r="BE189"/>
  <c r="BE229"/>
  <c r="BE240"/>
  <c r="BE316"/>
  <c r="BE321"/>
  <c r="BE333"/>
  <c r="BE336"/>
  <c r="BE173"/>
  <c r="BE195"/>
  <c r="BE239"/>
  <c r="BE252"/>
  <c r="BE302"/>
  <c r="BE319"/>
  <c r="F134"/>
  <c r="BE185"/>
  <c r="BE232"/>
  <c r="BE257"/>
  <c i="3" r="BK168"/>
  <c r="J168"/>
  <c r="J103"/>
  <c i="4" r="J92"/>
  <c r="BE140"/>
  <c r="BE164"/>
  <c r="BE250"/>
  <c r="BE260"/>
  <c r="BE283"/>
  <c r="BE304"/>
  <c r="BE310"/>
  <c r="BE209"/>
  <c r="BE218"/>
  <c r="BE254"/>
  <c r="BE279"/>
  <c r="BE325"/>
  <c r="BE338"/>
  <c r="BE339"/>
  <c r="BE152"/>
  <c r="BE187"/>
  <c r="BE273"/>
  <c r="BE293"/>
  <c r="BE312"/>
  <c r="E127"/>
  <c r="BE181"/>
  <c r="BE267"/>
  <c r="BE297"/>
  <c r="BE161"/>
  <c r="BE179"/>
  <c r="BE242"/>
  <c r="BE288"/>
  <c i="3" r="BK144"/>
  <c r="J144"/>
  <c r="J99"/>
  <c i="4" r="BE223"/>
  <c r="BE225"/>
  <c r="BE235"/>
  <c r="BE264"/>
  <c r="BE290"/>
  <c i="3" r="E85"/>
  <c r="J133"/>
  <c r="BE179"/>
  <c r="BE213"/>
  <c r="BE232"/>
  <c r="BE247"/>
  <c i="2" r="BK258"/>
  <c r="J258"/>
  <c r="J108"/>
  <c i="3" r="J131"/>
  <c r="BE159"/>
  <c r="BE223"/>
  <c r="BE246"/>
  <c r="BE261"/>
  <c r="BE268"/>
  <c r="BE290"/>
  <c r="BE328"/>
  <c r="BE338"/>
  <c r="BE140"/>
  <c r="BE249"/>
  <c r="BE265"/>
  <c r="BE297"/>
  <c r="BE324"/>
  <c i="2" r="J180"/>
  <c r="J106"/>
  <c i="3" r="F134"/>
  <c r="BE149"/>
  <c r="BE187"/>
  <c r="BE218"/>
  <c r="BE259"/>
  <c r="BE295"/>
  <c i="2" r="BK144"/>
  <c r="J144"/>
  <c r="J99"/>
  <c i="3" r="BE175"/>
  <c r="BE228"/>
  <c r="BE271"/>
  <c r="BE275"/>
  <c r="BE303"/>
  <c r="BE316"/>
  <c r="BE183"/>
  <c r="BE197"/>
  <c r="BE270"/>
  <c r="BE272"/>
  <c r="BE283"/>
  <c r="BE288"/>
  <c r="J134"/>
  <c r="BE185"/>
  <c r="BE191"/>
  <c r="BE239"/>
  <c r="BE251"/>
  <c r="BE313"/>
  <c r="BE318"/>
  <c r="BE146"/>
  <c r="BE205"/>
  <c r="BE279"/>
  <c r="BE170"/>
  <c r="BE242"/>
  <c r="BE257"/>
  <c r="BE309"/>
  <c r="BE164"/>
  <c r="BE178"/>
  <c r="BE236"/>
  <c r="BE253"/>
  <c r="BE301"/>
  <c r="BE305"/>
  <c r="BE330"/>
  <c r="BE332"/>
  <c r="BE334"/>
  <c r="BE341"/>
  <c r="BE343"/>
  <c r="BE151"/>
  <c r="BE166"/>
  <c r="BE273"/>
  <c r="BE286"/>
  <c r="BE211"/>
  <c r="BE234"/>
  <c r="BE255"/>
  <c r="BE263"/>
  <c r="BE293"/>
  <c r="BE307"/>
  <c i="2" r="J91"/>
  <c r="BE146"/>
  <c r="BE173"/>
  <c r="BE263"/>
  <c r="BE281"/>
  <c r="BE279"/>
  <c r="BE309"/>
  <c r="BE317"/>
  <c r="BE332"/>
  <c r="BE334"/>
  <c r="J134"/>
  <c r="BE218"/>
  <c r="BE237"/>
  <c r="BE306"/>
  <c r="BE319"/>
  <c r="BE340"/>
  <c r="BE350"/>
  <c r="BE355"/>
  <c r="E85"/>
  <c r="F134"/>
  <c r="BE186"/>
  <c r="BE225"/>
  <c r="BE231"/>
  <c r="BE250"/>
  <c r="BE273"/>
  <c r="BE321"/>
  <c r="BE342"/>
  <c r="BE346"/>
  <c r="BE348"/>
  <c r="J131"/>
  <c r="BE149"/>
  <c r="BE188"/>
  <c r="BE248"/>
  <c r="BE295"/>
  <c r="BE302"/>
  <c r="BE344"/>
  <c r="BE353"/>
  <c r="BE182"/>
  <c r="BE246"/>
  <c r="BE151"/>
  <c r="BE190"/>
  <c r="BE220"/>
  <c r="BE253"/>
  <c r="BE286"/>
  <c r="BE329"/>
  <c r="BE167"/>
  <c r="BE212"/>
  <c r="BE261"/>
  <c r="BE267"/>
  <c r="BE160"/>
  <c r="BE260"/>
  <c r="BE287"/>
  <c r="BE291"/>
  <c r="BE311"/>
  <c r="BE176"/>
  <c r="BE265"/>
  <c r="BE269"/>
  <c r="BE284"/>
  <c r="BE289"/>
  <c r="BE299"/>
  <c r="BE140"/>
  <c r="BE181"/>
  <c r="BE201"/>
  <c r="BE256"/>
  <c r="BE271"/>
  <c r="BE275"/>
  <c r="BE323"/>
  <c r="BE169"/>
  <c r="BE184"/>
  <c r="BE194"/>
  <c r="BE277"/>
  <c r="BE288"/>
  <c r="BE304"/>
  <c r="BE313"/>
  <c r="BE325"/>
  <c i="3" r="F35"/>
  <c i="1" r="BB96"/>
  <c i="5" r="F37"/>
  <c i="1" r="BD98"/>
  <c i="8" r="J34"/>
  <c i="1" r="AW101"/>
  <c i="2" r="F35"/>
  <c i="1" r="BB95"/>
  <c i="4" r="F36"/>
  <c i="1" r="BC97"/>
  <c i="7" r="F34"/>
  <c i="1" r="BA100"/>
  <c i="2" r="J34"/>
  <c i="1" r="AW95"/>
  <c i="5" r="J34"/>
  <c i="1" r="AW98"/>
  <c i="8" r="F34"/>
  <c i="1" r="BA101"/>
  <c i="2" r="F37"/>
  <c i="1" r="BD95"/>
  <c i="4" r="F35"/>
  <c i="1" r="BB97"/>
  <c i="7" r="F36"/>
  <c i="1" r="BC100"/>
  <c i="4" r="F34"/>
  <c i="1" r="BA97"/>
  <c i="5" r="F34"/>
  <c i="1" r="BA98"/>
  <c i="7" r="F35"/>
  <c i="1" r="BB100"/>
  <c i="3" r="F36"/>
  <c i="1" r="BC96"/>
  <c i="6" r="J34"/>
  <c i="1" r="AW99"/>
  <c i="7" r="F37"/>
  <c i="1" r="BD100"/>
  <c i="4" r="J34"/>
  <c i="1" r="AW97"/>
  <c i="5" r="F35"/>
  <c i="1" r="BB98"/>
  <c i="8" r="F36"/>
  <c i="1" r="BC101"/>
  <c i="2" r="F36"/>
  <c i="1" r="BC95"/>
  <c i="4" r="F37"/>
  <c i="1" r="BD97"/>
  <c i="6" r="F36"/>
  <c i="1" r="BC99"/>
  <c i="3" r="F34"/>
  <c i="1" r="BA96"/>
  <c i="6" r="F35"/>
  <c i="1" r="BB99"/>
  <c i="8" r="F37"/>
  <c i="1" r="BD101"/>
  <c i="3" r="J34"/>
  <c i="1" r="AW96"/>
  <c i="6" r="F37"/>
  <c i="1" r="BD99"/>
  <c i="8" r="F35"/>
  <c i="1" r="BB101"/>
  <c i="3" r="F37"/>
  <c i="1" r="BD96"/>
  <c i="6" r="F34"/>
  <c i="1" r="BA99"/>
  <c i="7" r="J34"/>
  <c i="1" r="AW100"/>
  <c i="2" r="F34"/>
  <c i="1" r="BA95"/>
  <c i="5" r="F36"/>
  <c i="1" r="BC98"/>
  <c i="5" l="1" r="BK234"/>
  <c r="J234"/>
  <c r="J108"/>
  <c i="7" r="BK144"/>
  <c r="J144"/>
  <c r="J99"/>
  <c r="P138"/>
  <c r="P137"/>
  <c i="1" r="AU100"/>
  <c i="2" r="BK171"/>
  <c r="J171"/>
  <c r="J103"/>
  <c i="4" r="T144"/>
  <c r="T138"/>
  <c i="5" r="R234"/>
  <c i="3" r="P244"/>
  <c i="6" r="P138"/>
  <c i="2" r="P138"/>
  <c i="3" r="T137"/>
  <c i="7" r="T234"/>
  <c i="4" r="R138"/>
  <c i="5" r="P154"/>
  <c r="P138"/>
  <c r="P137"/>
  <c i="1" r="AU98"/>
  <c i="5" r="T154"/>
  <c i="4" r="BK168"/>
  <c r="J168"/>
  <c r="J103"/>
  <c i="6" r="P237"/>
  <c i="3" r="BK244"/>
  <c r="J244"/>
  <c r="J108"/>
  <c i="6" r="R237"/>
  <c i="2" r="T258"/>
  <c i="5" r="R154"/>
  <c r="T234"/>
  <c i="4" r="T237"/>
  <c r="R237"/>
  <c i="2" r="R258"/>
  <c i="3" r="P138"/>
  <c r="P137"/>
  <c i="1" r="AU96"/>
  <c i="2" r="T138"/>
  <c r="T137"/>
  <c i="5" r="T138"/>
  <c r="T137"/>
  <c i="7" r="R234"/>
  <c r="R137"/>
  <c i="6" r="R144"/>
  <c r="R138"/>
  <c r="R137"/>
  <c i="7" r="BK167"/>
  <c r="J167"/>
  <c r="J103"/>
  <c i="2" r="P258"/>
  <c i="3" r="R244"/>
  <c i="4" r="BK237"/>
  <c r="J237"/>
  <c r="J108"/>
  <c i="2" r="R144"/>
  <c r="R138"/>
  <c r="R137"/>
  <c i="5" r="P234"/>
  <c i="7" r="T144"/>
  <c r="T138"/>
  <c r="T137"/>
  <c i="4" r="P237"/>
  <c i="6" r="T237"/>
  <c i="4" r="P138"/>
  <c r="P137"/>
  <c i="1" r="AU97"/>
  <c i="3" r="R144"/>
  <c r="R138"/>
  <c r="R137"/>
  <c i="5" r="R138"/>
  <c r="R137"/>
  <c i="6" r="T144"/>
  <c r="T138"/>
  <c r="T137"/>
  <c i="8" r="BK119"/>
  <c r="J119"/>
  <c r="J97"/>
  <c i="6" r="BK138"/>
  <c r="BK137"/>
  <c r="J137"/>
  <c i="5" r="BK138"/>
  <c r="BK137"/>
  <c r="J137"/>
  <c i="4" r="BK138"/>
  <c r="BK137"/>
  <c r="J137"/>
  <c i="3" r="BK138"/>
  <c r="J138"/>
  <c r="J97"/>
  <c i="2" r="BK138"/>
  <c r="J138"/>
  <c r="J97"/>
  <c i="5" r="F33"/>
  <c i="1" r="AZ98"/>
  <c i="3" r="J33"/>
  <c i="1" r="AV96"/>
  <c r="AT96"/>
  <c r="BB94"/>
  <c r="W31"/>
  <c i="3" r="F33"/>
  <c i="1" r="AZ96"/>
  <c r="BA94"/>
  <c r="W30"/>
  <c i="4" r="F33"/>
  <c i="1" r="AZ97"/>
  <c i="8" r="F33"/>
  <c i="1" r="AZ101"/>
  <c i="6" r="J33"/>
  <c i="1" r="AV99"/>
  <c r="AT99"/>
  <c i="5" r="J33"/>
  <c i="1" r="AV98"/>
  <c r="AT98"/>
  <c r="BD94"/>
  <c r="W33"/>
  <c i="2" r="J33"/>
  <c i="1" r="AV95"/>
  <c r="AT95"/>
  <c i="6" r="F33"/>
  <c i="1" r="AZ99"/>
  <c i="4" r="J33"/>
  <c i="1" r="AV97"/>
  <c r="AT97"/>
  <c i="8" r="J33"/>
  <c i="1" r="AV101"/>
  <c r="AT101"/>
  <c i="5" r="J30"/>
  <c i="1" r="AG98"/>
  <c i="6" r="J30"/>
  <c i="1" r="AG99"/>
  <c i="7" r="F33"/>
  <c i="1" r="AZ100"/>
  <c i="2" r="F33"/>
  <c i="1" r="AZ95"/>
  <c r="BC94"/>
  <c r="AY94"/>
  <c i="7" r="J33"/>
  <c i="1" r="AV100"/>
  <c r="AT100"/>
  <c i="4" r="J30"/>
  <c i="1" r="AG97"/>
  <c i="2" l="1" r="P137"/>
  <c i="1" r="AU95"/>
  <c i="6" r="P137"/>
  <c i="1" r="AU99"/>
  <c i="4" r="T137"/>
  <c r="R137"/>
  <c i="7" r="BK138"/>
  <c r="J138"/>
  <c r="J97"/>
  <c i="8" r="BK118"/>
  <c r="J118"/>
  <c r="J96"/>
  <c i="1" r="AN99"/>
  <c i="6" r="J138"/>
  <c r="J97"/>
  <c r="J96"/>
  <c i="1" r="AN98"/>
  <c i="5" r="J96"/>
  <c r="J138"/>
  <c r="J97"/>
  <c i="6" r="J39"/>
  <c i="1" r="AN97"/>
  <c i="4" r="J96"/>
  <c i="5" r="J39"/>
  <c i="4" r="J138"/>
  <c r="J97"/>
  <c r="J39"/>
  <c i="3" r="BK137"/>
  <c r="J137"/>
  <c r="J96"/>
  <c i="2" r="BK137"/>
  <c r="J137"/>
  <c r="J96"/>
  <c i="1" r="W32"/>
  <c r="AX94"/>
  <c r="AW94"/>
  <c r="AK30"/>
  <c r="AZ94"/>
  <c r="W29"/>
  <c i="7" l="1" r="BK137"/>
  <c r="J137"/>
  <c r="J30"/>
  <c i="1" r="AG100"/>
  <c r="AN100"/>
  <c i="8" r="J30"/>
  <c i="1" r="AG101"/>
  <c i="2" r="J30"/>
  <c i="1" r="AG95"/>
  <c i="3" r="J30"/>
  <c i="1" r="AG96"/>
  <c r="AN96"/>
  <c r="AV94"/>
  <c r="AK29"/>
  <c r="AU94"/>
  <c i="7" l="1" r="J96"/>
  <c r="J39"/>
  <c i="8" r="J39"/>
  <c i="3" r="J39"/>
  <c i="2" r="J39"/>
  <c i="1" r="AN95"/>
  <c r="AN101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<sst xmlns="http://schemas.openxmlformats.org/spreadsheetml/2006/main">
  <si>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</si>
  <si>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</si>
  <si>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</si>
  <si>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</si>
  <si>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</si>
  <si>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{89088abf-cc8a-4cc9-acf1-ae0e902d2279}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</si>
  <si>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</si>
  <si>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</si>
  <si>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</si>
  <si>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</si>
  <si>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</si>
  <si>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</si>
  <si>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</si>
  <si>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</si>
  <si>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</si>
  <si>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</si>
  <si>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</si>
  <si>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Havlíčkova - modernizace WC v roce 2025</t>
  </si>
  <si>
    <t>KSO:</t>
  </si>
  <si>
    <t>CC-CZ:</t>
  </si>
  <si>
    <t>Místo:</t>
  </si>
  <si>
    <t xml:space="preserve"> </t>
  </si>
  <si>
    <t>Datum:</t>
  </si>
  <si>
    <t>6. 3. 2025</t>
  </si>
  <si>
    <t>Zadavatel:</t>
  </si>
  <si>
    <t>IČ:</t>
  </si>
  <si>
    <t>00297437</t>
  </si>
  <si>
    <t>Město Český Těšín</t>
  </si>
  <si>
    <t>DIČ:</t>
  </si>
  <si>
    <t>CZ00297437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</si>
  <si>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</si>
  <si>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</si>
  <si>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</si>
  <si>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</si>
  <si>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</si>
  <si>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</si>
  <si>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</si>
  <si>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</si>
  <si>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</si>
  <si>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</si>
  <si>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</si>
  <si>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</si>
  <si>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</si>
  <si>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</si>
  <si>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</si>
  <si>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</si>
  <si>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</si>
  <si>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</si>
  <si>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</si>
  <si>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</si>
  <si>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</si>
  <si>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</si>
  <si>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</si>
  <si>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</si>
  <si>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</si>
  <si>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</si>
  <si>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</si>
  <si>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</si>
  <si>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</si>
  <si>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</si>
  <si>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</si>
  <si>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</si>
  <si>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</si>
  <si>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</si>
  <si>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</si>
  <si>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</si>
  <si>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</si>
  <si>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</si>
  <si>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</si>
  <si>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</si>
  <si>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</si>
  <si>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</si>
  <si>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</si>
  <si>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</si>
  <si>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</si>
  <si>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</si>
  <si>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</si>
  <si>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</si>
  <si>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</si>
  <si>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</si>
  <si>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</si>
  <si>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</si>
  <si>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Chlapci IPP</t>
  </si>
  <si>
    <t>STA</t>
  </si>
  <si>
    <t>1</t>
  </si>
  <si>
    <t>{bb786b8b-bb61-46c9-a869-132c5893d160}</t>
  </si>
  <si>
    <t>2</t>
  </si>
  <si>
    <t>SO 02</t>
  </si>
  <si>
    <t>Děvčata IPP</t>
  </si>
  <si>
    <t>{a57bb448-94be-4068-90a4-cbddbfd24e1a}</t>
  </si>
  <si>
    <t>SO 10</t>
  </si>
  <si>
    <t>Sociální zařízení chlapci - 3.NP</t>
  </si>
  <si>
    <t>{7b4d2329-be38-4fae-b505-39e429e84e1c}</t>
  </si>
  <si>
    <t>SO 11</t>
  </si>
  <si>
    <t>Sociální zařízení dívky - 3.NP</t>
  </si>
  <si>
    <t>{e4dea9d0-c74e-43c2-97dc-961294e855b9}</t>
  </si>
  <si>
    <t>SO 13</t>
  </si>
  <si>
    <t>Sociální zařízení chlapci II - 3.NP</t>
  </si>
  <si>
    <t>{b9ad5643-2fd4-4bdb-a8ef-217250863874}</t>
  </si>
  <si>
    <t>SO 14</t>
  </si>
  <si>
    <t>Sociální zařízení dívky II - 3.NP</t>
  </si>
  <si>
    <t>{91c7dfbe-8d1a-4bba-9807-03e7785708b9}</t>
  </si>
  <si>
    <t>SO 20</t>
  </si>
  <si>
    <t>Vedlejší rozpočtové náklady</t>
  </si>
  <si>
    <t>{98d977fd-f9e1-4c81-8fde-7faa8fe278f4}</t>
  </si>
  <si>
    <t>KRYCÍ LIST SOUPISU PRACÍ</t>
  </si>
  <si>
    <t>Objekt:</t>
  </si>
  <si>
    <t>SO 01 - Chlapci IPP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</si>
  <si>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</si>
  <si>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</si>
  <si>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</si>
  <si>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</si>
  <si>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</si>
  <si>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</si>
  <si>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</si>
  <si>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</si>
  <si>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</si>
  <si>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</si>
  <si>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</si>
  <si>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</si>
  <si>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</si>
  <si>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</si>
  <si>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</si>
  <si>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99 - Přesun hmot a manipulace se sutí</t>
  </si>
  <si>
    <t>PSV - Práce a dodávky PSV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</si>
  <si>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</si>
  <si>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</si>
  <si>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</si>
  <si>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</si>
  <si>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</si>
  <si>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</si>
  <si>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</si>
  <si>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</si>
  <si>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</si>
  <si>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</si>
  <si>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</si>
  <si>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</si>
  <si>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</si>
  <si>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</si>
  <si>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</si>
  <si>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</si>
  <si>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</si>
  <si>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</si>
  <si>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</si>
  <si>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</si>
  <si>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</si>
  <si>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</si>
  <si>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</si>
  <si>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</si>
  <si>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</si>
  <si>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</si>
  <si>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</si>
  <si>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</si>
  <si>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</si>
  <si>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Příčka z pórobetonových hladkých tvárnic na tenkovrstvou maltu tl 100 mm obezdívka geberitu</t>
  </si>
  <si>
    <t>m2</t>
  </si>
  <si>
    <t>CS ÚRS 2020 01</t>
  </si>
  <si>
    <t>4</t>
  </si>
  <si>
    <t>-980631618</t>
  </si>
  <si>
    <t>PP</t>
  </si>
  <si>
    <t>Příčky z pórobetonových tvárnic hladkých na tenké maltové lože objemová hmotnost do 500 kg/m3, tloušťka příčky 100 mm</t>
  </si>
  <si>
    <t>VV</t>
  </si>
  <si>
    <t>1,2*1,4+1,2*0,85</t>
  </si>
  <si>
    <t>Součet</t>
  </si>
  <si>
    <t>6</t>
  </si>
  <si>
    <t>Úpravy povrchů, podlahy a osazování výplní</t>
  </si>
  <si>
    <t>61</t>
  </si>
  <si>
    <t>Úprava povrchů vnitřních</t>
  </si>
  <si>
    <t>75</t>
  </si>
  <si>
    <t>611321141</t>
  </si>
  <si>
    <t>Vápenocementová omítka štuková dvouvrstvá vnitřních stropů rovných nanášená ručně</t>
  </si>
  <si>
    <t>CS ÚRS 2025 01</t>
  </si>
  <si>
    <t>-1339317658</t>
  </si>
  <si>
    <t>Omítka vápenocementová vnitřních ploch nanášená ručně dvouvrstvá, tloušťky jádrové omítky do 10 mm a tloušťky štuku do 3 mm štuková vodorovných konstrukcí stropů rovných</t>
  </si>
  <si>
    <t>Online PSC</t>
  </si>
  <si>
    <t>https://podminky.urs.cz/item/CS_URS_2025_01/611321141</t>
  </si>
  <si>
    <t>612321141</t>
  </si>
  <si>
    <t>Vápenocementová omítka štuková dvouvrstvá vnitřních stěn nanášená ručně</t>
  </si>
  <si>
    <t>-77941381</t>
  </si>
  <si>
    <t xml:space="preserve">Omítka vápenocementová vnitřních ploch  nanášená ručně dvouvrstvá, tloušťky jádrové omítky do 10 mm a tloušťky štuku do 3 mm štuková svislých konstrukcí stěn</t>
  </si>
  <si>
    <t>612331121</t>
  </si>
  <si>
    <t>Cementová omítka hladká jednovrstvá vnitřních stěn nanášená ručně-pod obklady</t>
  </si>
  <si>
    <t>310478193</t>
  </si>
  <si>
    <t xml:space="preserve">Omítka cementová vnitřních ploch  nanášená ručně jednovrstvá, tloušťky do 10 mm hladká svislých konstrukcí stěn</t>
  </si>
  <si>
    <t>(1,1+0,9)*2*2,1*2</t>
  </si>
  <si>
    <t>(2,9*2,4)*2*1,65</t>
  </si>
  <si>
    <t>(1,55+1,4)*2*1,65</t>
  </si>
  <si>
    <t>(1,55+0,85)*2*1,65</t>
  </si>
  <si>
    <t>-0,6*1,65*2*2-0,8*1,65</t>
  </si>
  <si>
    <t>63</t>
  </si>
  <si>
    <t>Podlahy a podlahové konstrukce</t>
  </si>
  <si>
    <t>632451214</t>
  </si>
  <si>
    <t>Potěr cementový samonivelační litý C20 tl do 50 mm</t>
  </si>
  <si>
    <t>1344308759</t>
  </si>
  <si>
    <t>Potěr cementový samonivelační litý tř. C 20, tl. přes 45 do 50 mm</t>
  </si>
  <si>
    <t>1,4*1,55+0,85*1,55</t>
  </si>
  <si>
    <t>2,9*2,4</t>
  </si>
  <si>
    <t>1,1*0,9*2</t>
  </si>
  <si>
    <t>64</t>
  </si>
  <si>
    <t>Osazování výplní otvorů</t>
  </si>
  <si>
    <t>5</t>
  </si>
  <si>
    <t>642944121</t>
  </si>
  <si>
    <t>Osazování ocelových zárubní dodatečné pl do 2,5 m2</t>
  </si>
  <si>
    <t>kus</t>
  </si>
  <si>
    <t>-1583761690</t>
  </si>
  <si>
    <t xml:space="preserve">Osazení ocelových dveřních zárubní lisovaných nebo z úhelníků dodatečně  s vybetonováním prahu, plochy do 2,5 m2</t>
  </si>
  <si>
    <t>M</t>
  </si>
  <si>
    <t>55331352</t>
  </si>
  <si>
    <t>zárubeň ocelová pro běžné zdění a pórobeton 100 levá/pravá 800</t>
  </si>
  <si>
    <t>8</t>
  </si>
  <si>
    <t>1792940604</t>
  </si>
  <si>
    <t>zárubeň ocelová pro běžné zdění a pórobeton 100 levá/pravá 900</t>
  </si>
  <si>
    <t>9</t>
  </si>
  <si>
    <t>Ostatní konstrukce a práce, bourání</t>
  </si>
  <si>
    <t>94</t>
  </si>
  <si>
    <t>Lešení a stavební výtahy</t>
  </si>
  <si>
    <t>949101111</t>
  </si>
  <si>
    <t>Lešení pomocné pro objekty pozemních staveb s lešeňovou podlahou v do 1,9 m zatížení do 150 kg/m2</t>
  </si>
  <si>
    <t>1587599088</t>
  </si>
  <si>
    <t xml:space="preserve">Lešení pomocné pracovní pro objekty pozemních staveb  pro zatížení do 150 kg/m2, o výšce lešeňové podlahy do 1,9 m</t>
  </si>
  <si>
    <t>95</t>
  </si>
  <si>
    <t>Různé dokončovací konstrukce a práce pozemních staveb</t>
  </si>
  <si>
    <t>952901111</t>
  </si>
  <si>
    <t>Vyčištění budov bytové a občanské výstavby při výšce podlaží do 4 m</t>
  </si>
  <si>
    <t>-620722417</t>
  </si>
  <si>
    <t xml:space="preserve">Vyčištění budov nebo objektů před předáním do užívání  budov bytové nebo občanské výstavby, světlé výšky podlaží do 4 m</t>
  </si>
  <si>
    <t>12,928</t>
  </si>
  <si>
    <t>96</t>
  </si>
  <si>
    <t>Bourání konstrukcí</t>
  </si>
  <si>
    <t>10</t>
  </si>
  <si>
    <t>210200127</t>
  </si>
  <si>
    <t>Demontáž nástěnných svítidel</t>
  </si>
  <si>
    <t>ks</t>
  </si>
  <si>
    <t>-465265563</t>
  </si>
  <si>
    <t>11</t>
  </si>
  <si>
    <t>725110811</t>
  </si>
  <si>
    <t>Demontáž klozetů splachovací s nádrží</t>
  </si>
  <si>
    <t>soubor</t>
  </si>
  <si>
    <t>-385852553</t>
  </si>
  <si>
    <t xml:space="preserve">Demontáž klozetů  splachovacích s nádrží nebo tlakovým splachovačem</t>
  </si>
  <si>
    <t>725122813</t>
  </si>
  <si>
    <t>Demontáž pisoárových stání s nádrží a jedním záchodkem</t>
  </si>
  <si>
    <t>-1323482216</t>
  </si>
  <si>
    <t xml:space="preserve">Demontáž pisoárů  s nádrží a 1 záchodkem</t>
  </si>
  <si>
    <t>13</t>
  </si>
  <si>
    <t>725210821</t>
  </si>
  <si>
    <t>Demontáž umyvadel bez výtokových armatur</t>
  </si>
  <si>
    <t>-1191514360</t>
  </si>
  <si>
    <t xml:space="preserve">Demontáž umyvadel  bez výtokových armatur umyvadel</t>
  </si>
  <si>
    <t>14</t>
  </si>
  <si>
    <t>725820801</t>
  </si>
  <si>
    <t>Demontáž baterie nástěnné do G 3 / 4</t>
  </si>
  <si>
    <t>1724806656</t>
  </si>
  <si>
    <t xml:space="preserve">Demontáž baterií  nástěnných do G 3/4</t>
  </si>
  <si>
    <t>76</t>
  </si>
  <si>
    <t>725840850</t>
  </si>
  <si>
    <t>Demontáž baterie sprch diferenciální do G 3/4x1</t>
  </si>
  <si>
    <t>-1679923784</t>
  </si>
  <si>
    <t xml:space="preserve">Demontáž baterií sprchových  diferenciálních do G 3/4 x 1</t>
  </si>
  <si>
    <t>15</t>
  </si>
  <si>
    <t>771571810</t>
  </si>
  <si>
    <t>Demontáž podlah z dlaždic keramických kladených do malty</t>
  </si>
  <si>
    <t>189436357</t>
  </si>
  <si>
    <t>1,55*1,4+1,55*0,85</t>
  </si>
  <si>
    <t>2,9*2,4+1*0,5</t>
  </si>
  <si>
    <t>16</t>
  </si>
  <si>
    <t>781471810</t>
  </si>
  <si>
    <t>Demontáž obkladů z obkladaček keramických kladených do malty</t>
  </si>
  <si>
    <t>-69100344</t>
  </si>
  <si>
    <t>Demontáž obkladů z dlaždic keramických kladených do malty</t>
  </si>
  <si>
    <t>(1,1+0,9)*2*2*2</t>
  </si>
  <si>
    <t>-0,6*2</t>
  </si>
  <si>
    <t>(2,9+2,45)*2*1,5</t>
  </si>
  <si>
    <t>-0,6*1,5*2</t>
  </si>
  <si>
    <t>(1,55+1,4)*2*1,8</t>
  </si>
  <si>
    <t>-0,6*1,8</t>
  </si>
  <si>
    <t>(1,55+0,85)*2*1,8</t>
  </si>
  <si>
    <t>17</t>
  </si>
  <si>
    <t>962031133</t>
  </si>
  <si>
    <t>Bourání příček z cihel pálených na MVC tl do 150 mm</t>
  </si>
  <si>
    <t>1099537129</t>
  </si>
  <si>
    <t xml:space="preserve">Bourání příček z cihel, tvárnic nebo příčkovek  z cihel pálených, plných nebo dutých na maltu vápennou nebo vápenocementovou, tl. do 150 mm</t>
  </si>
  <si>
    <t>2,885*2,2+0,95*2,2</t>
  </si>
  <si>
    <t>-0,6*2*2</t>
  </si>
  <si>
    <t>0,95*2,2+2,26*2,2</t>
  </si>
  <si>
    <t>18</t>
  </si>
  <si>
    <t>968061125</t>
  </si>
  <si>
    <t>Vyvěšení dřevěných dveřních křídel pl. do 2 m2</t>
  </si>
  <si>
    <t>539931731</t>
  </si>
  <si>
    <t>19</t>
  </si>
  <si>
    <t>968072455</t>
  </si>
  <si>
    <t>Vybourání kovových dveřních zárubní pl do 2 m2</t>
  </si>
  <si>
    <t>1563442296</t>
  </si>
  <si>
    <t xml:space="preserve">Vybourání kovových rámů oken s křídly, dveřních zárubní, vrat, stěn, ostění nebo obkladů  dveřních zárubní, plochy do 2 m2</t>
  </si>
  <si>
    <t>0,8*2</t>
  </si>
  <si>
    <t>0,6*2*2</t>
  </si>
  <si>
    <t>73</t>
  </si>
  <si>
    <t>978011161</t>
  </si>
  <si>
    <t>Otlučení (osekání) vnitřní vápenné nebo vápenocementové omítky stropů v rozsahu přes 30 do 50 %</t>
  </si>
  <si>
    <t>1617149567</t>
  </si>
  <si>
    <t>Otlučení vápenných nebo vápenocementových omítek vnitřních ploch stropů, v rozsahu přes 30 do 50 %</t>
  </si>
  <si>
    <t>https://podminky.urs.cz/item/CS_URS_2025_01/978011161</t>
  </si>
  <si>
    <t>2,5*5</t>
  </si>
  <si>
    <t>5*2,7+0,9*1,1*2</t>
  </si>
  <si>
    <t>20</t>
  </si>
  <si>
    <t>978013191</t>
  </si>
  <si>
    <t>Otlučení (osekání) vnitřní vápenné nebo vápenocementové omítky stěn v rozsahu do 100 %</t>
  </si>
  <si>
    <t>2082724904</t>
  </si>
  <si>
    <t>Otlučení vápenných nebo vápenocementových omítek vnitřních ploch stěn s vyškrabáním spar, s očištěním zdiva, v rozsahu přes 50 do 100 %</t>
  </si>
  <si>
    <t>6*3+2,5*3+1,1*3+1,3*0,8+2,3*2,2</t>
  </si>
  <si>
    <t>4,8*3-2*0,8</t>
  </si>
  <si>
    <t>7,4*0,8+6,4*1,4+5,2*1,1</t>
  </si>
  <si>
    <t>978036191</t>
  </si>
  <si>
    <t>Otlučení (osekání) cementových omítek vnějších ploch v rozsahu do 100 %</t>
  </si>
  <si>
    <t>-2044324802</t>
  </si>
  <si>
    <t>Otlučení cementových omítek vnějších ploch s vyškrabáním spar zdiva a s očištěním povrchu, v rozsahu přes 80 do 100 %</t>
  </si>
  <si>
    <t>(2,9+2,4)*2*1,5</t>
  </si>
  <si>
    <t>-0,6*1,5*2-0,8*1,5</t>
  </si>
  <si>
    <t>-0,6*1,8*2</t>
  </si>
  <si>
    <t>22</t>
  </si>
  <si>
    <t>997013212</t>
  </si>
  <si>
    <t>Vnitrostaveništní doprava suti a vybouraných hmot pro budovy v do 9 m ručně</t>
  </si>
  <si>
    <t>t</t>
  </si>
  <si>
    <t>-1591742982</t>
  </si>
  <si>
    <t xml:space="preserve">Vnitrostaveništní doprava suti a vybouraných hmot  vodorovně do 50 m svisle ručně pro budovy a haly výšky přes 6 do 9 m</t>
  </si>
  <si>
    <t>23</t>
  </si>
  <si>
    <t>997013501</t>
  </si>
  <si>
    <t>Odvoz suti a vybouraných hmot na skládku nebo meziskládku do 1 km se složením</t>
  </si>
  <si>
    <t>-1102159111</t>
  </si>
  <si>
    <t xml:space="preserve">Odvoz suti a vybouraných hmot na skládku nebo meziskládku  se složením, na vzdálenost do 1 km</t>
  </si>
  <si>
    <t>24</t>
  </si>
  <si>
    <t>997013509</t>
  </si>
  <si>
    <t>Příplatek k odvozu suti a vybouraných hmot na skládku ZKD 1 km přes 1 km</t>
  </si>
  <si>
    <t>143436042</t>
  </si>
  <si>
    <t xml:space="preserve">Odvoz suti a vybouraných hmot na skládku nebo meziskládku  se složením, na vzdálenost Příplatek k ceně za každý další i započatý 1 km přes 1 km</t>
  </si>
  <si>
    <t>14,722*19 'Přepočtené koeficientem množství</t>
  </si>
  <si>
    <t>25</t>
  </si>
  <si>
    <t>997013631</t>
  </si>
  <si>
    <t>Poplatek za uložení na skládce (skládkovné) stavebního odpadu směsného kód odpadu 17 09 04</t>
  </si>
  <si>
    <t>-540186055</t>
  </si>
  <si>
    <t>Poplatek za uložení stavebního odpadu na skládce (skládkovné) směsného stavebního a demoličního zatříděného do Katalogu odpadů pod kódem 17 09 04</t>
  </si>
  <si>
    <t>99</t>
  </si>
  <si>
    <t>Přesun hmot a manipulace se sutí</t>
  </si>
  <si>
    <t>26</t>
  </si>
  <si>
    <t>998018002</t>
  </si>
  <si>
    <t>Přesun hmot ruční pro budovy v do 12 m</t>
  </si>
  <si>
    <t>-20558611</t>
  </si>
  <si>
    <t xml:space="preserve">Přesun hmot pro budovy občanské výstavby, bydlení, výrobu a služby  ruční - bez užití mechanizace vodorovná dopravní vzdálenost do 100 m pro budovy s jakoukoliv nosnou konstrukcí výšky přes 6 do 12 m</t>
  </si>
  <si>
    <t>PSV</t>
  </si>
  <si>
    <t>Práce a dodávky PSV</t>
  </si>
  <si>
    <t>725</t>
  </si>
  <si>
    <t>Zdravotechnika - zařizovací předměty</t>
  </si>
  <si>
    <t>27</t>
  </si>
  <si>
    <t>725113123</t>
  </si>
  <si>
    <t>M+D geberit + klozetových závěsných mís + prkýnko</t>
  </si>
  <si>
    <t>-65164982</t>
  </si>
  <si>
    <t>28</t>
  </si>
  <si>
    <t>725121121</t>
  </si>
  <si>
    <t>Montáž a úprava ZTI instalaci</t>
  </si>
  <si>
    <t>-918833916</t>
  </si>
  <si>
    <t>29</t>
  </si>
  <si>
    <t>725121511</t>
  </si>
  <si>
    <t>Pisoárový záchodek keramický bez splachovací nádrže s odsáváním a s vodorovným přívodem vody</t>
  </si>
  <si>
    <t>488970663</t>
  </si>
  <si>
    <t>Pisoárové záchodky keramické bez splachovací nádrže urinál odsávací, přívod vody vnitřní vodorovný</t>
  </si>
  <si>
    <t>30</t>
  </si>
  <si>
    <t>725211601</t>
  </si>
  <si>
    <t>Umyvadlo keramické bílé šířky 500 mm bez krytu na sifon připevněné na stěnu šrouby</t>
  </si>
  <si>
    <t>-516770500</t>
  </si>
  <si>
    <t>Umyvadla keramická bílá bez výtokových armatur připevněná na stěnu šrouby bez sloupu nebo krytu na sifon 500 mm</t>
  </si>
  <si>
    <t>31</t>
  </si>
  <si>
    <t>725291511</t>
  </si>
  <si>
    <t>Doplňky zařízení koupelen a záchodů plastové dávkovač tekutého mýdla na 350 ml</t>
  </si>
  <si>
    <t>1554940149</t>
  </si>
  <si>
    <t xml:space="preserve">Doplňky zařízení koupelen a záchodů  plastové dávkovač tekutého mýdla na 350 ml</t>
  </si>
  <si>
    <t>32</t>
  </si>
  <si>
    <t>725291521</t>
  </si>
  <si>
    <t>Doplňky zařízení koupelen a záchodů plastové zásobník toaletních papírů</t>
  </si>
  <si>
    <t>260263116</t>
  </si>
  <si>
    <t xml:space="preserve">Doplňky zařízení koupelen a záchodů  plastové zásobník toaletních papírů</t>
  </si>
  <si>
    <t>33</t>
  </si>
  <si>
    <t>725291531</t>
  </si>
  <si>
    <t>Doplňky zařízení koupelen a záchodů plastové zásobník papírových ručníků</t>
  </si>
  <si>
    <t>-129632645</t>
  </si>
  <si>
    <t xml:space="preserve">Doplňky zařízení koupelen a záchodů  plastové zásobník papírových ručníků</t>
  </si>
  <si>
    <t>34</t>
  </si>
  <si>
    <t>725291541</t>
  </si>
  <si>
    <t>Doplňky zařízení koupelen a záchodů zrcadlo 1200/800</t>
  </si>
  <si>
    <t>-441553966</t>
  </si>
  <si>
    <t>36</t>
  </si>
  <si>
    <t>725822611</t>
  </si>
  <si>
    <t>Baterie umyvadlová stojánková páková</t>
  </si>
  <si>
    <t>1351380850</t>
  </si>
  <si>
    <t>Baterie umyvadlové stojánkové pákové bez výpusti</t>
  </si>
  <si>
    <t>37</t>
  </si>
  <si>
    <t>725841312.RAF</t>
  </si>
  <si>
    <t>Baterie sprchová nástěnná RAF AN80B páková,vč uchycení na stěnu</t>
  </si>
  <si>
    <t>-904023832</t>
  </si>
  <si>
    <t>Baterie sprchová nástěnná RAF AN80B páková</t>
  </si>
  <si>
    <t>72</t>
  </si>
  <si>
    <t>725850011</t>
  </si>
  <si>
    <t xml:space="preserve">Demontáž a zpětná montáž boileru </t>
  </si>
  <si>
    <t>2009222798</t>
  </si>
  <si>
    <t>38</t>
  </si>
  <si>
    <t>998725202</t>
  </si>
  <si>
    <t>Přesun hmot procentní pro zařizovací předměty v objektech v do 12 m</t>
  </si>
  <si>
    <t>%</t>
  </si>
  <si>
    <t>1031422883</t>
  </si>
  <si>
    <t xml:space="preserve">Přesun hmot pro zařizovací předměty  stanovený procentní sazbou (%) z ceny vodorovná dopravní vzdálenost do 50 m v objektech výšky přes 6 do 12 m</t>
  </si>
  <si>
    <t>735</t>
  </si>
  <si>
    <t>Ústřední vytápění - otopná tělesa</t>
  </si>
  <si>
    <t>39</t>
  </si>
  <si>
    <t>735000001</t>
  </si>
  <si>
    <t>UT</t>
  </si>
  <si>
    <t>1199207099</t>
  </si>
  <si>
    <t>741</t>
  </si>
  <si>
    <t>Elektroinstalace - silnoproud</t>
  </si>
  <si>
    <t>40</t>
  </si>
  <si>
    <t>210201000</t>
  </si>
  <si>
    <t>Montáž svítidel nástěnných</t>
  </si>
  <si>
    <t>-2141716263</t>
  </si>
  <si>
    <t>41</t>
  </si>
  <si>
    <t>741.02</t>
  </si>
  <si>
    <t>Dodávka nástěnných svítidel</t>
  </si>
  <si>
    <t>1014528100</t>
  </si>
  <si>
    <t>42</t>
  </si>
  <si>
    <t>741000001</t>
  </si>
  <si>
    <t>Montáž osušovače rukou</t>
  </si>
  <si>
    <t>-1617667821</t>
  </si>
  <si>
    <t>43</t>
  </si>
  <si>
    <t>741.01</t>
  </si>
  <si>
    <t>Dodávka osušovače Empire eco flow ABS 1100 W</t>
  </si>
  <si>
    <t>1515393210</t>
  </si>
  <si>
    <t>763</t>
  </si>
  <si>
    <t>Konstrukce suché výstavby</t>
  </si>
  <si>
    <t>45</t>
  </si>
  <si>
    <t>763411111</t>
  </si>
  <si>
    <t>Sanitární příčky do mokrého prostředí, desky s HPL - laminátem tl 19,6 mm</t>
  </si>
  <si>
    <t>1489586870</t>
  </si>
  <si>
    <t>Sanitární příčky vhodné do mokrého prostředí dělící z dřevotřískových desek s HPL-laminátem tl. 19,6 mm</t>
  </si>
  <si>
    <t>1,55*2+2,4*2</t>
  </si>
  <si>
    <t>46</t>
  </si>
  <si>
    <t>763411121</t>
  </si>
  <si>
    <t>Dveře sanitárních příček, desky s HPL - laminátem tl 19,6 mm, š do 800 mm, v do 2000 mm</t>
  </si>
  <si>
    <t>1837861211</t>
  </si>
  <si>
    <t>Sanitární příčky vhodné do mokrého prostředí dveře vnitřní do sanitárních příček šířky do 800 mm, výšky do 2 000 mm z dřevotřískových desek s HPL-laminátem včetně nerezového kování tl. 19,6 mm</t>
  </si>
  <si>
    <t>47</t>
  </si>
  <si>
    <t>998763201</t>
  </si>
  <si>
    <t>Přesun hmot procentní pro dřevostavby v objektech v do 12 m</t>
  </si>
  <si>
    <t>-1148914206</t>
  </si>
  <si>
    <t xml:space="preserve">Přesun hmot pro dřevostavby  stanovený procentní sazbou (%) z ceny vodorovná dopravní vzdálenost do 50 m v objektech výšky přes 6 do 12 m</t>
  </si>
  <si>
    <t>766</t>
  </si>
  <si>
    <t>Konstrukce truhlářské</t>
  </si>
  <si>
    <t>48</t>
  </si>
  <si>
    <t>766660002</t>
  </si>
  <si>
    <t>Montáž dveřních křídel otvíravých jednokřídlových š přes 0,8 m do ocelové zárubně</t>
  </si>
  <si>
    <t>-42027262</t>
  </si>
  <si>
    <t>Montáž dveřních křídel dřevěných nebo plastových otevíravých do ocelové zárubně povrchově upravených jednokřídlových, šířky přes 800 mm</t>
  </si>
  <si>
    <t>49</t>
  </si>
  <si>
    <t>61162015</t>
  </si>
  <si>
    <t>dveře jednokřídlé voštinové povrch fóliový plné 800x1970/2100mm</t>
  </si>
  <si>
    <t>2094196091</t>
  </si>
  <si>
    <t>dveře jednokřídlé voštinové povrch fóliový plné 900x1970/2100mm</t>
  </si>
  <si>
    <t>51</t>
  </si>
  <si>
    <t>998766202</t>
  </si>
  <si>
    <t>Přesun hmot procentní pro konstrukce truhlářské v objektech v do 12 m</t>
  </si>
  <si>
    <t>-173058851</t>
  </si>
  <si>
    <t>Přesun hmot pro konstrukce truhlářské stanovený procentní sazbou (%) z ceny vodorovná dopravní vzdálenost do 50 m v objektech výšky přes 6 do 12 m</t>
  </si>
  <si>
    <t>771</t>
  </si>
  <si>
    <t>Podlahy z dlaždic</t>
  </si>
  <si>
    <t>52</t>
  </si>
  <si>
    <t>771121011</t>
  </si>
  <si>
    <t>Nátěr penetrační na podlahu</t>
  </si>
  <si>
    <t>-582882383</t>
  </si>
  <si>
    <t>Příprava podkladu před provedením dlažby nátěr penetrační na podlahu</t>
  </si>
  <si>
    <t>53</t>
  </si>
  <si>
    <t>771151011</t>
  </si>
  <si>
    <t>Samonivelační stěrka podlah pevnosti 20 MPa tl 3 mm</t>
  </si>
  <si>
    <t>681383670</t>
  </si>
  <si>
    <t>Příprava podkladu před provedením dlažby samonivelační stěrka min.pevnosti 20 MPa, tloušťky do 3 mm</t>
  </si>
  <si>
    <t>54</t>
  </si>
  <si>
    <t>771574367</t>
  </si>
  <si>
    <t>Montáž podlah keramických pro mechanické zatížení protiskluzných lepených flexi rychletuhnoucím lepidlem do 22 ks/m2</t>
  </si>
  <si>
    <t>988868725</t>
  </si>
  <si>
    <t>Montáž podlah z dlaždic keramických lepených flexibilním rychletuhnoucím lepidlem maloformátových pro vysoké mechanické zatížení protiskluzných nebo reliéfních (bezbariérových) přes 19 do 22 ks/m2</t>
  </si>
  <si>
    <t>55</t>
  </si>
  <si>
    <t>597.01</t>
  </si>
  <si>
    <t>Dodávka dlažby</t>
  </si>
  <si>
    <t>-128099295</t>
  </si>
  <si>
    <t>12,928*1,02 'Přepočtené koeficientem množství</t>
  </si>
  <si>
    <t>56</t>
  </si>
  <si>
    <t>771577151</t>
  </si>
  <si>
    <t>Příplatek k montáži podlah keramických do malty za plochu do 5 m2</t>
  </si>
  <si>
    <t>513428130</t>
  </si>
  <si>
    <t>Montáž podlah z dlaždic keramických kladených do malty Příplatek k cenám za plochu do 5 m2 jednotlivě</t>
  </si>
  <si>
    <t>57</t>
  </si>
  <si>
    <t>771577154</t>
  </si>
  <si>
    <t>Příplatek k montáži podlah keramických do malty za spárování tmelem antibakteriální</t>
  </si>
  <si>
    <t>1808353127</t>
  </si>
  <si>
    <t>Montáž podlah z dlaždic keramických kladených do malty Příplatek k cenám za dvousložkový spárovací tmel</t>
  </si>
  <si>
    <t>58</t>
  </si>
  <si>
    <t>771591112</t>
  </si>
  <si>
    <t>Izolace pod dlažbu nátěrem nebo stěrkou ve dvou vrstvách</t>
  </si>
  <si>
    <t>-1414044941</t>
  </si>
  <si>
    <t>Izolace podlahy pod dlažbu nátěrem nebo stěrkou ve dvou vrstvách</t>
  </si>
  <si>
    <t>59</t>
  </si>
  <si>
    <t>771591113</t>
  </si>
  <si>
    <t>podlaha izolace ve spojení s dlažbou vnitřní kouty</t>
  </si>
  <si>
    <t>m</t>
  </si>
  <si>
    <t>-1172151814</t>
  </si>
  <si>
    <t>1,55*4+1,4*2+0,85*2+2,9*2+2,4*2+1,1*4+0,9*4</t>
  </si>
  <si>
    <t>60</t>
  </si>
  <si>
    <t>998771202</t>
  </si>
  <si>
    <t>Přesun hmot procentní pro podlahy z dlaždic v objektech v do 12 m</t>
  </si>
  <si>
    <t>-1649462824</t>
  </si>
  <si>
    <t>Přesun hmot pro podlahy z dlaždic stanovený procentní sazbou (%) z ceny vodorovná dopravní vzdálenost do 50 m v objektech výšky přes 6 do 12 m</t>
  </si>
  <si>
    <t>781</t>
  </si>
  <si>
    <t>Dokončovací práce - obklady</t>
  </si>
  <si>
    <t>781121011</t>
  </si>
  <si>
    <t>Nátěr penetrační na stěnu</t>
  </si>
  <si>
    <t>1870819482</t>
  </si>
  <si>
    <t>Příprava podkladu před provedením obkladu nátěr penetrační na stěnu</t>
  </si>
  <si>
    <t>62</t>
  </si>
  <si>
    <t>781131112</t>
  </si>
  <si>
    <t>Izolace pod obklad nátěrem nebo stěrkou ve dvou vrstvách</t>
  </si>
  <si>
    <t>-119085898</t>
  </si>
  <si>
    <t>Izolace stěny pod obklad izolace nátěrem nebo stěrkou ve dvou vrstvách</t>
  </si>
  <si>
    <t>29,3*0,2</t>
  </si>
  <si>
    <t>(1,1+0,9)*2*1,9*2</t>
  </si>
  <si>
    <t>781474112</t>
  </si>
  <si>
    <t>Montáž obkladů vnitřních keramických hladkých do 12 ks/m2 lepených flexibilním lepidlem</t>
  </si>
  <si>
    <t>2131517628</t>
  </si>
  <si>
    <t>Montáž obkladů vnitřních stěn z dlaždic keramických lepených flexibilním lepidlem maloformátových hladkých přes 9 do 12 ks/m2</t>
  </si>
  <si>
    <t>592.02</t>
  </si>
  <si>
    <t>Dodávka obkladů</t>
  </si>
  <si>
    <t>-359110494</t>
  </si>
  <si>
    <t>52,143*1,02 'Přepočtené koeficientem množství</t>
  </si>
  <si>
    <t>65</t>
  </si>
  <si>
    <t>781477111</t>
  </si>
  <si>
    <t>Příplatek k montáži obkladů vnitřních keramických hladkých za plochu do 10 m2</t>
  </si>
  <si>
    <t>2029674282</t>
  </si>
  <si>
    <t>Montáž obkladů vnitřních stěn z dlaždic keramických Příplatek k cenám za plochu do 10 m2 jednotlivě</t>
  </si>
  <si>
    <t>66</t>
  </si>
  <si>
    <t>781477114</t>
  </si>
  <si>
    <t>Příplatek k montáži obkladů vnitřních keramických hladkých za spárování tmelem antibakteriální</t>
  </si>
  <si>
    <t>2123090056</t>
  </si>
  <si>
    <t>Montáž obkladů vnitřních stěn z dlaždic keramických Příplatek k cenám za dvousložkový spárovací tmel</t>
  </si>
  <si>
    <t>67</t>
  </si>
  <si>
    <t>781495133</t>
  </si>
  <si>
    <t>izolace ve spojení s obkladem pásem vnitřní kout</t>
  </si>
  <si>
    <t>1902911002</t>
  </si>
  <si>
    <t>68</t>
  </si>
  <si>
    <t>998781202</t>
  </si>
  <si>
    <t>Přesun hmot procentní pro obklady keramické v objektech v do 12 m</t>
  </si>
  <si>
    <t>1256655728</t>
  </si>
  <si>
    <t xml:space="preserve">Přesun hmot pro obklady keramické  stanovený procentní sazbou (%) z ceny vodorovná dopravní vzdálenost do 50 m v objektech výšky přes 6 do 12 m</t>
  </si>
  <si>
    <t>783</t>
  </si>
  <si>
    <t>Dokončovací práce - nátěry</t>
  </si>
  <si>
    <t>69</t>
  </si>
  <si>
    <t>783001111</t>
  </si>
  <si>
    <t>Nátěr zárubní</t>
  </si>
  <si>
    <t>-319378889</t>
  </si>
  <si>
    <t>784</t>
  </si>
  <si>
    <t>Dokončovací práce - malby a tapety</t>
  </si>
  <si>
    <t>71</t>
  </si>
  <si>
    <t>784453382</t>
  </si>
  <si>
    <t>Výmalby na omítkách</t>
  </si>
  <si>
    <t>-1634434924</t>
  </si>
  <si>
    <t>27,98+68,3</t>
  </si>
  <si>
    <t>SO 02 - Děvčata IPP</t>
  </si>
  <si>
    <t>-73316299</t>
  </si>
  <si>
    <t>1,2*1,285+1,2*1,5</t>
  </si>
  <si>
    <t>74</t>
  </si>
  <si>
    <t>-1972363159</t>
  </si>
  <si>
    <t>-298136418</t>
  </si>
  <si>
    <t>1337407255</t>
  </si>
  <si>
    <t>(1,285+0,95)*2*1,65+(1,5+0,95)*2*1,65</t>
  </si>
  <si>
    <t>-0,6*1,65*2</t>
  </si>
  <si>
    <t>(2,26+2,974)*2*1,65</t>
  </si>
  <si>
    <t>(1,0+0,85)*2*2,1*2</t>
  </si>
  <si>
    <t>1923691831</t>
  </si>
  <si>
    <t>11,23</t>
  </si>
  <si>
    <t>2136111226</t>
  </si>
  <si>
    <t>549095265</t>
  </si>
  <si>
    <t>-718617103</t>
  </si>
  <si>
    <t>3,924*2,26+1*0,85*2</t>
  </si>
  <si>
    <t>-1730927567</t>
  </si>
  <si>
    <t>-1007524457</t>
  </si>
  <si>
    <t>1482935164</t>
  </si>
  <si>
    <t>-295909244</t>
  </si>
  <si>
    <t>960762679</t>
  </si>
  <si>
    <t>-836440645</t>
  </si>
  <si>
    <t>-2050490081</t>
  </si>
  <si>
    <t>1,285*0,95+1,5*0,95</t>
  </si>
  <si>
    <t>2,26*2,975</t>
  </si>
  <si>
    <t>1*0,85*2+0,8*0,1*2</t>
  </si>
  <si>
    <t>1981428036</t>
  </si>
  <si>
    <t>(1,258+0,95)*2*1,8+(1,5+0,95)*2*1,8</t>
  </si>
  <si>
    <t>(2,974+2,26)*2*1,5+1,5*2*1,5+0,3*1,5</t>
  </si>
  <si>
    <t>-0,6*1,5*2-0,8*1,5*8</t>
  </si>
  <si>
    <t>(1+0,85)*2*2,1*2</t>
  </si>
  <si>
    <t>1103951944</t>
  </si>
  <si>
    <t>1518358836</t>
  </si>
  <si>
    <t>-1082096498</t>
  </si>
  <si>
    <t>-319834875</t>
  </si>
  <si>
    <t>2,5*5+1,8*2,5+3*2,2</t>
  </si>
  <si>
    <t>311909923</t>
  </si>
  <si>
    <t>2*5,5*2,5-0,8*2-0,9*2</t>
  </si>
  <si>
    <t>6*1+7,4*1,3+2,1*1,1</t>
  </si>
  <si>
    <t>68526428</t>
  </si>
  <si>
    <t>39,41</t>
  </si>
  <si>
    <t>1352048781</t>
  </si>
  <si>
    <t>-384974982</t>
  </si>
  <si>
    <t>131837294</t>
  </si>
  <si>
    <t>12,35*19 'Přepočtené koeficientem množství</t>
  </si>
  <si>
    <t>816700588</t>
  </si>
  <si>
    <t>-2138108077</t>
  </si>
  <si>
    <t>1514106122</t>
  </si>
  <si>
    <t>851376121</t>
  </si>
  <si>
    <t>Montáž</t>
  </si>
  <si>
    <t>-1107252331</t>
  </si>
  <si>
    <t>123617204</t>
  </si>
  <si>
    <t>-1291705533</t>
  </si>
  <si>
    <t>-1384007016</t>
  </si>
  <si>
    <t>208335394</t>
  </si>
  <si>
    <t>35</t>
  </si>
  <si>
    <t>-895209953</t>
  </si>
  <si>
    <t>561579650</t>
  </si>
  <si>
    <t>904599350</t>
  </si>
  <si>
    <t>629203580</t>
  </si>
  <si>
    <t>-1126532111</t>
  </si>
  <si>
    <t>-884549964</t>
  </si>
  <si>
    <t>-1568563155</t>
  </si>
  <si>
    <t>535513540</t>
  </si>
  <si>
    <t>2118231813</t>
  </si>
  <si>
    <t>44</t>
  </si>
  <si>
    <t>729235101</t>
  </si>
  <si>
    <t>2,885*2+0,95*2</t>
  </si>
  <si>
    <t>-78256420</t>
  </si>
  <si>
    <t>-1376471555</t>
  </si>
  <si>
    <t>1161841798</t>
  </si>
  <si>
    <t>-844560548</t>
  </si>
  <si>
    <t>50</t>
  </si>
  <si>
    <t>-1270337107</t>
  </si>
  <si>
    <t>1160320176</t>
  </si>
  <si>
    <t>1967462728</t>
  </si>
  <si>
    <t>445721777</t>
  </si>
  <si>
    <t>2007317947</t>
  </si>
  <si>
    <t>11,23*1,02 'Přepočtené koeficientem množství</t>
  </si>
  <si>
    <t>771577151.1</t>
  </si>
  <si>
    <t>-220539835</t>
  </si>
  <si>
    <t>-900511917</t>
  </si>
  <si>
    <t>1089876521</t>
  </si>
  <si>
    <t>-1262546679</t>
  </si>
  <si>
    <t>5,1*2+2,26*2+0,85*2+1*2+1*2</t>
  </si>
  <si>
    <t>-1761778624</t>
  </si>
  <si>
    <t>1101449746</t>
  </si>
  <si>
    <t>2140519137</t>
  </si>
  <si>
    <t>(1,285+0,95)*2*0,2+(1,5+0,95)*2*0,2</t>
  </si>
  <si>
    <t>(2,975+2,26)*2*0,2</t>
  </si>
  <si>
    <t>-2031519948</t>
  </si>
  <si>
    <t>46,293</t>
  </si>
  <si>
    <t>872097887</t>
  </si>
  <si>
    <t>46,293*1,02 'Přepočtené koeficientem množství</t>
  </si>
  <si>
    <t>-1705883200</t>
  </si>
  <si>
    <t>-671883438</t>
  </si>
  <si>
    <t>-515796531</t>
  </si>
  <si>
    <t>1,65*10+2,1*11</t>
  </si>
  <si>
    <t>336950583</t>
  </si>
  <si>
    <t>1358431172</t>
  </si>
  <si>
    <t>70</t>
  </si>
  <si>
    <t>-194260551</t>
  </si>
  <si>
    <t>23,6+42,03</t>
  </si>
  <si>
    <t>SO 10 - Sociální zařízení chlapci - 3.NP</t>
  </si>
  <si>
    <t>1181502840</t>
  </si>
  <si>
    <t>1*1,2*3</t>
  </si>
  <si>
    <t>1540754235</t>
  </si>
  <si>
    <t>(1,5+5,6)*2*(3,5-2)</t>
  </si>
  <si>
    <t>(3,35+5,6)*2*(3,5-2)</t>
  </si>
  <si>
    <t>1264647067</t>
  </si>
  <si>
    <t>(1,5+5,6)*2*2</t>
  </si>
  <si>
    <t>-0,9*2*2</t>
  </si>
  <si>
    <t>(3,35+5,6)*2*2</t>
  </si>
  <si>
    <t>-0,9*2</t>
  </si>
  <si>
    <t>(1,65+2)*2*2</t>
  </si>
  <si>
    <t>-715995891</t>
  </si>
  <si>
    <t>775912836</t>
  </si>
  <si>
    <t>1181124155</t>
  </si>
  <si>
    <t>7</t>
  </si>
  <si>
    <t>-1639667057</t>
  </si>
  <si>
    <t>2129606863</t>
  </si>
  <si>
    <t>1,5*5,6+2,2*5,6+2,7*1,2</t>
  </si>
  <si>
    <t>-640654038</t>
  </si>
  <si>
    <t>24216085</t>
  </si>
  <si>
    <t>-1983769333</t>
  </si>
  <si>
    <t>558402791</t>
  </si>
  <si>
    <t>725514801</t>
  </si>
  <si>
    <t>Demontáž ohřívač průtokový plynový do 5 litrů za minutu</t>
  </si>
  <si>
    <t>-732300149</t>
  </si>
  <si>
    <t xml:space="preserve">Demontáž plynových ohřívačů  cirkulačních průtokových do 5 l/min</t>
  </si>
  <si>
    <t>-988367058</t>
  </si>
  <si>
    <t>-1637729058</t>
  </si>
  <si>
    <t>1,5*5,6</t>
  </si>
  <si>
    <t>2,2*5,6</t>
  </si>
  <si>
    <t>0,8*1,2*3</t>
  </si>
  <si>
    <t>-1515222417</t>
  </si>
  <si>
    <t>(5,6+1,5)*2*1,8</t>
  </si>
  <si>
    <t>-0,9*1,8*2</t>
  </si>
  <si>
    <t>(5,6+2,2)*2*1,8</t>
  </si>
  <si>
    <t>-0,9*1,8-0,65*2*3</t>
  </si>
  <si>
    <t>(0,8+1,2)*2*2*3</t>
  </si>
  <si>
    <t>-0,65*2*3</t>
  </si>
  <si>
    <t>1279662030</t>
  </si>
  <si>
    <t>2,7*2+1,2*2*2</t>
  </si>
  <si>
    <t>720316701</t>
  </si>
  <si>
    <t>1+1+1+1+1</t>
  </si>
  <si>
    <t>-1938285421</t>
  </si>
  <si>
    <t>0,9*2*2</t>
  </si>
  <si>
    <t>0,65*2*3</t>
  </si>
  <si>
    <t>-1569231665</t>
  </si>
  <si>
    <t>(5,6+1,5)*2*(3,5-1,8)</t>
  </si>
  <si>
    <t>(5,6+3,35)*2*(3,5-1,8)</t>
  </si>
  <si>
    <t>1450754870</t>
  </si>
  <si>
    <t>27721247</t>
  </si>
  <si>
    <t>-1201702127</t>
  </si>
  <si>
    <t>-138299019</t>
  </si>
  <si>
    <t>15,463*19 'Přepočtené koeficientem množství</t>
  </si>
  <si>
    <t>-1259148499</t>
  </si>
  <si>
    <t>1713246115</t>
  </si>
  <si>
    <t>-459918345</t>
  </si>
  <si>
    <t>-1073382898</t>
  </si>
  <si>
    <t>-1570283446</t>
  </si>
  <si>
    <t>-392923704</t>
  </si>
  <si>
    <t>-102457740</t>
  </si>
  <si>
    <t>472997026</t>
  </si>
  <si>
    <t>-1512602155</t>
  </si>
  <si>
    <t>545939877</t>
  </si>
  <si>
    <t>725519107</t>
  </si>
  <si>
    <t>M+D průtokový ohřívač FTA 10 BB</t>
  </si>
  <si>
    <t>-1065323547</t>
  </si>
  <si>
    <t>1721310855</t>
  </si>
  <si>
    <t>-1460715493</t>
  </si>
  <si>
    <t>-755181567</t>
  </si>
  <si>
    <t>-1994359196</t>
  </si>
  <si>
    <t>-122175681</t>
  </si>
  <si>
    <t>1486754505</t>
  </si>
  <si>
    <t>2063301784</t>
  </si>
  <si>
    <t>763131451</t>
  </si>
  <si>
    <t>SDK podhled deska 1xH2 12,5 bez izolace dvouvrstvá spodní kce profil CD+UD</t>
  </si>
  <si>
    <t>-2005529334</t>
  </si>
  <si>
    <t xml:space="preserve">Podhled ze sádrokartonových desek  dvouvrstvá zavěšená spodní konstrukce z ocelových profilů CD, UD jednoduše opláštěná deskou impregnovanou H2, tl. 12,5 mm, bez izolace</t>
  </si>
  <si>
    <t>2,7*1,2</t>
  </si>
  <si>
    <t>-213588316</t>
  </si>
  <si>
    <t>-627052100</t>
  </si>
  <si>
    <t>763411211</t>
  </si>
  <si>
    <t>Dělící přepážky k pisoárům, desky s HPL - laminátem tl 19,6 mm</t>
  </si>
  <si>
    <t>1233147214</t>
  </si>
  <si>
    <t>Sanitární příčky vhodné do mokrého prostředí dělící přepážky k pisoárům z dřevotřískových desek s HPL-laminátem tl. 19,6 mm</t>
  </si>
  <si>
    <t>1*1,5*6</t>
  </si>
  <si>
    <t>-1490577651</t>
  </si>
  <si>
    <t>-508544844</t>
  </si>
  <si>
    <t>-744647202</t>
  </si>
  <si>
    <t>1932109158</t>
  </si>
  <si>
    <t>-245033964</t>
  </si>
  <si>
    <t>626268742</t>
  </si>
  <si>
    <t>-1036766030</t>
  </si>
  <si>
    <t>1,5*5,6+2,2*5,6</t>
  </si>
  <si>
    <t>1181043198</t>
  </si>
  <si>
    <t>23,96*1,02 'Přepočtené koeficientem množství</t>
  </si>
  <si>
    <t>-1832490199</t>
  </si>
  <si>
    <t>-73415592</t>
  </si>
  <si>
    <t>-2141394163</t>
  </si>
  <si>
    <t>1736069102</t>
  </si>
  <si>
    <t>5,6*2+1,5*2+2,2*2+5,6*2+1,15*2</t>
  </si>
  <si>
    <t>-1417403615</t>
  </si>
  <si>
    <t>-769401492</t>
  </si>
  <si>
    <t>1983856773</t>
  </si>
  <si>
    <t>-728418271</t>
  </si>
  <si>
    <t>73,4*1,02 'Přepočtené koeficientem množství</t>
  </si>
  <si>
    <t>-735028125</t>
  </si>
  <si>
    <t>-1346467258</t>
  </si>
  <si>
    <t>-1836560017</t>
  </si>
  <si>
    <t>2*10</t>
  </si>
  <si>
    <t>-830689203</t>
  </si>
  <si>
    <t>-1288267297</t>
  </si>
  <si>
    <t>784000022</t>
  </si>
  <si>
    <t>Výmalba na SDK</t>
  </si>
  <si>
    <t>84684048</t>
  </si>
  <si>
    <t>270108962</t>
  </si>
  <si>
    <t>SO 11 - Sociální zařízení dívky - 3.NP</t>
  </si>
  <si>
    <t>97535151</t>
  </si>
  <si>
    <t>1*1,2*8</t>
  </si>
  <si>
    <t>-723579543</t>
  </si>
  <si>
    <t>-1499842775</t>
  </si>
  <si>
    <t>(1,6+3,5)*2*2</t>
  </si>
  <si>
    <t>-0,8*2*2-0,65*2</t>
  </si>
  <si>
    <t>(3,85+4,6)*2*2</t>
  </si>
  <si>
    <t>-1135053624</t>
  </si>
  <si>
    <t>23,1</t>
  </si>
  <si>
    <t>-96569223</t>
  </si>
  <si>
    <t>1261744960</t>
  </si>
  <si>
    <t>55331346</t>
  </si>
  <si>
    <t>zárubeň ocelová pro běžné zdění a pórobeton 100 levá/pravá 600</t>
  </si>
  <si>
    <t>-797378850</t>
  </si>
  <si>
    <t>336326089</t>
  </si>
  <si>
    <t>4,5*3,85+1,65*3,5</t>
  </si>
  <si>
    <t>2035683052</t>
  </si>
  <si>
    <t>-308108140</t>
  </si>
  <si>
    <t>1203701890</t>
  </si>
  <si>
    <t>1216140719</t>
  </si>
  <si>
    <t>913129782</t>
  </si>
  <si>
    <t>-628407525</t>
  </si>
  <si>
    <t>-1159000397</t>
  </si>
  <si>
    <t>252991206</t>
  </si>
  <si>
    <t>828963642</t>
  </si>
  <si>
    <t>(1,6+3,5)*2*1,8</t>
  </si>
  <si>
    <t>-0,8*1,8*2-0,6*1,8</t>
  </si>
  <si>
    <t>(3,8+4,6)*2*2+3,85*2*2*2</t>
  </si>
  <si>
    <t>-0,8*2-0,65*2*8</t>
  </si>
  <si>
    <t>1,0*2*2*6</t>
  </si>
  <si>
    <t>-0,65*2*8</t>
  </si>
  <si>
    <t>-1006573419</t>
  </si>
  <si>
    <t>3,85*2*2+1,2*2*3+1,2*2*3</t>
  </si>
  <si>
    <t>-1397162772</t>
  </si>
  <si>
    <t>-168038020</t>
  </si>
  <si>
    <t>0,9*2*3</t>
  </si>
  <si>
    <t>0,65*2*8</t>
  </si>
  <si>
    <t>519685616</t>
  </si>
  <si>
    <t>(1,6+3,5)*2*(3,5-1,8)</t>
  </si>
  <si>
    <t>(4,55+3,85)*2*(3,5-1,8)</t>
  </si>
  <si>
    <t>1731338355</t>
  </si>
  <si>
    <t>(3,5+1,65)*2*1,5-0,8*1,5*2-0,6*1,5</t>
  </si>
  <si>
    <t>(4,6+3,85)*2*2-0,8*2</t>
  </si>
  <si>
    <t>3,85*2*2*2-0,6*2*8*2</t>
  </si>
  <si>
    <t>1,2*2*2*3*2</t>
  </si>
  <si>
    <t>637953904</t>
  </si>
  <si>
    <t>1250197345</t>
  </si>
  <si>
    <t>-1810038974</t>
  </si>
  <si>
    <t>21,335*19 'Přepočtené koeficientem množství</t>
  </si>
  <si>
    <t>-1411904360</t>
  </si>
  <si>
    <t>1524494573</t>
  </si>
  <si>
    <t>-173779543</t>
  </si>
  <si>
    <t>-1186766500</t>
  </si>
  <si>
    <t>-829177264</t>
  </si>
  <si>
    <t>109700531</t>
  </si>
  <si>
    <t>-1549160510</t>
  </si>
  <si>
    <t>-1923316002</t>
  </si>
  <si>
    <t>1064419383</t>
  </si>
  <si>
    <t>725519107.1</t>
  </si>
  <si>
    <t>M+D elektrický boiler</t>
  </si>
  <si>
    <t>420792438</t>
  </si>
  <si>
    <t>-556206736</t>
  </si>
  <si>
    <t>184761650</t>
  </si>
  <si>
    <t>914184299</t>
  </si>
  <si>
    <t>688142332</t>
  </si>
  <si>
    <t>1874305708</t>
  </si>
  <si>
    <t>1144585344</t>
  </si>
  <si>
    <t>-2044419952</t>
  </si>
  <si>
    <t>1672865511</t>
  </si>
  <si>
    <t>1089424186</t>
  </si>
  <si>
    <t>-273385720</t>
  </si>
  <si>
    <t>3,85*2*2+1,2*2*6</t>
  </si>
  <si>
    <t>-1649999216</t>
  </si>
  <si>
    <t>824504832</t>
  </si>
  <si>
    <t>562476514</t>
  </si>
  <si>
    <t>-1166452860</t>
  </si>
  <si>
    <t>61162012</t>
  </si>
  <si>
    <t>dveře jednokřídlé voštinové povrch fóliový plné 600x1970/2100mm</t>
  </si>
  <si>
    <t>1027589725</t>
  </si>
  <si>
    <t>1961738532</t>
  </si>
  <si>
    <t>-1778368039</t>
  </si>
  <si>
    <t>-1158792526</t>
  </si>
  <si>
    <t>1562688002</t>
  </si>
  <si>
    <t>564397910</t>
  </si>
  <si>
    <t>23,1*1,02 'Přepočtené koeficientem množství</t>
  </si>
  <si>
    <t>753401840</t>
  </si>
  <si>
    <t>3,85*1,18</t>
  </si>
  <si>
    <t>3,85*1,2</t>
  </si>
  <si>
    <t>-1911740023</t>
  </si>
  <si>
    <t>-1838046131</t>
  </si>
  <si>
    <t>252054756</t>
  </si>
  <si>
    <t>1,6*2+3,5*2+3,85*2+4,55*2</t>
  </si>
  <si>
    <t>1544233202</t>
  </si>
  <si>
    <t>1448137274</t>
  </si>
  <si>
    <t>-1538519409</t>
  </si>
  <si>
    <t>964468421</t>
  </si>
  <si>
    <t>49,7*1,02 'Přepočtené koeficientem množství</t>
  </si>
  <si>
    <t>-1670393668</t>
  </si>
  <si>
    <t>1006219842</t>
  </si>
  <si>
    <t>197921490</t>
  </si>
  <si>
    <t>2*8</t>
  </si>
  <si>
    <t>-1095996411</t>
  </si>
  <si>
    <t>-1027193096</t>
  </si>
  <si>
    <t>722940767</t>
  </si>
  <si>
    <t>134360283</t>
  </si>
  <si>
    <t>SO 13 - Sociální zařízení chlapci II - 3.NP</t>
  </si>
  <si>
    <t>-626803459</t>
  </si>
  <si>
    <t>1*1,2*4</t>
  </si>
  <si>
    <t>-1286272561</t>
  </si>
  <si>
    <t>(1,25+2,6)*2*(3,5-1,65)</t>
  </si>
  <si>
    <t>(3,6+2,6)*2*(3,5-1,65)</t>
  </si>
  <si>
    <t>-1081455606</t>
  </si>
  <si>
    <t>(1,25+2,6)*2*1,65</t>
  </si>
  <si>
    <t>-0,9*1,65*2</t>
  </si>
  <si>
    <t>(3,3+2,6)*2*1,65</t>
  </si>
  <si>
    <t>-0,9*1,65</t>
  </si>
  <si>
    <t>-747355058</t>
  </si>
  <si>
    <t>1,25*2,6</t>
  </si>
  <si>
    <t>3,6*2,6</t>
  </si>
  <si>
    <t>520108039</t>
  </si>
  <si>
    <t>-1740957692</t>
  </si>
  <si>
    <t>-1103187490</t>
  </si>
  <si>
    <t>-1125506125</t>
  </si>
  <si>
    <t>1404056221</t>
  </si>
  <si>
    <t>1341450069</t>
  </si>
  <si>
    <t>1575132194</t>
  </si>
  <si>
    <t>-1449267592</t>
  </si>
  <si>
    <t>805405215</t>
  </si>
  <si>
    <t>1151190241</t>
  </si>
  <si>
    <t>293792472</t>
  </si>
  <si>
    <t>707002353</t>
  </si>
  <si>
    <t>(2,6+1,35)*2*1,8</t>
  </si>
  <si>
    <t>(3,6+2,6)*2*1,8+3,6*1,8</t>
  </si>
  <si>
    <t>-0,9*1,8-0,7*2*4</t>
  </si>
  <si>
    <t>(0,875*2,2*4+1,15*2,2*6)</t>
  </si>
  <si>
    <t>-0,7*2*4</t>
  </si>
  <si>
    <t>-511282022</t>
  </si>
  <si>
    <t>3,6*2,2+1,15*2,2*3</t>
  </si>
  <si>
    <t>-1383896105</t>
  </si>
  <si>
    <t>1+1+1+1+1+1</t>
  </si>
  <si>
    <t>1326365929</t>
  </si>
  <si>
    <t>0,7*2*4</t>
  </si>
  <si>
    <t>602485531</t>
  </si>
  <si>
    <t>(2,6+1,35)*2*(3,5-1,8)</t>
  </si>
  <si>
    <t>(2,6+3,6)*2*(3,5-1,8)</t>
  </si>
  <si>
    <t>1713845791</t>
  </si>
  <si>
    <t>-1568230507</t>
  </si>
  <si>
    <t>1547443236</t>
  </si>
  <si>
    <t>232129177</t>
  </si>
  <si>
    <t>12,64*19 'Přepočtené koeficientem množství</t>
  </si>
  <si>
    <t>519647974</t>
  </si>
  <si>
    <t>1918627224</t>
  </si>
  <si>
    <t>1279406391</t>
  </si>
  <si>
    <t>-743159787</t>
  </si>
  <si>
    <t>1602827748</t>
  </si>
  <si>
    <t>-1541892748</t>
  </si>
  <si>
    <t>-844698632</t>
  </si>
  <si>
    <t>-1648449854</t>
  </si>
  <si>
    <t>842027952</t>
  </si>
  <si>
    <t>-1220788015</t>
  </si>
  <si>
    <t>1484478681</t>
  </si>
  <si>
    <t>-1757643973</t>
  </si>
  <si>
    <t>1812632171</t>
  </si>
  <si>
    <t>-1154377014</t>
  </si>
  <si>
    <t>2120637561</t>
  </si>
  <si>
    <t>-1841942517</t>
  </si>
  <si>
    <t>482200908</t>
  </si>
  <si>
    <t>-1641747550</t>
  </si>
  <si>
    <t>-290735522</t>
  </si>
  <si>
    <t>12,16</t>
  </si>
  <si>
    <t>-1413146430</t>
  </si>
  <si>
    <t>3,6*2+1,15*2*3</t>
  </si>
  <si>
    <t>1509693524</t>
  </si>
  <si>
    <t>2069173408</t>
  </si>
  <si>
    <t>1*1,5*3</t>
  </si>
  <si>
    <t>929853726</t>
  </si>
  <si>
    <t>1121123443</t>
  </si>
  <si>
    <t>1966486754</t>
  </si>
  <si>
    <t>1759697541</t>
  </si>
  <si>
    <t>1926474256</t>
  </si>
  <si>
    <t>15772740</t>
  </si>
  <si>
    <t>-1988075571</t>
  </si>
  <si>
    <t>1523304632</t>
  </si>
  <si>
    <t>12,16*1,02 'Přepočtené koeficientem množství</t>
  </si>
  <si>
    <t>2045184288</t>
  </si>
  <si>
    <t>3,6*1,15</t>
  </si>
  <si>
    <t>74047658</t>
  </si>
  <si>
    <t>-1597399849</t>
  </si>
  <si>
    <t>-996867348</t>
  </si>
  <si>
    <t>2,6*4+3,6*2+1,25*2</t>
  </si>
  <si>
    <t>1029629601</t>
  </si>
  <si>
    <t>981440000</t>
  </si>
  <si>
    <t>-1449064074</t>
  </si>
  <si>
    <t>27,72</t>
  </si>
  <si>
    <t>1757067221</t>
  </si>
  <si>
    <t>27,72*1,02 'Přepočtené koeficientem množství</t>
  </si>
  <si>
    <t>-1043432376</t>
  </si>
  <si>
    <t>1245907867</t>
  </si>
  <si>
    <t>1197789379</t>
  </si>
  <si>
    <t>1,65*8</t>
  </si>
  <si>
    <t>1655283054</t>
  </si>
  <si>
    <t>-465516342</t>
  </si>
  <si>
    <t>-1315778418</t>
  </si>
  <si>
    <t>-1952726316</t>
  </si>
  <si>
    <t>SO 14 - Sociální zařízení dívky II - 3.NP</t>
  </si>
  <si>
    <t>994135187</t>
  </si>
  <si>
    <t>1394770127</t>
  </si>
  <si>
    <t>(2,6+3,8)*2*(3,78-1,65)</t>
  </si>
  <si>
    <t>(1,25+2,6)*2*(3,78-1,65)</t>
  </si>
  <si>
    <t>-944147318</t>
  </si>
  <si>
    <t>(2,6+3,8)*2*1,65</t>
  </si>
  <si>
    <t>-0,8*2</t>
  </si>
  <si>
    <t>1989641966</t>
  </si>
  <si>
    <t>3,8*2,6+1,25*2,6</t>
  </si>
  <si>
    <t>1801123544</t>
  </si>
  <si>
    <t>-1418138428</t>
  </si>
  <si>
    <t>273148710</t>
  </si>
  <si>
    <t>2,6*3,8+1,25*2,6</t>
  </si>
  <si>
    <t>-1483253267</t>
  </si>
  <si>
    <t>1900858311</t>
  </si>
  <si>
    <t>-1058700718</t>
  </si>
  <si>
    <t>-1572767854</t>
  </si>
  <si>
    <t>1940520821</t>
  </si>
  <si>
    <t>-47038514</t>
  </si>
  <si>
    <t>-489843723</t>
  </si>
  <si>
    <t>225654403</t>
  </si>
  <si>
    <t>(1,25+2,6)*2*1,8</t>
  </si>
  <si>
    <t>(3,8+2,6)*2*1,8+3,8*1,8</t>
  </si>
  <si>
    <t>-0,9*1,8-0,7*1,8*4</t>
  </si>
  <si>
    <t>1,2*2,2*6+0,9*2,2*4</t>
  </si>
  <si>
    <t>-153714781</t>
  </si>
  <si>
    <t>3,8*2,2+1,2*2,2*3</t>
  </si>
  <si>
    <t>470156888</t>
  </si>
  <si>
    <t>1206412107</t>
  </si>
  <si>
    <t>-840828834</t>
  </si>
  <si>
    <t>-676793419</t>
  </si>
  <si>
    <t>(2,6+1,25)*2*1,8-0,9*1,8*2</t>
  </si>
  <si>
    <t>(2,6+3,8)*2*1,8-0,9*1,8</t>
  </si>
  <si>
    <t>3,8*1,8-0,7*1,8*4</t>
  </si>
  <si>
    <t>0,9*2,2*4+1,2*2,2*6</t>
  </si>
  <si>
    <t>284491288</t>
  </si>
  <si>
    <t>701187925</t>
  </si>
  <si>
    <t>-1690751050</t>
  </si>
  <si>
    <t>13,92*19 'Přepočtené koeficientem množství</t>
  </si>
  <si>
    <t>-1235155505</t>
  </si>
  <si>
    <t>517134375</t>
  </si>
  <si>
    <t>1380269053</t>
  </si>
  <si>
    <t>-1537345323</t>
  </si>
  <si>
    <t>-151799334</t>
  </si>
  <si>
    <t>-894071222</t>
  </si>
  <si>
    <t>421170995</t>
  </si>
  <si>
    <t>-1708154206</t>
  </si>
  <si>
    <t>1405263978</t>
  </si>
  <si>
    <t>1294950256</t>
  </si>
  <si>
    <t>-2011484011</t>
  </si>
  <si>
    <t>-1872517447</t>
  </si>
  <si>
    <t>-1640028143</t>
  </si>
  <si>
    <t>1617680404</t>
  </si>
  <si>
    <t>408147512</t>
  </si>
  <si>
    <t>-7397354</t>
  </si>
  <si>
    <t>1912740976</t>
  </si>
  <si>
    <t>26663308</t>
  </si>
  <si>
    <t>-1436923618</t>
  </si>
  <si>
    <t>3,8*2+1,2*2*3</t>
  </si>
  <si>
    <t>599487325</t>
  </si>
  <si>
    <t>-434457736</t>
  </si>
  <si>
    <t>-237154986</t>
  </si>
  <si>
    <t>-2063725505</t>
  </si>
  <si>
    <t>1548229095</t>
  </si>
  <si>
    <t>1714249607</t>
  </si>
  <si>
    <t>-1723027143</t>
  </si>
  <si>
    <t>-1280830381</t>
  </si>
  <si>
    <t>1974865589</t>
  </si>
  <si>
    <t>13,13*1,02 'Přepočtené koeficientem množství</t>
  </si>
  <si>
    <t>654854045</t>
  </si>
  <si>
    <t>13,13</t>
  </si>
  <si>
    <t>1760905582</t>
  </si>
  <si>
    <t>1865197032</t>
  </si>
  <si>
    <t>-1125114156</t>
  </si>
  <si>
    <t>1,25*2+2,6*4+3,8*2</t>
  </si>
  <si>
    <t>-904957187</t>
  </si>
  <si>
    <t>-941949192</t>
  </si>
  <si>
    <t>-192703386</t>
  </si>
  <si>
    <t>59648347</t>
  </si>
  <si>
    <t>32,225*1,02 'Přepočtené koeficientem množství</t>
  </si>
  <si>
    <t>419244345</t>
  </si>
  <si>
    <t>545026532</t>
  </si>
  <si>
    <t>438173204</t>
  </si>
  <si>
    <t>939204942</t>
  </si>
  <si>
    <t>-1816971150</t>
  </si>
  <si>
    <t>-2049804867</t>
  </si>
  <si>
    <t>-774303055</t>
  </si>
  <si>
    <t>SO 20 - Vedlejší rozpočtové náklady</t>
  </si>
  <si>
    <t>VRN - Vedlejší rozpočtové náklady</t>
  </si>
  <si>
    <t xml:space="preserve">    VRN3 - Zařízení staveniště</t>
  </si>
  <si>
    <t>VRN</t>
  </si>
  <si>
    <t>VRN3</t>
  </si>
  <si>
    <t>Zařízení staveniště</t>
  </si>
  <si>
    <t>030001000</t>
  </si>
  <si>
    <t>Zařizení staveniště IPP</t>
  </si>
  <si>
    <t>1024</t>
  </si>
  <si>
    <t>-739816990</t>
  </si>
  <si>
    <t>P</t>
  </si>
  <si>
    <t>Poznámka k položce:_x000d_
Zajištění socjálních potřeb pracovníků_x000d_
Montáž najezdové lávky do 1PP</t>
  </si>
  <si>
    <t>0300010003</t>
  </si>
  <si>
    <t>Zařízení staveniště 3NP</t>
  </si>
  <si>
    <t>55875867</t>
  </si>
  <si>
    <t>Poznámka k položce:_x000d_
Zajištění socjálních potřeb pracovníků_x000d_
Montáž lešení_x000d_
Montáž shozu_x000d_
Montáž vrátku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</si>
</sst>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11321141" TargetMode="External" /><Relationship Id="rId2" Type="http://schemas.openxmlformats.org/officeDocument/2006/relationships/hyperlink" Target="https://podminky.urs.cz/item/CS_URS_2025_01/978011161" TargetMode="External" /><Relationship Id="rId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11321141" TargetMode="External" /><Relationship Id="rId2" Type="http://schemas.openxmlformats.org/officeDocument/2006/relationships/hyperlink" Target="https://podminky.urs.cz/item/CS_URS_2025_01/978011161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2025022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ZŠ Havlíčkova - modernizace WC v roce 2025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6. 3. 2025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Český Těšín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ROUND(SUM(AG95:AG101),2)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ROUND(SUM(AS95:AS101),2)</f>
        <v>0</v>
      </c>
      <c r="AT94" s="113">
        <f>ROUND(SUM(AV94:AW94),2)</f>
        <v>0</v>
      </c>
      <c r="AU94" s="114">
        <f>ROUND(SUM(AU95:AU101),5)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ROUND(SUM(AZ95:AZ101),2)</f>
        <v>0</v>
      </c>
      <c r="BA94" s="113">
        <f>ROUND(SUM(BA95:BA101),2)</f>
        <v>0</v>
      </c>
      <c r="BB94" s="113">
        <f>ROUND(SUM(BB95:BB101),2)</f>
        <v>0</v>
      </c>
      <c r="BC94" s="113">
        <f>ROUND(SUM(BC95:BC101),2)</f>
        <v>0</v>
      </c>
      <c r="BD94" s="115">
        <f>ROUND(SUM(BD95:BD101),2)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Chlapci IPP'!J30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 01 - Chlapci IPP'!P137</f>
        <v>0</v>
      </c>
      <c r="AV95" s="127">
        <f>'SO 01 - Chlapci IPP'!J33</f>
        <v>0</v>
      </c>
      <c r="AW95" s="127">
        <f>'SO 01 - Chlapci IPP'!J34</f>
        <v>0</v>
      </c>
      <c r="AX95" s="127">
        <f>'SO 01 - Chlapci IPP'!J35</f>
        <v>0</v>
      </c>
      <c r="AY95" s="127">
        <f>'SO 01 - Chlapci IPP'!J36</f>
        <v>0</v>
      </c>
      <c r="AZ95" s="127">
        <f>'SO 01 - Chlapci IPP'!F33</f>
        <v>0</v>
      </c>
      <c r="BA95" s="127">
        <f>'SO 01 - Chlapci IPP'!F34</f>
        <v>0</v>
      </c>
      <c r="BB95" s="127">
        <f>'SO 01 - Chlapci IPP'!F35</f>
        <v>0</v>
      </c>
      <c r="BC95" s="127">
        <f>'SO 01 - Chlapci IPP'!F36</f>
        <v>0</v>
      </c>
      <c r="BD95" s="129">
        <f>'SO 01 - Chlapci IPP'!F37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Děvčata IPP'!J30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'SO 02 - Děvčata IPP'!P137</f>
        <v>0</v>
      </c>
      <c r="AV96" s="127">
        <f>'SO 02 - Děvčata IPP'!J33</f>
        <v>0</v>
      </c>
      <c r="AW96" s="127">
        <f>'SO 02 - Děvčata IPP'!J34</f>
        <v>0</v>
      </c>
      <c r="AX96" s="127">
        <f>'SO 02 - Děvčata IPP'!J35</f>
        <v>0</v>
      </c>
      <c r="AY96" s="127">
        <f>'SO 02 - Děvčata IPP'!J36</f>
        <v>0</v>
      </c>
      <c r="AZ96" s="127">
        <f>'SO 02 - Děvčata IPP'!F33</f>
        <v>0</v>
      </c>
      <c r="BA96" s="127">
        <f>'SO 02 - Děvčata IPP'!F34</f>
        <v>0</v>
      </c>
      <c r="BB96" s="127">
        <f>'SO 02 - Děvčata IPP'!F35</f>
        <v>0</v>
      </c>
      <c r="BC96" s="127">
        <f>'SO 02 - Děvčata IPP'!F36</f>
        <v>0</v>
      </c>
      <c r="BD96" s="129">
        <f>'SO 02 - Děvčata IPP'!F37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10 - Sociální zařízení...'!J30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v>0</v>
      </c>
      <c r="AT97" s="127">
        <f>ROUND(SUM(AV97:AW97),2)</f>
        <v>0</v>
      </c>
      <c r="AU97" s="128">
        <f>'SO 10 - Sociální zařízení...'!P137</f>
        <v>0</v>
      </c>
      <c r="AV97" s="127">
        <f>'SO 10 - Sociální zařízení...'!J33</f>
        <v>0</v>
      </c>
      <c r="AW97" s="127">
        <f>'SO 10 - Sociální zařízení...'!J34</f>
        <v>0</v>
      </c>
      <c r="AX97" s="127">
        <f>'SO 10 - Sociální zařízení...'!J35</f>
        <v>0</v>
      </c>
      <c r="AY97" s="127">
        <f>'SO 10 - Sociální zařízení...'!J36</f>
        <v>0</v>
      </c>
      <c r="AZ97" s="127">
        <f>'SO 10 - Sociální zařízení...'!F33</f>
        <v>0</v>
      </c>
      <c r="BA97" s="127">
        <f>'SO 10 - Sociální zařízení...'!F34</f>
        <v>0</v>
      </c>
      <c r="BB97" s="127">
        <f>'SO 10 - Sociální zařízení...'!F35</f>
        <v>0</v>
      </c>
      <c r="BC97" s="127">
        <f>'SO 10 - Sociální zařízení...'!F36</f>
        <v>0</v>
      </c>
      <c r="BD97" s="129">
        <f>'SO 10 - Sociální zařízení...'!F37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7" customFormat="1" ht="16.5" customHeight="1">
      <c r="A98" s="118" t="s">
        <v>80</v>
      </c>
      <c r="B98" s="119"/>
      <c r="C98" s="120"/>
      <c r="D98" s="121" t="s">
        <v>93</v>
      </c>
      <c r="E98" s="121"/>
      <c r="F98" s="121"/>
      <c r="G98" s="121"/>
      <c r="H98" s="121"/>
      <c r="I98" s="122"/>
      <c r="J98" s="121" t="s">
        <v>94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11 - Sociální zařízení...'!J30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83</v>
      </c>
      <c r="AR98" s="125"/>
      <c r="AS98" s="126">
        <v>0</v>
      </c>
      <c r="AT98" s="127">
        <f>ROUND(SUM(AV98:AW98),2)</f>
        <v>0</v>
      </c>
      <c r="AU98" s="128">
        <f>'SO 11 - Sociální zařízení...'!P137</f>
        <v>0</v>
      </c>
      <c r="AV98" s="127">
        <f>'SO 11 - Sociální zařízení...'!J33</f>
        <v>0</v>
      </c>
      <c r="AW98" s="127">
        <f>'SO 11 - Sociální zařízení...'!J34</f>
        <v>0</v>
      </c>
      <c r="AX98" s="127">
        <f>'SO 11 - Sociální zařízení...'!J35</f>
        <v>0</v>
      </c>
      <c r="AY98" s="127">
        <f>'SO 11 - Sociální zařízení...'!J36</f>
        <v>0</v>
      </c>
      <c r="AZ98" s="127">
        <f>'SO 11 - Sociální zařízení...'!F33</f>
        <v>0</v>
      </c>
      <c r="BA98" s="127">
        <f>'SO 11 - Sociální zařízení...'!F34</f>
        <v>0</v>
      </c>
      <c r="BB98" s="127">
        <f>'SO 11 - Sociální zařízení...'!F35</f>
        <v>0</v>
      </c>
      <c r="BC98" s="127">
        <f>'SO 11 - Sociální zařízení...'!F36</f>
        <v>0</v>
      </c>
      <c r="BD98" s="129">
        <f>'SO 11 - Sociální zařízení...'!F37</f>
        <v>0</v>
      </c>
      <c r="BE98" s="7"/>
      <c r="BT98" s="130" t="s">
        <v>84</v>
      </c>
      <c r="BV98" s="130" t="s">
        <v>78</v>
      </c>
      <c r="BW98" s="130" t="s">
        <v>95</v>
      </c>
      <c r="BX98" s="130" t="s">
        <v>5</v>
      </c>
      <c r="CL98" s="130" t="s">
        <v>1</v>
      </c>
      <c r="CM98" s="130" t="s">
        <v>86</v>
      </c>
    </row>
    <row r="99" s="7" customFormat="1" ht="16.5" customHeight="1">
      <c r="A99" s="118" t="s">
        <v>80</v>
      </c>
      <c r="B99" s="119"/>
      <c r="C99" s="120"/>
      <c r="D99" s="121" t="s">
        <v>96</v>
      </c>
      <c r="E99" s="121"/>
      <c r="F99" s="121"/>
      <c r="G99" s="121"/>
      <c r="H99" s="121"/>
      <c r="I99" s="122"/>
      <c r="J99" s="121" t="s">
        <v>97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 13 - Sociální zařízení...'!J30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83</v>
      </c>
      <c r="AR99" s="125"/>
      <c r="AS99" s="126">
        <v>0</v>
      </c>
      <c r="AT99" s="127">
        <f>ROUND(SUM(AV99:AW99),2)</f>
        <v>0</v>
      </c>
      <c r="AU99" s="128">
        <f>'SO 13 - Sociální zařízení...'!P137</f>
        <v>0</v>
      </c>
      <c r="AV99" s="127">
        <f>'SO 13 - Sociální zařízení...'!J33</f>
        <v>0</v>
      </c>
      <c r="AW99" s="127">
        <f>'SO 13 - Sociální zařízení...'!J34</f>
        <v>0</v>
      </c>
      <c r="AX99" s="127">
        <f>'SO 13 - Sociální zařízení...'!J35</f>
        <v>0</v>
      </c>
      <c r="AY99" s="127">
        <f>'SO 13 - Sociální zařízení...'!J36</f>
        <v>0</v>
      </c>
      <c r="AZ99" s="127">
        <f>'SO 13 - Sociální zařízení...'!F33</f>
        <v>0</v>
      </c>
      <c r="BA99" s="127">
        <f>'SO 13 - Sociální zařízení...'!F34</f>
        <v>0</v>
      </c>
      <c r="BB99" s="127">
        <f>'SO 13 - Sociální zařízení...'!F35</f>
        <v>0</v>
      </c>
      <c r="BC99" s="127">
        <f>'SO 13 - Sociální zařízení...'!F36</f>
        <v>0</v>
      </c>
      <c r="BD99" s="129">
        <f>'SO 13 - Sociální zařízení...'!F37</f>
        <v>0</v>
      </c>
      <c r="BE99" s="7"/>
      <c r="BT99" s="130" t="s">
        <v>84</v>
      </c>
      <c r="BV99" s="130" t="s">
        <v>78</v>
      </c>
      <c r="BW99" s="130" t="s">
        <v>98</v>
      </c>
      <c r="BX99" s="130" t="s">
        <v>5</v>
      </c>
      <c r="CL99" s="130" t="s">
        <v>1</v>
      </c>
      <c r="CM99" s="130" t="s">
        <v>86</v>
      </c>
    </row>
    <row r="100" s="7" customFormat="1" ht="16.5" customHeight="1">
      <c r="A100" s="118" t="s">
        <v>80</v>
      </c>
      <c r="B100" s="119"/>
      <c r="C100" s="120"/>
      <c r="D100" s="121" t="s">
        <v>99</v>
      </c>
      <c r="E100" s="121"/>
      <c r="F100" s="121"/>
      <c r="G100" s="121"/>
      <c r="H100" s="121"/>
      <c r="I100" s="122"/>
      <c r="J100" s="121" t="s">
        <v>100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 14 - Sociální zařízení...'!J30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83</v>
      </c>
      <c r="AR100" s="125"/>
      <c r="AS100" s="126">
        <v>0</v>
      </c>
      <c r="AT100" s="127">
        <f>ROUND(SUM(AV100:AW100),2)</f>
        <v>0</v>
      </c>
      <c r="AU100" s="128">
        <f>'SO 14 - Sociální zařízení...'!P137</f>
        <v>0</v>
      </c>
      <c r="AV100" s="127">
        <f>'SO 14 - Sociální zařízení...'!J33</f>
        <v>0</v>
      </c>
      <c r="AW100" s="127">
        <f>'SO 14 - Sociální zařízení...'!J34</f>
        <v>0</v>
      </c>
      <c r="AX100" s="127">
        <f>'SO 14 - Sociální zařízení...'!J35</f>
        <v>0</v>
      </c>
      <c r="AY100" s="127">
        <f>'SO 14 - Sociální zařízení...'!J36</f>
        <v>0</v>
      </c>
      <c r="AZ100" s="127">
        <f>'SO 14 - Sociální zařízení...'!F33</f>
        <v>0</v>
      </c>
      <c r="BA100" s="127">
        <f>'SO 14 - Sociální zařízení...'!F34</f>
        <v>0</v>
      </c>
      <c r="BB100" s="127">
        <f>'SO 14 - Sociální zařízení...'!F35</f>
        <v>0</v>
      </c>
      <c r="BC100" s="127">
        <f>'SO 14 - Sociální zařízení...'!F36</f>
        <v>0</v>
      </c>
      <c r="BD100" s="129">
        <f>'SO 14 - Sociální zařízení...'!F37</f>
        <v>0</v>
      </c>
      <c r="BE100" s="7"/>
      <c r="BT100" s="130" t="s">
        <v>84</v>
      </c>
      <c r="BV100" s="130" t="s">
        <v>78</v>
      </c>
      <c r="BW100" s="130" t="s">
        <v>101</v>
      </c>
      <c r="BX100" s="130" t="s">
        <v>5</v>
      </c>
      <c r="CL100" s="130" t="s">
        <v>1</v>
      </c>
      <c r="CM100" s="130" t="s">
        <v>86</v>
      </c>
    </row>
    <row r="101" s="7" customFormat="1" ht="16.5" customHeight="1">
      <c r="A101" s="118" t="s">
        <v>80</v>
      </c>
      <c r="B101" s="119"/>
      <c r="C101" s="120"/>
      <c r="D101" s="121" t="s">
        <v>102</v>
      </c>
      <c r="E101" s="121"/>
      <c r="F101" s="121"/>
      <c r="G101" s="121"/>
      <c r="H101" s="121"/>
      <c r="I101" s="122"/>
      <c r="J101" s="121" t="s">
        <v>103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'SO 20 - Vedlejší rozpočto...'!J30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83</v>
      </c>
      <c r="AR101" s="125"/>
      <c r="AS101" s="131">
        <v>0</v>
      </c>
      <c r="AT101" s="132">
        <f>ROUND(SUM(AV101:AW101),2)</f>
        <v>0</v>
      </c>
      <c r="AU101" s="133">
        <f>'SO 20 - Vedlejší rozpočto...'!P118</f>
        <v>0</v>
      </c>
      <c r="AV101" s="132">
        <f>'SO 20 - Vedlejší rozpočto...'!J33</f>
        <v>0</v>
      </c>
      <c r="AW101" s="132">
        <f>'SO 20 - Vedlejší rozpočto...'!J34</f>
        <v>0</v>
      </c>
      <c r="AX101" s="132">
        <f>'SO 20 - Vedlejší rozpočto...'!J35</f>
        <v>0</v>
      </c>
      <c r="AY101" s="132">
        <f>'SO 20 - Vedlejší rozpočto...'!J36</f>
        <v>0</v>
      </c>
      <c r="AZ101" s="132">
        <f>'SO 20 - Vedlejší rozpočto...'!F33</f>
        <v>0</v>
      </c>
      <c r="BA101" s="132">
        <f>'SO 20 - Vedlejší rozpočto...'!F34</f>
        <v>0</v>
      </c>
      <c r="BB101" s="132">
        <f>'SO 20 - Vedlejší rozpočto...'!F35</f>
        <v>0</v>
      </c>
      <c r="BC101" s="132">
        <f>'SO 20 - Vedlejší rozpočto...'!F36</f>
        <v>0</v>
      </c>
      <c r="BD101" s="134">
        <f>'SO 20 - Vedlejší rozpočto...'!F37</f>
        <v>0</v>
      </c>
      <c r="BE101" s="7"/>
      <c r="BT101" s="130" t="s">
        <v>84</v>
      </c>
      <c r="BV101" s="130" t="s">
        <v>78</v>
      </c>
      <c r="BW101" s="130" t="s">
        <v>104</v>
      </c>
      <c r="BX101" s="130" t="s">
        <v>5</v>
      </c>
      <c r="CL101" s="130" t="s">
        <v>1</v>
      </c>
      <c r="CM101" s="130" t="s">
        <v>86</v>
      </c>
    </row>
    <row r="102" s="2" customFormat="1" ht="30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43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sheetProtection sheet="1" formatColumns="0" formatRows="0" objects="1" scenarios="1" spinCount="100000" saltValue="1QYyimY8YZydzsautViRftKGnyTKYcSP4kU/qYzFOqRtZ4h9SBRfwHo2QHwhFerYp3xLeUXcRjGU6fYcr8T8Ng==" hashValue="gUFYm7hGcp6pV3sejHDHeIaajUNCiJDrRFd1keEPjr3Niu9DVQ2qjcwSGZSZ2ysIFtjKhMyPqvxczQ6Xi6SeaQ==" algorithmName="SHA-512" password="CC35"/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Chlapci IPP'!C2" display="/"/>
    <hyperlink ref="A96" location="'SO 02 - Děvčata IPP'!C2" display="/"/>
    <hyperlink ref="A97" location="'SO 10 - Sociální zařízení...'!C2" display="/"/>
    <hyperlink ref="A98" location="'SO 11 - Sociální zařízení...'!C2" display="/"/>
    <hyperlink ref="A99" location="'SO 13 - Sociální zařízení...'!C2" display="/"/>
    <hyperlink ref="A100" location="'SO 14 - Sociální zařízení...'!C2" display="/"/>
    <hyperlink ref="A101" location="'SO 20 - Vedlejší rozpočt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ZŠ Havlíčkova - modernizace WC v roce 2025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6. 3. 2025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ROUND(J137,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ROUND((SUM(BE137:BE357)),  2)</f>
        <v>0</v>
      </c>
      <c r="G33" s="37"/>
      <c r="H33" s="37"/>
      <c r="I33" s="154">
        <v>0.20999999999999999</v>
      </c>
      <c r="J33" s="153">
        <f>ROUND(((SUM(BE137:BE357))*I33),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ROUND((SUM(BF137:BF357)),  2)</f>
        <v>0</v>
      </c>
      <c r="G34" s="37"/>
      <c r="H34" s="37"/>
      <c r="I34" s="154">
        <v>0.12</v>
      </c>
      <c r="J34" s="153">
        <f>ROUND(((SUM(BF137:BF357))*I34),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ROUND((SUM(BG137:BG357)),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ROUND((SUM(BH137:BH357)),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ROUND((SUM(BI137:BI357)),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ZŠ Havlíčkova - modernizace WC v roce 2025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Chlapci IPP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6. 3. 2025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Český Těšín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J137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113</v>
      </c>
      <c r="E97" s="181"/>
      <c r="F97" s="181"/>
      <c r="G97" s="181"/>
      <c r="H97" s="181"/>
      <c r="I97" s="181"/>
      <c r="J97" s="182">
        <f>J138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114</v>
      </c>
      <c r="E98" s="187"/>
      <c r="F98" s="187"/>
      <c r="G98" s="187"/>
      <c r="H98" s="187"/>
      <c r="I98" s="187"/>
      <c r="J98" s="188">
        <f>J139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115</v>
      </c>
      <c r="E99" s="187"/>
      <c r="F99" s="187"/>
      <c r="G99" s="187"/>
      <c r="H99" s="187"/>
      <c r="I99" s="187"/>
      <c r="J99" s="188">
        <f>J144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116</v>
      </c>
      <c r="E100" s="187"/>
      <c r="F100" s="187"/>
      <c r="G100" s="187"/>
      <c r="H100" s="187"/>
      <c r="I100" s="187"/>
      <c r="J100" s="188">
        <f>J145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4"/>
      <c r="C101" s="185"/>
      <c r="D101" s="186" t="s">
        <v>117</v>
      </c>
      <c r="E101" s="187"/>
      <c r="F101" s="187"/>
      <c r="G101" s="187"/>
      <c r="H101" s="187"/>
      <c r="I101" s="187"/>
      <c r="J101" s="188">
        <f>J159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4"/>
      <c r="C102" s="185"/>
      <c r="D102" s="186" t="s">
        <v>118</v>
      </c>
      <c r="E102" s="187"/>
      <c r="F102" s="187"/>
      <c r="G102" s="187"/>
      <c r="H102" s="187"/>
      <c r="I102" s="187"/>
      <c r="J102" s="188">
        <f>J166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119</v>
      </c>
      <c r="E103" s="187"/>
      <c r="F103" s="187"/>
      <c r="G103" s="187"/>
      <c r="H103" s="187"/>
      <c r="I103" s="187"/>
      <c r="J103" s="188">
        <f>J171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4"/>
      <c r="C104" s="185"/>
      <c r="D104" s="186" t="s">
        <v>120</v>
      </c>
      <c r="E104" s="187"/>
      <c r="F104" s="187"/>
      <c r="G104" s="187"/>
      <c r="H104" s="187"/>
      <c r="I104" s="187"/>
      <c r="J104" s="188">
        <f>J172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4"/>
      <c r="C105" s="185"/>
      <c r="D105" s="186" t="s">
        <v>121</v>
      </c>
      <c r="E105" s="187"/>
      <c r="F105" s="187"/>
      <c r="G105" s="187"/>
      <c r="H105" s="187"/>
      <c r="I105" s="187"/>
      <c r="J105" s="188">
        <f>J175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4"/>
      <c r="C106" s="185"/>
      <c r="D106" s="186" t="s">
        <v>122</v>
      </c>
      <c r="E106" s="187"/>
      <c r="F106" s="187"/>
      <c r="G106" s="187"/>
      <c r="H106" s="187"/>
      <c r="I106" s="187"/>
      <c r="J106" s="188">
        <f>J180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4"/>
      <c r="C107" s="185"/>
      <c r="D107" s="186" t="s">
        <v>123</v>
      </c>
      <c r="E107" s="187"/>
      <c r="F107" s="187"/>
      <c r="G107" s="187"/>
      <c r="H107" s="187"/>
      <c r="I107" s="187"/>
      <c r="J107" s="188">
        <f>J255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8"/>
      <c r="C108" s="179"/>
      <c r="D108" s="180" t="s">
        <v>124</v>
      </c>
      <c r="E108" s="181"/>
      <c r="F108" s="181"/>
      <c r="G108" s="181"/>
      <c r="H108" s="181"/>
      <c r="I108" s="181"/>
      <c r="J108" s="182">
        <f>J258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4"/>
      <c r="C109" s="185"/>
      <c r="D109" s="186" t="s">
        <v>125</v>
      </c>
      <c r="E109" s="187"/>
      <c r="F109" s="187"/>
      <c r="G109" s="187"/>
      <c r="H109" s="187"/>
      <c r="I109" s="187"/>
      <c r="J109" s="188">
        <f>J259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126</v>
      </c>
      <c r="E110" s="187"/>
      <c r="F110" s="187"/>
      <c r="G110" s="187"/>
      <c r="H110" s="187"/>
      <c r="I110" s="187"/>
      <c r="J110" s="188">
        <f>J283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127</v>
      </c>
      <c r="E111" s="187"/>
      <c r="F111" s="187"/>
      <c r="G111" s="187"/>
      <c r="H111" s="187"/>
      <c r="I111" s="187"/>
      <c r="J111" s="188">
        <f>J285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128</v>
      </c>
      <c r="E112" s="187"/>
      <c r="F112" s="187"/>
      <c r="G112" s="187"/>
      <c r="H112" s="187"/>
      <c r="I112" s="187"/>
      <c r="J112" s="188">
        <f>J290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129</v>
      </c>
      <c r="E113" s="187"/>
      <c r="F113" s="187"/>
      <c r="G113" s="187"/>
      <c r="H113" s="187"/>
      <c r="I113" s="187"/>
      <c r="J113" s="188">
        <f>J301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130</v>
      </c>
      <c r="E114" s="187"/>
      <c r="F114" s="187"/>
      <c r="G114" s="187"/>
      <c r="H114" s="187"/>
      <c r="I114" s="187"/>
      <c r="J114" s="188">
        <f>J308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131</v>
      </c>
      <c r="E115" s="187"/>
      <c r="F115" s="187"/>
      <c r="G115" s="187"/>
      <c r="H115" s="187"/>
      <c r="I115" s="187"/>
      <c r="J115" s="188">
        <f>J331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132</v>
      </c>
      <c r="E116" s="187"/>
      <c r="F116" s="187"/>
      <c r="G116" s="187"/>
      <c r="H116" s="187"/>
      <c r="I116" s="187"/>
      <c r="J116" s="188">
        <f>J352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133</v>
      </c>
      <c r="E117" s="187"/>
      <c r="F117" s="187"/>
      <c r="G117" s="187"/>
      <c r="H117" s="187"/>
      <c r="I117" s="187"/>
      <c r="J117" s="188">
        <f>J354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134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173" t="str">
        <f>E7</f>
        <v>ZŠ Havlíčkova - modernizace WC v roce 2025</v>
      </c>
      <c r="F127" s="31"/>
      <c r="G127" s="31"/>
      <c r="H127" s="31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106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E9</f>
        <v>SO 01 - Chlapci IPP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9"/>
      <c r="E131" s="39"/>
      <c r="F131" s="26" t="str">
        <f>F12</f>
        <v xml:space="preserve"> </v>
      </c>
      <c r="G131" s="39"/>
      <c r="H131" s="39"/>
      <c r="I131" s="31" t="s">
        <v>22</v>
      </c>
      <c r="J131" s="78" t="str">
        <f>IF(J12="","",J12)</f>
        <v>6. 3. 2025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9"/>
      <c r="E133" s="39"/>
      <c r="F133" s="26" t="str">
        <f>E15</f>
        <v>Město Český Těšín</v>
      </c>
      <c r="G133" s="39"/>
      <c r="H133" s="39"/>
      <c r="I133" s="31" t="s">
        <v>32</v>
      </c>
      <c r="J133" s="35" t="str">
        <f>E21</f>
        <v xml:space="preserve"> 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30</v>
      </c>
      <c r="D134" s="39"/>
      <c r="E134" s="39"/>
      <c r="F134" s="26" t="str">
        <f>IF(E18="","",E18)</f>
        <v>Vyplň údaj</v>
      </c>
      <c r="G134" s="39"/>
      <c r="H134" s="39"/>
      <c r="I134" s="31" t="s">
        <v>34</v>
      </c>
      <c r="J134" s="35" t="str">
        <f>E24</f>
        <v xml:space="preserve"> 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0"/>
      <c r="B136" s="191"/>
      <c r="C136" s="192" t="s">
        <v>135</v>
      </c>
      <c r="D136" s="193" t="s">
        <v>61</v>
      </c>
      <c r="E136" s="193" t="s">
        <v>57</v>
      </c>
      <c r="F136" s="193" t="s">
        <v>58</v>
      </c>
      <c r="G136" s="193" t="s">
        <v>136</v>
      </c>
      <c r="H136" s="193" t="s">
        <v>137</v>
      </c>
      <c r="I136" s="193" t="s">
        <v>138</v>
      </c>
      <c r="J136" s="193" t="s">
        <v>110</v>
      </c>
      <c r="K136" s="194" t="s">
        <v>139</v>
      </c>
      <c r="L136" s="195"/>
      <c r="M136" s="99" t="s">
        <v>1</v>
      </c>
      <c r="N136" s="100" t="s">
        <v>40</v>
      </c>
      <c r="O136" s="100" t="s">
        <v>140</v>
      </c>
      <c r="P136" s="100" t="s">
        <v>141</v>
      </c>
      <c r="Q136" s="100" t="s">
        <v>142</v>
      </c>
      <c r="R136" s="100" t="s">
        <v>143</v>
      </c>
      <c r="S136" s="100" t="s">
        <v>144</v>
      </c>
      <c r="T136" s="101" t="s">
        <v>145</v>
      </c>
      <c r="U136" s="190"/>
      <c r="V136" s="190"/>
      <c r="W136" s="190"/>
      <c r="X136" s="190"/>
      <c r="Y136" s="190"/>
      <c r="Z136" s="190"/>
      <c r="AA136" s="190"/>
      <c r="AB136" s="190"/>
      <c r="AC136" s="190"/>
      <c r="AD136" s="190"/>
      <c r="AE136" s="190"/>
    </row>
    <row r="137" s="2" customFormat="1" ht="22.8" customHeight="1">
      <c r="A137" s="37"/>
      <c r="B137" s="38"/>
      <c r="C137" s="106" t="s">
        <v>146</v>
      </c>
      <c r="D137" s="39"/>
      <c r="E137" s="39"/>
      <c r="F137" s="39"/>
      <c r="G137" s="39"/>
      <c r="H137" s="39"/>
      <c r="I137" s="39"/>
      <c r="J137" s="196">
        <f>BK137</f>
        <v>0</v>
      </c>
      <c r="K137" s="39"/>
      <c r="L137" s="43"/>
      <c r="M137" s="102"/>
      <c r="N137" s="197"/>
      <c r="O137" s="103"/>
      <c r="P137" s="198">
        <f>P138+P258</f>
        <v>0</v>
      </c>
      <c r="Q137" s="103"/>
      <c r="R137" s="198">
        <f>R138+R258</f>
        <v>5.3695884599999992</v>
      </c>
      <c r="S137" s="103"/>
      <c r="T137" s="199">
        <f>T138+T258</f>
        <v>14.721975759999999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75</v>
      </c>
      <c r="AU137" s="16" t="s">
        <v>112</v>
      </c>
      <c r="BK137" s="200">
        <f>BK138+BK258</f>
        <v>0</v>
      </c>
    </row>
    <row r="138" s="12" customFormat="1" ht="25.92" customHeight="1">
      <c r="A138" s="12"/>
      <c r="B138" s="201"/>
      <c r="C138" s="202"/>
      <c r="D138" s="203" t="s">
        <v>75</v>
      </c>
      <c r="E138" s="204" t="s">
        <v>147</v>
      </c>
      <c r="F138" s="204" t="s">
        <v>148</v>
      </c>
      <c r="G138" s="202"/>
      <c r="H138" s="202"/>
      <c r="I138" s="205"/>
      <c r="J138" s="206">
        <f>BK138</f>
        <v>0</v>
      </c>
      <c r="K138" s="202"/>
      <c r="L138" s="207"/>
      <c r="M138" s="208"/>
      <c r="N138" s="209"/>
      <c r="O138" s="209"/>
      <c r="P138" s="210">
        <f>P139+P144+P171</f>
        <v>0</v>
      </c>
      <c r="Q138" s="209"/>
      <c r="R138" s="210">
        <f>R139+R144+R171</f>
        <v>4.5122461599999992</v>
      </c>
      <c r="S138" s="209"/>
      <c r="T138" s="211">
        <f>T139+T144+T171</f>
        <v>14.721975759999999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84</v>
      </c>
      <c r="AT138" s="213" t="s">
        <v>75</v>
      </c>
      <c r="AU138" s="213" t="s">
        <v>76</v>
      </c>
      <c r="AY138" s="212" t="s">
        <v>149</v>
      </c>
      <c r="BK138" s="214">
        <f>BK139+BK144+BK171</f>
        <v>0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150</v>
      </c>
      <c r="F139" s="215" t="s">
        <v>151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SUM(P140:P143)</f>
        <v>0</v>
      </c>
      <c r="Q139" s="209"/>
      <c r="R139" s="210">
        <f>SUM(R140:R143)</f>
        <v>0.15921900000000003</v>
      </c>
      <c r="S139" s="209"/>
      <c r="T139" s="211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149</v>
      </c>
      <c r="BK139" s="214">
        <f>SUM(BK140:BK143)</f>
        <v>0</v>
      </c>
    </row>
    <row r="140" s="2" customFormat="1" ht="16.5" customHeight="1">
      <c r="A140" s="37"/>
      <c r="B140" s="38"/>
      <c r="C140" s="217" t="s">
        <v>84</v>
      </c>
      <c r="D140" s="217" t="s">
        <v>152</v>
      </c>
      <c r="E140" s="218" t="s">
        <v>153</v>
      </c>
      <c r="F140" s="219" t="s">
        <v>154</v>
      </c>
      <c r="G140" s="220" t="s">
        <v>155</v>
      </c>
      <c r="H140" s="221">
        <v>2.7000000000000002</v>
      </c>
      <c r="I140" s="222"/>
      <c r="J140" s="223">
        <f>ROUND(I140*H140,2)</f>
        <v>0</v>
      </c>
      <c r="K140" s="219" t="s">
        <v>156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0.058970000000000002</v>
      </c>
      <c r="R140" s="226">
        <f>Q140*H140</f>
        <v>0.15921900000000003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157</v>
      </c>
      <c r="AT140" s="228" t="s">
        <v>152</v>
      </c>
      <c r="AU140" s="228" t="s">
        <v>86</v>
      </c>
      <c r="AY140" s="16" t="s">
        <v>149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157</v>
      </c>
      <c r="BM140" s="228" t="s">
        <v>158</v>
      </c>
    </row>
    <row r="141" s="2" customFormat="1">
      <c r="A141" s="37"/>
      <c r="B141" s="38"/>
      <c r="C141" s="39"/>
      <c r="D141" s="230" t="s">
        <v>159</v>
      </c>
      <c r="E141" s="39"/>
      <c r="F141" s="231" t="s">
        <v>160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86</v>
      </c>
    </row>
    <row r="142" s="13" customFormat="1">
      <c r="A142" s="13"/>
      <c r="B142" s="235"/>
      <c r="C142" s="236"/>
      <c r="D142" s="230" t="s">
        <v>161</v>
      </c>
      <c r="E142" s="237" t="s">
        <v>1</v>
      </c>
      <c r="F142" s="238" t="s">
        <v>162</v>
      </c>
      <c r="G142" s="236"/>
      <c r="H142" s="239">
        <v>2.7000000000000002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161</v>
      </c>
      <c r="AU142" s="245" t="s">
        <v>86</v>
      </c>
      <c r="AV142" s="13" t="s">
        <v>86</v>
      </c>
      <c r="AW142" s="13" t="s">
        <v>33</v>
      </c>
      <c r="AX142" s="13" t="s">
        <v>76</v>
      </c>
      <c r="AY142" s="245" t="s">
        <v>149</v>
      </c>
    </row>
    <row r="143" s="14" customFormat="1">
      <c r="A143" s="14"/>
      <c r="B143" s="246"/>
      <c r="C143" s="247"/>
      <c r="D143" s="230" t="s">
        <v>161</v>
      </c>
      <c r="E143" s="248" t="s">
        <v>1</v>
      </c>
      <c r="F143" s="249" t="s">
        <v>163</v>
      </c>
      <c r="G143" s="247"/>
      <c r="H143" s="250">
        <v>2.7000000000000002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161</v>
      </c>
      <c r="AU143" s="256" t="s">
        <v>86</v>
      </c>
      <c r="AV143" s="14" t="s">
        <v>157</v>
      </c>
      <c r="AW143" s="14" t="s">
        <v>33</v>
      </c>
      <c r="AX143" s="14" t="s">
        <v>84</v>
      </c>
      <c r="AY143" s="256" t="s">
        <v>149</v>
      </c>
    </row>
    <row r="144" s="12" customFormat="1" ht="22.8" customHeight="1">
      <c r="A144" s="12"/>
      <c r="B144" s="201"/>
      <c r="C144" s="202"/>
      <c r="D144" s="203" t="s">
        <v>75</v>
      </c>
      <c r="E144" s="215" t="s">
        <v>164</v>
      </c>
      <c r="F144" s="215" t="s">
        <v>165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P145+P159+P166</f>
        <v>0</v>
      </c>
      <c r="Q144" s="209"/>
      <c r="R144" s="210">
        <f>R145+R159+R166</f>
        <v>4.3508293999999994</v>
      </c>
      <c r="S144" s="209"/>
      <c r="T144" s="211">
        <f>T145+T159+T166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75</v>
      </c>
      <c r="AU144" s="213" t="s">
        <v>84</v>
      </c>
      <c r="AY144" s="212" t="s">
        <v>149</v>
      </c>
      <c r="BK144" s="214">
        <f>BK145+BK159+BK166</f>
        <v>0</v>
      </c>
    </row>
    <row r="145" s="12" customFormat="1" ht="20.88" customHeight="1">
      <c r="A145" s="12"/>
      <c r="B145" s="201"/>
      <c r="C145" s="202"/>
      <c r="D145" s="203" t="s">
        <v>75</v>
      </c>
      <c r="E145" s="215" t="s">
        <v>166</v>
      </c>
      <c r="F145" s="215" t="s">
        <v>167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SUM(P146:P158)</f>
        <v>0</v>
      </c>
      <c r="Q145" s="209"/>
      <c r="R145" s="210">
        <f>SUM(R146:R158)</f>
        <v>2.8646294000000001</v>
      </c>
      <c r="S145" s="209"/>
      <c r="T145" s="211">
        <f>SUM(T146:T158)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84</v>
      </c>
      <c r="AT145" s="213" t="s">
        <v>75</v>
      </c>
      <c r="AU145" s="213" t="s">
        <v>86</v>
      </c>
      <c r="AY145" s="212" t="s">
        <v>149</v>
      </c>
      <c r="BK145" s="214">
        <f>SUM(BK146:BK158)</f>
        <v>0</v>
      </c>
    </row>
    <row r="146" s="2" customFormat="1" ht="16.5" customHeight="1">
      <c r="A146" s="37"/>
      <c r="B146" s="38"/>
      <c r="C146" s="217" t="s">
        <v>168</v>
      </c>
      <c r="D146" s="217" t="s">
        <v>152</v>
      </c>
      <c r="E146" s="218" t="s">
        <v>169</v>
      </c>
      <c r="F146" s="219" t="s">
        <v>170</v>
      </c>
      <c r="G146" s="220" t="s">
        <v>155</v>
      </c>
      <c r="H146" s="221">
        <v>27.98</v>
      </c>
      <c r="I146" s="222"/>
      <c r="J146" s="223">
        <f>ROUND(I146*H146,2)</f>
        <v>0</v>
      </c>
      <c r="K146" s="219" t="s">
        <v>171</v>
      </c>
      <c r="L146" s="43"/>
      <c r="M146" s="224" t="s">
        <v>1</v>
      </c>
      <c r="N146" s="225" t="s">
        <v>41</v>
      </c>
      <c r="O146" s="90"/>
      <c r="P146" s="226">
        <f>O146*H146</f>
        <v>0</v>
      </c>
      <c r="Q146" s="226">
        <v>0.018380000000000001</v>
      </c>
      <c r="R146" s="226">
        <f>Q146*H146</f>
        <v>0.51427240000000007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157</v>
      </c>
      <c r="AT146" s="228" t="s">
        <v>152</v>
      </c>
      <c r="AU146" s="228" t="s">
        <v>150</v>
      </c>
      <c r="AY146" s="16" t="s">
        <v>149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157</v>
      </c>
      <c r="BM146" s="228" t="s">
        <v>172</v>
      </c>
    </row>
    <row r="147" s="2" customFormat="1">
      <c r="A147" s="37"/>
      <c r="B147" s="38"/>
      <c r="C147" s="39"/>
      <c r="D147" s="230" t="s">
        <v>159</v>
      </c>
      <c r="E147" s="39"/>
      <c r="F147" s="231" t="s">
        <v>173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159</v>
      </c>
      <c r="AU147" s="16" t="s">
        <v>150</v>
      </c>
    </row>
    <row r="148" s="2" customFormat="1">
      <c r="A148" s="37"/>
      <c r="B148" s="38"/>
      <c r="C148" s="39"/>
      <c r="D148" s="257" t="s">
        <v>174</v>
      </c>
      <c r="E148" s="39"/>
      <c r="F148" s="258" t="s">
        <v>175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174</v>
      </c>
      <c r="AU148" s="16" t="s">
        <v>150</v>
      </c>
    </row>
    <row r="149" s="2" customFormat="1" ht="16.5" customHeight="1">
      <c r="A149" s="37"/>
      <c r="B149" s="38"/>
      <c r="C149" s="217" t="s">
        <v>86</v>
      </c>
      <c r="D149" s="217" t="s">
        <v>152</v>
      </c>
      <c r="E149" s="218" t="s">
        <v>176</v>
      </c>
      <c r="F149" s="219" t="s">
        <v>177</v>
      </c>
      <c r="G149" s="220" t="s">
        <v>155</v>
      </c>
      <c r="H149" s="221">
        <v>68.299999999999997</v>
      </c>
      <c r="I149" s="222"/>
      <c r="J149" s="223">
        <f>ROUND(I149*H149,2)</f>
        <v>0</v>
      </c>
      <c r="K149" s="219" t="s">
        <v>156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0.018380000000000001</v>
      </c>
      <c r="R149" s="226">
        <f>Q149*H149</f>
        <v>1.2553540000000001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157</v>
      </c>
      <c r="AT149" s="228" t="s">
        <v>152</v>
      </c>
      <c r="AU149" s="228" t="s">
        <v>150</v>
      </c>
      <c r="AY149" s="16" t="s">
        <v>149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157</v>
      </c>
      <c r="BM149" s="228" t="s">
        <v>178</v>
      </c>
    </row>
    <row r="150" s="2" customFormat="1">
      <c r="A150" s="37"/>
      <c r="B150" s="38"/>
      <c r="C150" s="39"/>
      <c r="D150" s="230" t="s">
        <v>159</v>
      </c>
      <c r="E150" s="39"/>
      <c r="F150" s="231" t="s">
        <v>179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159</v>
      </c>
      <c r="AU150" s="16" t="s">
        <v>150</v>
      </c>
    </row>
    <row r="151" s="2" customFormat="1" ht="16.5" customHeight="1">
      <c r="A151" s="37"/>
      <c r="B151" s="38"/>
      <c r="C151" s="217" t="s">
        <v>150</v>
      </c>
      <c r="D151" s="217" t="s">
        <v>152</v>
      </c>
      <c r="E151" s="218" t="s">
        <v>180</v>
      </c>
      <c r="F151" s="219" t="s">
        <v>181</v>
      </c>
      <c r="G151" s="220" t="s">
        <v>155</v>
      </c>
      <c r="H151" s="221">
        <v>52.143000000000001</v>
      </c>
      <c r="I151" s="222"/>
      <c r="J151" s="223">
        <f>ROUND(I151*H151,2)</f>
        <v>0</v>
      </c>
      <c r="K151" s="219" t="s">
        <v>156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0.021000000000000001</v>
      </c>
      <c r="R151" s="226">
        <f>Q151*H151</f>
        <v>1.0950030000000002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157</v>
      </c>
      <c r="AT151" s="228" t="s">
        <v>152</v>
      </c>
      <c r="AU151" s="228" t="s">
        <v>150</v>
      </c>
      <c r="AY151" s="16" t="s">
        <v>149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157</v>
      </c>
      <c r="BM151" s="228" t="s">
        <v>182</v>
      </c>
    </row>
    <row r="152" s="2" customFormat="1">
      <c r="A152" s="37"/>
      <c r="B152" s="38"/>
      <c r="C152" s="39"/>
      <c r="D152" s="230" t="s">
        <v>159</v>
      </c>
      <c r="E152" s="39"/>
      <c r="F152" s="231" t="s">
        <v>183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159</v>
      </c>
      <c r="AU152" s="16" t="s">
        <v>150</v>
      </c>
    </row>
    <row r="153" s="13" customFormat="1">
      <c r="A153" s="13"/>
      <c r="B153" s="235"/>
      <c r="C153" s="236"/>
      <c r="D153" s="230" t="s">
        <v>161</v>
      </c>
      <c r="E153" s="237" t="s">
        <v>1</v>
      </c>
      <c r="F153" s="238" t="s">
        <v>184</v>
      </c>
      <c r="G153" s="236"/>
      <c r="H153" s="239">
        <v>16.800000000000001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161</v>
      </c>
      <c r="AU153" s="245" t="s">
        <v>150</v>
      </c>
      <c r="AV153" s="13" t="s">
        <v>86</v>
      </c>
      <c r="AW153" s="13" t="s">
        <v>33</v>
      </c>
      <c r="AX153" s="13" t="s">
        <v>76</v>
      </c>
      <c r="AY153" s="245" t="s">
        <v>149</v>
      </c>
    </row>
    <row r="154" s="13" customFormat="1">
      <c r="A154" s="13"/>
      <c r="B154" s="235"/>
      <c r="C154" s="236"/>
      <c r="D154" s="230" t="s">
        <v>161</v>
      </c>
      <c r="E154" s="237" t="s">
        <v>1</v>
      </c>
      <c r="F154" s="238" t="s">
        <v>185</v>
      </c>
      <c r="G154" s="236"/>
      <c r="H154" s="239">
        <v>22.968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161</v>
      </c>
      <c r="AU154" s="245" t="s">
        <v>150</v>
      </c>
      <c r="AV154" s="13" t="s">
        <v>86</v>
      </c>
      <c r="AW154" s="13" t="s">
        <v>33</v>
      </c>
      <c r="AX154" s="13" t="s">
        <v>76</v>
      </c>
      <c r="AY154" s="245" t="s">
        <v>149</v>
      </c>
    </row>
    <row r="155" s="13" customFormat="1">
      <c r="A155" s="13"/>
      <c r="B155" s="235"/>
      <c r="C155" s="236"/>
      <c r="D155" s="230" t="s">
        <v>161</v>
      </c>
      <c r="E155" s="237" t="s">
        <v>1</v>
      </c>
      <c r="F155" s="238" t="s">
        <v>186</v>
      </c>
      <c r="G155" s="236"/>
      <c r="H155" s="239">
        <v>9.7349999999999994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161</v>
      </c>
      <c r="AU155" s="245" t="s">
        <v>150</v>
      </c>
      <c r="AV155" s="13" t="s">
        <v>86</v>
      </c>
      <c r="AW155" s="13" t="s">
        <v>33</v>
      </c>
      <c r="AX155" s="13" t="s">
        <v>76</v>
      </c>
      <c r="AY155" s="245" t="s">
        <v>149</v>
      </c>
    </row>
    <row r="156" s="13" customFormat="1">
      <c r="A156" s="13"/>
      <c r="B156" s="235"/>
      <c r="C156" s="236"/>
      <c r="D156" s="230" t="s">
        <v>161</v>
      </c>
      <c r="E156" s="237" t="s">
        <v>1</v>
      </c>
      <c r="F156" s="238" t="s">
        <v>187</v>
      </c>
      <c r="G156" s="236"/>
      <c r="H156" s="239">
        <v>7.9199999999999999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161</v>
      </c>
      <c r="AU156" s="245" t="s">
        <v>150</v>
      </c>
      <c r="AV156" s="13" t="s">
        <v>86</v>
      </c>
      <c r="AW156" s="13" t="s">
        <v>33</v>
      </c>
      <c r="AX156" s="13" t="s">
        <v>76</v>
      </c>
      <c r="AY156" s="245" t="s">
        <v>149</v>
      </c>
    </row>
    <row r="157" s="13" customFormat="1">
      <c r="A157" s="13"/>
      <c r="B157" s="235"/>
      <c r="C157" s="236"/>
      <c r="D157" s="230" t="s">
        <v>161</v>
      </c>
      <c r="E157" s="237" t="s">
        <v>1</v>
      </c>
      <c r="F157" s="238" t="s">
        <v>188</v>
      </c>
      <c r="G157" s="236"/>
      <c r="H157" s="239">
        <v>-5.2800000000000002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161</v>
      </c>
      <c r="AU157" s="245" t="s">
        <v>150</v>
      </c>
      <c r="AV157" s="13" t="s">
        <v>86</v>
      </c>
      <c r="AW157" s="13" t="s">
        <v>33</v>
      </c>
      <c r="AX157" s="13" t="s">
        <v>76</v>
      </c>
      <c r="AY157" s="245" t="s">
        <v>149</v>
      </c>
    </row>
    <row r="158" s="14" customFormat="1">
      <c r="A158" s="14"/>
      <c r="B158" s="246"/>
      <c r="C158" s="247"/>
      <c r="D158" s="230" t="s">
        <v>161</v>
      </c>
      <c r="E158" s="248" t="s">
        <v>1</v>
      </c>
      <c r="F158" s="249" t="s">
        <v>163</v>
      </c>
      <c r="G158" s="247"/>
      <c r="H158" s="250">
        <v>52.143000000000001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161</v>
      </c>
      <c r="AU158" s="256" t="s">
        <v>150</v>
      </c>
      <c r="AV158" s="14" t="s">
        <v>157</v>
      </c>
      <c r="AW158" s="14" t="s">
        <v>33</v>
      </c>
      <c r="AX158" s="14" t="s">
        <v>84</v>
      </c>
      <c r="AY158" s="256" t="s">
        <v>149</v>
      </c>
    </row>
    <row r="159" s="12" customFormat="1" ht="20.88" customHeight="1">
      <c r="A159" s="12"/>
      <c r="B159" s="201"/>
      <c r="C159" s="202"/>
      <c r="D159" s="203" t="s">
        <v>75</v>
      </c>
      <c r="E159" s="215" t="s">
        <v>189</v>
      </c>
      <c r="F159" s="215" t="s">
        <v>190</v>
      </c>
      <c r="G159" s="202"/>
      <c r="H159" s="202"/>
      <c r="I159" s="205"/>
      <c r="J159" s="216">
        <f>BK159</f>
        <v>0</v>
      </c>
      <c r="K159" s="202"/>
      <c r="L159" s="207"/>
      <c r="M159" s="208"/>
      <c r="N159" s="209"/>
      <c r="O159" s="209"/>
      <c r="P159" s="210">
        <f>SUM(P160:P165)</f>
        <v>0</v>
      </c>
      <c r="Q159" s="209"/>
      <c r="R159" s="210">
        <f>SUM(R160:R165)</f>
        <v>1.3670800000000001</v>
      </c>
      <c r="S159" s="209"/>
      <c r="T159" s="211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84</v>
      </c>
      <c r="AT159" s="213" t="s">
        <v>75</v>
      </c>
      <c r="AU159" s="213" t="s">
        <v>86</v>
      </c>
      <c r="AY159" s="212" t="s">
        <v>149</v>
      </c>
      <c r="BK159" s="214">
        <f>SUM(BK160:BK165)</f>
        <v>0</v>
      </c>
    </row>
    <row r="160" s="2" customFormat="1" ht="16.5" customHeight="1">
      <c r="A160" s="37"/>
      <c r="B160" s="38"/>
      <c r="C160" s="217" t="s">
        <v>157</v>
      </c>
      <c r="D160" s="217" t="s">
        <v>152</v>
      </c>
      <c r="E160" s="218" t="s">
        <v>191</v>
      </c>
      <c r="F160" s="219" t="s">
        <v>192</v>
      </c>
      <c r="G160" s="220" t="s">
        <v>155</v>
      </c>
      <c r="H160" s="221">
        <v>12.428000000000001</v>
      </c>
      <c r="I160" s="222"/>
      <c r="J160" s="223">
        <f>ROUND(I160*H160,2)</f>
        <v>0</v>
      </c>
      <c r="K160" s="219" t="s">
        <v>156</v>
      </c>
      <c r="L160" s="43"/>
      <c r="M160" s="224" t="s">
        <v>1</v>
      </c>
      <c r="N160" s="225" t="s">
        <v>41</v>
      </c>
      <c r="O160" s="90"/>
      <c r="P160" s="226">
        <f>O160*H160</f>
        <v>0</v>
      </c>
      <c r="Q160" s="226">
        <v>0.11</v>
      </c>
      <c r="R160" s="226">
        <f>Q160*H160</f>
        <v>1.3670800000000001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157</v>
      </c>
      <c r="AT160" s="228" t="s">
        <v>152</v>
      </c>
      <c r="AU160" s="228" t="s">
        <v>150</v>
      </c>
      <c r="AY160" s="16" t="s">
        <v>149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84</v>
      </c>
      <c r="BK160" s="229">
        <f>ROUND(I160*H160,2)</f>
        <v>0</v>
      </c>
      <c r="BL160" s="16" t="s">
        <v>157</v>
      </c>
      <c r="BM160" s="228" t="s">
        <v>193</v>
      </c>
    </row>
    <row r="161" s="2" customFormat="1">
      <c r="A161" s="37"/>
      <c r="B161" s="38"/>
      <c r="C161" s="39"/>
      <c r="D161" s="230" t="s">
        <v>159</v>
      </c>
      <c r="E161" s="39"/>
      <c r="F161" s="231" t="s">
        <v>194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159</v>
      </c>
      <c r="AU161" s="16" t="s">
        <v>150</v>
      </c>
    </row>
    <row r="162" s="13" customFormat="1">
      <c r="A162" s="13"/>
      <c r="B162" s="235"/>
      <c r="C162" s="236"/>
      <c r="D162" s="230" t="s">
        <v>161</v>
      </c>
      <c r="E162" s="237" t="s">
        <v>1</v>
      </c>
      <c r="F162" s="238" t="s">
        <v>195</v>
      </c>
      <c r="G162" s="236"/>
      <c r="H162" s="239">
        <v>3.488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161</v>
      </c>
      <c r="AU162" s="245" t="s">
        <v>150</v>
      </c>
      <c r="AV162" s="13" t="s">
        <v>86</v>
      </c>
      <c r="AW162" s="13" t="s">
        <v>33</v>
      </c>
      <c r="AX162" s="13" t="s">
        <v>76</v>
      </c>
      <c r="AY162" s="245" t="s">
        <v>149</v>
      </c>
    </row>
    <row r="163" s="13" customFormat="1">
      <c r="A163" s="13"/>
      <c r="B163" s="235"/>
      <c r="C163" s="236"/>
      <c r="D163" s="230" t="s">
        <v>161</v>
      </c>
      <c r="E163" s="237" t="s">
        <v>1</v>
      </c>
      <c r="F163" s="238" t="s">
        <v>196</v>
      </c>
      <c r="G163" s="236"/>
      <c r="H163" s="239">
        <v>6.96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161</v>
      </c>
      <c r="AU163" s="245" t="s">
        <v>150</v>
      </c>
      <c r="AV163" s="13" t="s">
        <v>86</v>
      </c>
      <c r="AW163" s="13" t="s">
        <v>33</v>
      </c>
      <c r="AX163" s="13" t="s">
        <v>76</v>
      </c>
      <c r="AY163" s="245" t="s">
        <v>149</v>
      </c>
    </row>
    <row r="164" s="13" customFormat="1">
      <c r="A164" s="13"/>
      <c r="B164" s="235"/>
      <c r="C164" s="236"/>
      <c r="D164" s="230" t="s">
        <v>161</v>
      </c>
      <c r="E164" s="237" t="s">
        <v>1</v>
      </c>
      <c r="F164" s="238" t="s">
        <v>197</v>
      </c>
      <c r="G164" s="236"/>
      <c r="H164" s="239">
        <v>1.98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161</v>
      </c>
      <c r="AU164" s="245" t="s">
        <v>150</v>
      </c>
      <c r="AV164" s="13" t="s">
        <v>86</v>
      </c>
      <c r="AW164" s="13" t="s">
        <v>33</v>
      </c>
      <c r="AX164" s="13" t="s">
        <v>76</v>
      </c>
      <c r="AY164" s="245" t="s">
        <v>149</v>
      </c>
    </row>
    <row r="165" s="14" customFormat="1">
      <c r="A165" s="14"/>
      <c r="B165" s="246"/>
      <c r="C165" s="247"/>
      <c r="D165" s="230" t="s">
        <v>161</v>
      </c>
      <c r="E165" s="248" t="s">
        <v>1</v>
      </c>
      <c r="F165" s="249" t="s">
        <v>163</v>
      </c>
      <c r="G165" s="247"/>
      <c r="H165" s="250">
        <v>12.428000000000001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161</v>
      </c>
      <c r="AU165" s="256" t="s">
        <v>150</v>
      </c>
      <c r="AV165" s="14" t="s">
        <v>157</v>
      </c>
      <c r="AW165" s="14" t="s">
        <v>33</v>
      </c>
      <c r="AX165" s="14" t="s">
        <v>84</v>
      </c>
      <c r="AY165" s="256" t="s">
        <v>149</v>
      </c>
    </row>
    <row r="166" s="12" customFormat="1" ht="20.88" customHeight="1">
      <c r="A166" s="12"/>
      <c r="B166" s="201"/>
      <c r="C166" s="202"/>
      <c r="D166" s="203" t="s">
        <v>75</v>
      </c>
      <c r="E166" s="215" t="s">
        <v>198</v>
      </c>
      <c r="F166" s="215" t="s">
        <v>199</v>
      </c>
      <c r="G166" s="202"/>
      <c r="H166" s="202"/>
      <c r="I166" s="205"/>
      <c r="J166" s="216">
        <f>BK166</f>
        <v>0</v>
      </c>
      <c r="K166" s="202"/>
      <c r="L166" s="207"/>
      <c r="M166" s="208"/>
      <c r="N166" s="209"/>
      <c r="O166" s="209"/>
      <c r="P166" s="210">
        <f>SUM(P167:P170)</f>
        <v>0</v>
      </c>
      <c r="Q166" s="209"/>
      <c r="R166" s="210">
        <f>SUM(R167:R170)</f>
        <v>0.11912</v>
      </c>
      <c r="S166" s="209"/>
      <c r="T166" s="211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2" t="s">
        <v>84</v>
      </c>
      <c r="AT166" s="213" t="s">
        <v>75</v>
      </c>
      <c r="AU166" s="213" t="s">
        <v>86</v>
      </c>
      <c r="AY166" s="212" t="s">
        <v>149</v>
      </c>
      <c r="BK166" s="214">
        <f>SUM(BK167:BK170)</f>
        <v>0</v>
      </c>
    </row>
    <row r="167" s="2" customFormat="1" ht="16.5" customHeight="1">
      <c r="A167" s="37"/>
      <c r="B167" s="38"/>
      <c r="C167" s="217" t="s">
        <v>200</v>
      </c>
      <c r="D167" s="217" t="s">
        <v>152</v>
      </c>
      <c r="E167" s="218" t="s">
        <v>201</v>
      </c>
      <c r="F167" s="219" t="s">
        <v>202</v>
      </c>
      <c r="G167" s="220" t="s">
        <v>203</v>
      </c>
      <c r="H167" s="221">
        <v>2</v>
      </c>
      <c r="I167" s="222"/>
      <c r="J167" s="223">
        <f>ROUND(I167*H167,2)</f>
        <v>0</v>
      </c>
      <c r="K167" s="219" t="s">
        <v>156</v>
      </c>
      <c r="L167" s="43"/>
      <c r="M167" s="224" t="s">
        <v>1</v>
      </c>
      <c r="N167" s="225" t="s">
        <v>41</v>
      </c>
      <c r="O167" s="90"/>
      <c r="P167" s="226">
        <f>O167*H167</f>
        <v>0</v>
      </c>
      <c r="Q167" s="226">
        <v>0.04684</v>
      </c>
      <c r="R167" s="226">
        <f>Q167*H167</f>
        <v>0.093679999999999999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157</v>
      </c>
      <c r="AT167" s="228" t="s">
        <v>152</v>
      </c>
      <c r="AU167" s="228" t="s">
        <v>150</v>
      </c>
      <c r="AY167" s="16" t="s">
        <v>149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84</v>
      </c>
      <c r="BK167" s="229">
        <f>ROUND(I167*H167,2)</f>
        <v>0</v>
      </c>
      <c r="BL167" s="16" t="s">
        <v>157</v>
      </c>
      <c r="BM167" s="228" t="s">
        <v>204</v>
      </c>
    </row>
    <row r="168" s="2" customFormat="1">
      <c r="A168" s="37"/>
      <c r="B168" s="38"/>
      <c r="C168" s="39"/>
      <c r="D168" s="230" t="s">
        <v>159</v>
      </c>
      <c r="E168" s="39"/>
      <c r="F168" s="231" t="s">
        <v>205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159</v>
      </c>
      <c r="AU168" s="16" t="s">
        <v>150</v>
      </c>
    </row>
    <row r="169" s="2" customFormat="1" ht="16.5" customHeight="1">
      <c r="A169" s="37"/>
      <c r="B169" s="38"/>
      <c r="C169" s="259" t="s">
        <v>164</v>
      </c>
      <c r="D169" s="259" t="s">
        <v>206</v>
      </c>
      <c r="E169" s="260" t="s">
        <v>207</v>
      </c>
      <c r="F169" s="261" t="s">
        <v>208</v>
      </c>
      <c r="G169" s="262" t="s">
        <v>203</v>
      </c>
      <c r="H169" s="263">
        <v>2</v>
      </c>
      <c r="I169" s="264"/>
      <c r="J169" s="265">
        <f>ROUND(I169*H169,2)</f>
        <v>0</v>
      </c>
      <c r="K169" s="261" t="s">
        <v>156</v>
      </c>
      <c r="L169" s="266"/>
      <c r="M169" s="267" t="s">
        <v>1</v>
      </c>
      <c r="N169" s="268" t="s">
        <v>41</v>
      </c>
      <c r="O169" s="90"/>
      <c r="P169" s="226">
        <f>O169*H169</f>
        <v>0</v>
      </c>
      <c r="Q169" s="226">
        <v>0.01272</v>
      </c>
      <c r="R169" s="226">
        <f>Q169*H169</f>
        <v>0.025440000000000001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209</v>
      </c>
      <c r="AT169" s="228" t="s">
        <v>206</v>
      </c>
      <c r="AU169" s="228" t="s">
        <v>150</v>
      </c>
      <c r="AY169" s="16" t="s">
        <v>149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84</v>
      </c>
      <c r="BK169" s="229">
        <f>ROUND(I169*H169,2)</f>
        <v>0</v>
      </c>
      <c r="BL169" s="16" t="s">
        <v>157</v>
      </c>
      <c r="BM169" s="228" t="s">
        <v>210</v>
      </c>
    </row>
    <row r="170" s="2" customFormat="1">
      <c r="A170" s="37"/>
      <c r="B170" s="38"/>
      <c r="C170" s="39"/>
      <c r="D170" s="230" t="s">
        <v>159</v>
      </c>
      <c r="E170" s="39"/>
      <c r="F170" s="231" t="s">
        <v>211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159</v>
      </c>
      <c r="AU170" s="16" t="s">
        <v>150</v>
      </c>
    </row>
    <row r="171" s="12" customFormat="1" ht="22.8" customHeight="1">
      <c r="A171" s="12"/>
      <c r="B171" s="201"/>
      <c r="C171" s="202"/>
      <c r="D171" s="203" t="s">
        <v>75</v>
      </c>
      <c r="E171" s="215" t="s">
        <v>212</v>
      </c>
      <c r="F171" s="215" t="s">
        <v>213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P172+P175+P180+P255</f>
        <v>0</v>
      </c>
      <c r="Q171" s="209"/>
      <c r="R171" s="210">
        <f>R172+R175+R180+R255</f>
        <v>0.00219776</v>
      </c>
      <c r="S171" s="209"/>
      <c r="T171" s="211">
        <f>T172+T175+T180+T255</f>
        <v>14.721975759999999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84</v>
      </c>
      <c r="AT171" s="213" t="s">
        <v>75</v>
      </c>
      <c r="AU171" s="213" t="s">
        <v>84</v>
      </c>
      <c r="AY171" s="212" t="s">
        <v>149</v>
      </c>
      <c r="BK171" s="214">
        <f>BK172+BK175+BK180+BK255</f>
        <v>0</v>
      </c>
    </row>
    <row r="172" s="12" customFormat="1" ht="20.88" customHeight="1">
      <c r="A172" s="12"/>
      <c r="B172" s="201"/>
      <c r="C172" s="202"/>
      <c r="D172" s="203" t="s">
        <v>75</v>
      </c>
      <c r="E172" s="215" t="s">
        <v>214</v>
      </c>
      <c r="F172" s="215" t="s">
        <v>215</v>
      </c>
      <c r="G172" s="202"/>
      <c r="H172" s="202"/>
      <c r="I172" s="205"/>
      <c r="J172" s="216">
        <f>BK172</f>
        <v>0</v>
      </c>
      <c r="K172" s="202"/>
      <c r="L172" s="207"/>
      <c r="M172" s="208"/>
      <c r="N172" s="209"/>
      <c r="O172" s="209"/>
      <c r="P172" s="210">
        <f>SUM(P173:P174)</f>
        <v>0</v>
      </c>
      <c r="Q172" s="209"/>
      <c r="R172" s="210">
        <f>SUM(R173:R174)</f>
        <v>0.00168064</v>
      </c>
      <c r="S172" s="209"/>
      <c r="T172" s="211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2" t="s">
        <v>84</v>
      </c>
      <c r="AT172" s="213" t="s">
        <v>75</v>
      </c>
      <c r="AU172" s="213" t="s">
        <v>86</v>
      </c>
      <c r="AY172" s="212" t="s">
        <v>149</v>
      </c>
      <c r="BK172" s="214">
        <f>SUM(BK173:BK174)</f>
        <v>0</v>
      </c>
    </row>
    <row r="173" s="2" customFormat="1" ht="21.75" customHeight="1">
      <c r="A173" s="37"/>
      <c r="B173" s="38"/>
      <c r="C173" s="217" t="s">
        <v>209</v>
      </c>
      <c r="D173" s="217" t="s">
        <v>152</v>
      </c>
      <c r="E173" s="218" t="s">
        <v>216</v>
      </c>
      <c r="F173" s="219" t="s">
        <v>217</v>
      </c>
      <c r="G173" s="220" t="s">
        <v>155</v>
      </c>
      <c r="H173" s="221">
        <v>12.928000000000001</v>
      </c>
      <c r="I173" s="222"/>
      <c r="J173" s="223">
        <f>ROUND(I173*H173,2)</f>
        <v>0</v>
      </c>
      <c r="K173" s="219" t="s">
        <v>156</v>
      </c>
      <c r="L173" s="43"/>
      <c r="M173" s="224" t="s">
        <v>1</v>
      </c>
      <c r="N173" s="225" t="s">
        <v>41</v>
      </c>
      <c r="O173" s="90"/>
      <c r="P173" s="226">
        <f>O173*H173</f>
        <v>0</v>
      </c>
      <c r="Q173" s="226">
        <v>0.00012999999999999999</v>
      </c>
      <c r="R173" s="226">
        <f>Q173*H173</f>
        <v>0.00168064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157</v>
      </c>
      <c r="AT173" s="228" t="s">
        <v>152</v>
      </c>
      <c r="AU173" s="228" t="s">
        <v>150</v>
      </c>
      <c r="AY173" s="16" t="s">
        <v>149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84</v>
      </c>
      <c r="BK173" s="229">
        <f>ROUND(I173*H173,2)</f>
        <v>0</v>
      </c>
      <c r="BL173" s="16" t="s">
        <v>157</v>
      </c>
      <c r="BM173" s="228" t="s">
        <v>218</v>
      </c>
    </row>
    <row r="174" s="2" customFormat="1">
      <c r="A174" s="37"/>
      <c r="B174" s="38"/>
      <c r="C174" s="39"/>
      <c r="D174" s="230" t="s">
        <v>159</v>
      </c>
      <c r="E174" s="39"/>
      <c r="F174" s="231" t="s">
        <v>219</v>
      </c>
      <c r="G174" s="39"/>
      <c r="H174" s="39"/>
      <c r="I174" s="232"/>
      <c r="J174" s="39"/>
      <c r="K174" s="39"/>
      <c r="L174" s="43"/>
      <c r="M174" s="233"/>
      <c r="N174" s="23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159</v>
      </c>
      <c r="AU174" s="16" t="s">
        <v>150</v>
      </c>
    </row>
    <row r="175" s="12" customFormat="1" ht="20.88" customHeight="1">
      <c r="A175" s="12"/>
      <c r="B175" s="201"/>
      <c r="C175" s="202"/>
      <c r="D175" s="203" t="s">
        <v>75</v>
      </c>
      <c r="E175" s="215" t="s">
        <v>220</v>
      </c>
      <c r="F175" s="215" t="s">
        <v>221</v>
      </c>
      <c r="G175" s="202"/>
      <c r="H175" s="202"/>
      <c r="I175" s="205"/>
      <c r="J175" s="216">
        <f>BK175</f>
        <v>0</v>
      </c>
      <c r="K175" s="202"/>
      <c r="L175" s="207"/>
      <c r="M175" s="208"/>
      <c r="N175" s="209"/>
      <c r="O175" s="209"/>
      <c r="P175" s="210">
        <f>SUM(P176:P179)</f>
        <v>0</v>
      </c>
      <c r="Q175" s="209"/>
      <c r="R175" s="210">
        <f>SUM(R176:R179)</f>
        <v>0.00051712000000000004</v>
      </c>
      <c r="S175" s="209"/>
      <c r="T175" s="211">
        <f>SUM(T176:T179)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84</v>
      </c>
      <c r="AT175" s="213" t="s">
        <v>75</v>
      </c>
      <c r="AU175" s="213" t="s">
        <v>86</v>
      </c>
      <c r="AY175" s="212" t="s">
        <v>149</v>
      </c>
      <c r="BK175" s="214">
        <f>SUM(BK176:BK179)</f>
        <v>0</v>
      </c>
    </row>
    <row r="176" s="2" customFormat="1" ht="16.5" customHeight="1">
      <c r="A176" s="37"/>
      <c r="B176" s="38"/>
      <c r="C176" s="217" t="s">
        <v>212</v>
      </c>
      <c r="D176" s="217" t="s">
        <v>152</v>
      </c>
      <c r="E176" s="218" t="s">
        <v>222</v>
      </c>
      <c r="F176" s="219" t="s">
        <v>223</v>
      </c>
      <c r="G176" s="220" t="s">
        <v>155</v>
      </c>
      <c r="H176" s="221">
        <v>12.928000000000001</v>
      </c>
      <c r="I176" s="222"/>
      <c r="J176" s="223">
        <f>ROUND(I176*H176,2)</f>
        <v>0</v>
      </c>
      <c r="K176" s="219" t="s">
        <v>156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4.0000000000000003E-05</v>
      </c>
      <c r="R176" s="226">
        <f>Q176*H176</f>
        <v>0.00051712000000000004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157</v>
      </c>
      <c r="AT176" s="228" t="s">
        <v>152</v>
      </c>
      <c r="AU176" s="228" t="s">
        <v>150</v>
      </c>
      <c r="AY176" s="16" t="s">
        <v>149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157</v>
      </c>
      <c r="BM176" s="228" t="s">
        <v>224</v>
      </c>
    </row>
    <row r="177" s="2" customFormat="1">
      <c r="A177" s="37"/>
      <c r="B177" s="38"/>
      <c r="C177" s="39"/>
      <c r="D177" s="230" t="s">
        <v>159</v>
      </c>
      <c r="E177" s="39"/>
      <c r="F177" s="231" t="s">
        <v>225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159</v>
      </c>
      <c r="AU177" s="16" t="s">
        <v>150</v>
      </c>
    </row>
    <row r="178" s="13" customFormat="1">
      <c r="A178" s="13"/>
      <c r="B178" s="235"/>
      <c r="C178" s="236"/>
      <c r="D178" s="230" t="s">
        <v>161</v>
      </c>
      <c r="E178" s="237" t="s">
        <v>1</v>
      </c>
      <c r="F178" s="238" t="s">
        <v>226</v>
      </c>
      <c r="G178" s="236"/>
      <c r="H178" s="239">
        <v>12.928000000000001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161</v>
      </c>
      <c r="AU178" s="245" t="s">
        <v>150</v>
      </c>
      <c r="AV178" s="13" t="s">
        <v>86</v>
      </c>
      <c r="AW178" s="13" t="s">
        <v>33</v>
      </c>
      <c r="AX178" s="13" t="s">
        <v>76</v>
      </c>
      <c r="AY178" s="245" t="s">
        <v>149</v>
      </c>
    </row>
    <row r="179" s="14" customFormat="1">
      <c r="A179" s="14"/>
      <c r="B179" s="246"/>
      <c r="C179" s="247"/>
      <c r="D179" s="230" t="s">
        <v>161</v>
      </c>
      <c r="E179" s="248" t="s">
        <v>1</v>
      </c>
      <c r="F179" s="249" t="s">
        <v>163</v>
      </c>
      <c r="G179" s="247"/>
      <c r="H179" s="250">
        <v>12.928000000000001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161</v>
      </c>
      <c r="AU179" s="256" t="s">
        <v>150</v>
      </c>
      <c r="AV179" s="14" t="s">
        <v>157</v>
      </c>
      <c r="AW179" s="14" t="s">
        <v>33</v>
      </c>
      <c r="AX179" s="14" t="s">
        <v>84</v>
      </c>
      <c r="AY179" s="256" t="s">
        <v>149</v>
      </c>
    </row>
    <row r="180" s="12" customFormat="1" ht="20.88" customHeight="1">
      <c r="A180" s="12"/>
      <c r="B180" s="201"/>
      <c r="C180" s="202"/>
      <c r="D180" s="203" t="s">
        <v>75</v>
      </c>
      <c r="E180" s="215" t="s">
        <v>227</v>
      </c>
      <c r="F180" s="215" t="s">
        <v>228</v>
      </c>
      <c r="G180" s="202"/>
      <c r="H180" s="202"/>
      <c r="I180" s="205"/>
      <c r="J180" s="216">
        <f>BK180</f>
        <v>0</v>
      </c>
      <c r="K180" s="202"/>
      <c r="L180" s="207"/>
      <c r="M180" s="208"/>
      <c r="N180" s="209"/>
      <c r="O180" s="209"/>
      <c r="P180" s="210">
        <f>SUM(P181:P254)</f>
        <v>0</v>
      </c>
      <c r="Q180" s="209"/>
      <c r="R180" s="210">
        <f>SUM(R181:R254)</f>
        <v>0</v>
      </c>
      <c r="S180" s="209"/>
      <c r="T180" s="211">
        <f>SUM(T181:T254)</f>
        <v>14.721975759999999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2" t="s">
        <v>84</v>
      </c>
      <c r="AT180" s="213" t="s">
        <v>75</v>
      </c>
      <c r="AU180" s="213" t="s">
        <v>86</v>
      </c>
      <c r="AY180" s="212" t="s">
        <v>149</v>
      </c>
      <c r="BK180" s="214">
        <f>SUM(BK181:BK254)</f>
        <v>0</v>
      </c>
    </row>
    <row r="181" s="2" customFormat="1" ht="16.5" customHeight="1">
      <c r="A181" s="37"/>
      <c r="B181" s="38"/>
      <c r="C181" s="217" t="s">
        <v>229</v>
      </c>
      <c r="D181" s="217" t="s">
        <v>152</v>
      </c>
      <c r="E181" s="218" t="s">
        <v>230</v>
      </c>
      <c r="F181" s="219" t="s">
        <v>231</v>
      </c>
      <c r="G181" s="220" t="s">
        <v>232</v>
      </c>
      <c r="H181" s="221">
        <v>4</v>
      </c>
      <c r="I181" s="222"/>
      <c r="J181" s="223">
        <f>ROUND(I181*H181,2)</f>
        <v>0</v>
      </c>
      <c r="K181" s="219" t="s">
        <v>1</v>
      </c>
      <c r="L181" s="43"/>
      <c r="M181" s="224" t="s">
        <v>1</v>
      </c>
      <c r="N181" s="225" t="s">
        <v>41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157</v>
      </c>
      <c r="AT181" s="228" t="s">
        <v>152</v>
      </c>
      <c r="AU181" s="228" t="s">
        <v>150</v>
      </c>
      <c r="AY181" s="16" t="s">
        <v>149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84</v>
      </c>
      <c r="BK181" s="229">
        <f>ROUND(I181*H181,2)</f>
        <v>0</v>
      </c>
      <c r="BL181" s="16" t="s">
        <v>157</v>
      </c>
      <c r="BM181" s="228" t="s">
        <v>233</v>
      </c>
    </row>
    <row r="182" s="2" customFormat="1" ht="16.5" customHeight="1">
      <c r="A182" s="37"/>
      <c r="B182" s="38"/>
      <c r="C182" s="217" t="s">
        <v>234</v>
      </c>
      <c r="D182" s="217" t="s">
        <v>152</v>
      </c>
      <c r="E182" s="218" t="s">
        <v>235</v>
      </c>
      <c r="F182" s="219" t="s">
        <v>236</v>
      </c>
      <c r="G182" s="220" t="s">
        <v>237</v>
      </c>
      <c r="H182" s="221">
        <v>1</v>
      </c>
      <c r="I182" s="222"/>
      <c r="J182" s="223">
        <f>ROUND(I182*H182,2)</f>
        <v>0</v>
      </c>
      <c r="K182" s="219" t="s">
        <v>156</v>
      </c>
      <c r="L182" s="43"/>
      <c r="M182" s="224" t="s">
        <v>1</v>
      </c>
      <c r="N182" s="225" t="s">
        <v>41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0.01933</v>
      </c>
      <c r="T182" s="227">
        <f>S182*H182</f>
        <v>0.01933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157</v>
      </c>
      <c r="AT182" s="228" t="s">
        <v>152</v>
      </c>
      <c r="AU182" s="228" t="s">
        <v>150</v>
      </c>
      <c r="AY182" s="16" t="s">
        <v>149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157</v>
      </c>
      <c r="BM182" s="228" t="s">
        <v>238</v>
      </c>
    </row>
    <row r="183" s="2" customFormat="1">
      <c r="A183" s="37"/>
      <c r="B183" s="38"/>
      <c r="C183" s="39"/>
      <c r="D183" s="230" t="s">
        <v>159</v>
      </c>
      <c r="E183" s="39"/>
      <c r="F183" s="231" t="s">
        <v>239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159</v>
      </c>
      <c r="AU183" s="16" t="s">
        <v>150</v>
      </c>
    </row>
    <row r="184" s="2" customFormat="1" ht="16.5" customHeight="1">
      <c r="A184" s="37"/>
      <c r="B184" s="38"/>
      <c r="C184" s="217" t="s">
        <v>8</v>
      </c>
      <c r="D184" s="217" t="s">
        <v>152</v>
      </c>
      <c r="E184" s="218" t="s">
        <v>240</v>
      </c>
      <c r="F184" s="219" t="s">
        <v>241</v>
      </c>
      <c r="G184" s="220" t="s">
        <v>237</v>
      </c>
      <c r="H184" s="221">
        <v>2</v>
      </c>
      <c r="I184" s="222"/>
      <c r="J184" s="223">
        <f>ROUND(I184*H184,2)</f>
        <v>0</v>
      </c>
      <c r="K184" s="219" t="s">
        <v>156</v>
      </c>
      <c r="L184" s="43"/>
      <c r="M184" s="224" t="s">
        <v>1</v>
      </c>
      <c r="N184" s="225" t="s">
        <v>41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0.0172</v>
      </c>
      <c r="T184" s="227">
        <f>S184*H184</f>
        <v>0.0344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157</v>
      </c>
      <c r="AT184" s="228" t="s">
        <v>152</v>
      </c>
      <c r="AU184" s="228" t="s">
        <v>150</v>
      </c>
      <c r="AY184" s="16" t="s">
        <v>149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84</v>
      </c>
      <c r="BK184" s="229">
        <f>ROUND(I184*H184,2)</f>
        <v>0</v>
      </c>
      <c r="BL184" s="16" t="s">
        <v>157</v>
      </c>
      <c r="BM184" s="228" t="s">
        <v>242</v>
      </c>
    </row>
    <row r="185" s="2" customFormat="1">
      <c r="A185" s="37"/>
      <c r="B185" s="38"/>
      <c r="C185" s="39"/>
      <c r="D185" s="230" t="s">
        <v>159</v>
      </c>
      <c r="E185" s="39"/>
      <c r="F185" s="231" t="s">
        <v>243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159</v>
      </c>
      <c r="AU185" s="16" t="s">
        <v>150</v>
      </c>
    </row>
    <row r="186" s="2" customFormat="1" ht="16.5" customHeight="1">
      <c r="A186" s="37"/>
      <c r="B186" s="38"/>
      <c r="C186" s="217" t="s">
        <v>244</v>
      </c>
      <c r="D186" s="217" t="s">
        <v>152</v>
      </c>
      <c r="E186" s="218" t="s">
        <v>245</v>
      </c>
      <c r="F186" s="219" t="s">
        <v>246</v>
      </c>
      <c r="G186" s="220" t="s">
        <v>237</v>
      </c>
      <c r="H186" s="221">
        <v>3</v>
      </c>
      <c r="I186" s="222"/>
      <c r="J186" s="223">
        <f>ROUND(I186*H186,2)</f>
        <v>0</v>
      </c>
      <c r="K186" s="219" t="s">
        <v>156</v>
      </c>
      <c r="L186" s="43"/>
      <c r="M186" s="224" t="s">
        <v>1</v>
      </c>
      <c r="N186" s="225" t="s">
        <v>41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0.019460000000000002</v>
      </c>
      <c r="T186" s="227">
        <f>S186*H186</f>
        <v>0.058380000000000001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157</v>
      </c>
      <c r="AT186" s="228" t="s">
        <v>152</v>
      </c>
      <c r="AU186" s="228" t="s">
        <v>150</v>
      </c>
      <c r="AY186" s="16" t="s">
        <v>149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84</v>
      </c>
      <c r="BK186" s="229">
        <f>ROUND(I186*H186,2)</f>
        <v>0</v>
      </c>
      <c r="BL186" s="16" t="s">
        <v>157</v>
      </c>
      <c r="BM186" s="228" t="s">
        <v>247</v>
      </c>
    </row>
    <row r="187" s="2" customFormat="1">
      <c r="A187" s="37"/>
      <c r="B187" s="38"/>
      <c r="C187" s="39"/>
      <c r="D187" s="230" t="s">
        <v>159</v>
      </c>
      <c r="E187" s="39"/>
      <c r="F187" s="231" t="s">
        <v>248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159</v>
      </c>
      <c r="AU187" s="16" t="s">
        <v>150</v>
      </c>
    </row>
    <row r="188" s="2" customFormat="1" ht="16.5" customHeight="1">
      <c r="A188" s="37"/>
      <c r="B188" s="38"/>
      <c r="C188" s="217" t="s">
        <v>249</v>
      </c>
      <c r="D188" s="217" t="s">
        <v>152</v>
      </c>
      <c r="E188" s="218" t="s">
        <v>250</v>
      </c>
      <c r="F188" s="219" t="s">
        <v>251</v>
      </c>
      <c r="G188" s="220" t="s">
        <v>237</v>
      </c>
      <c r="H188" s="221">
        <v>3</v>
      </c>
      <c r="I188" s="222"/>
      <c r="J188" s="223">
        <f>ROUND(I188*H188,2)</f>
        <v>0</v>
      </c>
      <c r="K188" s="219" t="s">
        <v>156</v>
      </c>
      <c r="L188" s="43"/>
      <c r="M188" s="224" t="s">
        <v>1</v>
      </c>
      <c r="N188" s="225" t="s">
        <v>41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0.00156</v>
      </c>
      <c r="T188" s="227">
        <f>S188*H188</f>
        <v>0.0046800000000000001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157</v>
      </c>
      <c r="AT188" s="228" t="s">
        <v>152</v>
      </c>
      <c r="AU188" s="228" t="s">
        <v>150</v>
      </c>
      <c r="AY188" s="16" t="s">
        <v>149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84</v>
      </c>
      <c r="BK188" s="229">
        <f>ROUND(I188*H188,2)</f>
        <v>0</v>
      </c>
      <c r="BL188" s="16" t="s">
        <v>157</v>
      </c>
      <c r="BM188" s="228" t="s">
        <v>252</v>
      </c>
    </row>
    <row r="189" s="2" customFormat="1">
      <c r="A189" s="37"/>
      <c r="B189" s="38"/>
      <c r="C189" s="39"/>
      <c r="D189" s="230" t="s">
        <v>159</v>
      </c>
      <c r="E189" s="39"/>
      <c r="F189" s="231" t="s">
        <v>253</v>
      </c>
      <c r="G189" s="39"/>
      <c r="H189" s="39"/>
      <c r="I189" s="232"/>
      <c r="J189" s="39"/>
      <c r="K189" s="39"/>
      <c r="L189" s="43"/>
      <c r="M189" s="233"/>
      <c r="N189" s="23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159</v>
      </c>
      <c r="AU189" s="16" t="s">
        <v>150</v>
      </c>
    </row>
    <row r="190" s="2" customFormat="1" ht="16.5" customHeight="1">
      <c r="A190" s="37"/>
      <c r="B190" s="38"/>
      <c r="C190" s="217" t="s">
        <v>254</v>
      </c>
      <c r="D190" s="217" t="s">
        <v>152</v>
      </c>
      <c r="E190" s="218" t="s">
        <v>255</v>
      </c>
      <c r="F190" s="219" t="s">
        <v>256</v>
      </c>
      <c r="G190" s="220" t="s">
        <v>203</v>
      </c>
      <c r="H190" s="221">
        <v>2</v>
      </c>
      <c r="I190" s="222"/>
      <c r="J190" s="223">
        <f>ROUND(I190*H190,2)</f>
        <v>0</v>
      </c>
      <c r="K190" s="219" t="s">
        <v>156</v>
      </c>
      <c r="L190" s="43"/>
      <c r="M190" s="224" t="s">
        <v>1</v>
      </c>
      <c r="N190" s="225" t="s">
        <v>41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0.0022499999999999998</v>
      </c>
      <c r="T190" s="227">
        <f>S190*H190</f>
        <v>0.0044999999999999997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157</v>
      </c>
      <c r="AT190" s="228" t="s">
        <v>152</v>
      </c>
      <c r="AU190" s="228" t="s">
        <v>150</v>
      </c>
      <c r="AY190" s="16" t="s">
        <v>149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84</v>
      </c>
      <c r="BK190" s="229">
        <f>ROUND(I190*H190,2)</f>
        <v>0</v>
      </c>
      <c r="BL190" s="16" t="s">
        <v>157</v>
      </c>
      <c r="BM190" s="228" t="s">
        <v>257</v>
      </c>
    </row>
    <row r="191" s="2" customFormat="1">
      <c r="A191" s="37"/>
      <c r="B191" s="38"/>
      <c r="C191" s="39"/>
      <c r="D191" s="230" t="s">
        <v>159</v>
      </c>
      <c r="E191" s="39"/>
      <c r="F191" s="231" t="s">
        <v>258</v>
      </c>
      <c r="G191" s="39"/>
      <c r="H191" s="39"/>
      <c r="I191" s="232"/>
      <c r="J191" s="39"/>
      <c r="K191" s="39"/>
      <c r="L191" s="43"/>
      <c r="M191" s="233"/>
      <c r="N191" s="23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159</v>
      </c>
      <c r="AU191" s="16" t="s">
        <v>150</v>
      </c>
    </row>
    <row r="192" s="13" customFormat="1">
      <c r="A192" s="13"/>
      <c r="B192" s="235"/>
      <c r="C192" s="236"/>
      <c r="D192" s="230" t="s">
        <v>161</v>
      </c>
      <c r="E192" s="237" t="s">
        <v>1</v>
      </c>
      <c r="F192" s="238" t="s">
        <v>86</v>
      </c>
      <c r="G192" s="236"/>
      <c r="H192" s="239">
        <v>2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161</v>
      </c>
      <c r="AU192" s="245" t="s">
        <v>150</v>
      </c>
      <c r="AV192" s="13" t="s">
        <v>86</v>
      </c>
      <c r="AW192" s="13" t="s">
        <v>33</v>
      </c>
      <c r="AX192" s="13" t="s">
        <v>76</v>
      </c>
      <c r="AY192" s="245" t="s">
        <v>149</v>
      </c>
    </row>
    <row r="193" s="14" customFormat="1">
      <c r="A193" s="14"/>
      <c r="B193" s="246"/>
      <c r="C193" s="247"/>
      <c r="D193" s="230" t="s">
        <v>161</v>
      </c>
      <c r="E193" s="248" t="s">
        <v>1</v>
      </c>
      <c r="F193" s="249" t="s">
        <v>163</v>
      </c>
      <c r="G193" s="247"/>
      <c r="H193" s="250">
        <v>2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161</v>
      </c>
      <c r="AU193" s="256" t="s">
        <v>150</v>
      </c>
      <c r="AV193" s="14" t="s">
        <v>157</v>
      </c>
      <c r="AW193" s="14" t="s">
        <v>33</v>
      </c>
      <c r="AX193" s="14" t="s">
        <v>84</v>
      </c>
      <c r="AY193" s="256" t="s">
        <v>149</v>
      </c>
    </row>
    <row r="194" s="2" customFormat="1" ht="16.5" customHeight="1">
      <c r="A194" s="37"/>
      <c r="B194" s="38"/>
      <c r="C194" s="217" t="s">
        <v>259</v>
      </c>
      <c r="D194" s="217" t="s">
        <v>152</v>
      </c>
      <c r="E194" s="218" t="s">
        <v>260</v>
      </c>
      <c r="F194" s="219" t="s">
        <v>261</v>
      </c>
      <c r="G194" s="220" t="s">
        <v>155</v>
      </c>
      <c r="H194" s="221">
        <v>12.928000000000001</v>
      </c>
      <c r="I194" s="222"/>
      <c r="J194" s="223">
        <f>ROUND(I194*H194,2)</f>
        <v>0</v>
      </c>
      <c r="K194" s="219" t="s">
        <v>156</v>
      </c>
      <c r="L194" s="43"/>
      <c r="M194" s="224" t="s">
        <v>1</v>
      </c>
      <c r="N194" s="225" t="s">
        <v>41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0.083169999999999994</v>
      </c>
      <c r="T194" s="227">
        <f>S194*H194</f>
        <v>1.07522176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157</v>
      </c>
      <c r="AT194" s="228" t="s">
        <v>152</v>
      </c>
      <c r="AU194" s="228" t="s">
        <v>150</v>
      </c>
      <c r="AY194" s="16" t="s">
        <v>149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84</v>
      </c>
      <c r="BK194" s="229">
        <f>ROUND(I194*H194,2)</f>
        <v>0</v>
      </c>
      <c r="BL194" s="16" t="s">
        <v>157</v>
      </c>
      <c r="BM194" s="228" t="s">
        <v>262</v>
      </c>
    </row>
    <row r="195" s="2" customFormat="1">
      <c r="A195" s="37"/>
      <c r="B195" s="38"/>
      <c r="C195" s="39"/>
      <c r="D195" s="230" t="s">
        <v>159</v>
      </c>
      <c r="E195" s="39"/>
      <c r="F195" s="231" t="s">
        <v>261</v>
      </c>
      <c r="G195" s="39"/>
      <c r="H195" s="39"/>
      <c r="I195" s="232"/>
      <c r="J195" s="39"/>
      <c r="K195" s="39"/>
      <c r="L195" s="43"/>
      <c r="M195" s="233"/>
      <c r="N195" s="23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159</v>
      </c>
      <c r="AU195" s="16" t="s">
        <v>150</v>
      </c>
    </row>
    <row r="196" s="13" customFormat="1">
      <c r="A196" s="13"/>
      <c r="B196" s="235"/>
      <c r="C196" s="236"/>
      <c r="D196" s="230" t="s">
        <v>161</v>
      </c>
      <c r="E196" s="237" t="s">
        <v>1</v>
      </c>
      <c r="F196" s="238" t="s">
        <v>263</v>
      </c>
      <c r="G196" s="236"/>
      <c r="H196" s="239">
        <v>3.488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161</v>
      </c>
      <c r="AU196" s="245" t="s">
        <v>150</v>
      </c>
      <c r="AV196" s="13" t="s">
        <v>86</v>
      </c>
      <c r="AW196" s="13" t="s">
        <v>33</v>
      </c>
      <c r="AX196" s="13" t="s">
        <v>76</v>
      </c>
      <c r="AY196" s="245" t="s">
        <v>149</v>
      </c>
    </row>
    <row r="197" s="13" customFormat="1">
      <c r="A197" s="13"/>
      <c r="B197" s="235"/>
      <c r="C197" s="236"/>
      <c r="D197" s="230" t="s">
        <v>161</v>
      </c>
      <c r="E197" s="237" t="s">
        <v>1</v>
      </c>
      <c r="F197" s="238" t="s">
        <v>264</v>
      </c>
      <c r="G197" s="236"/>
      <c r="H197" s="239">
        <v>7.46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161</v>
      </c>
      <c r="AU197" s="245" t="s">
        <v>150</v>
      </c>
      <c r="AV197" s="13" t="s">
        <v>86</v>
      </c>
      <c r="AW197" s="13" t="s">
        <v>33</v>
      </c>
      <c r="AX197" s="13" t="s">
        <v>76</v>
      </c>
      <c r="AY197" s="245" t="s">
        <v>149</v>
      </c>
    </row>
    <row r="198" s="13" customFormat="1">
      <c r="A198" s="13"/>
      <c r="B198" s="235"/>
      <c r="C198" s="236"/>
      <c r="D198" s="230" t="s">
        <v>161</v>
      </c>
      <c r="E198" s="237" t="s">
        <v>1</v>
      </c>
      <c r="F198" s="238" t="s">
        <v>197</v>
      </c>
      <c r="G198" s="236"/>
      <c r="H198" s="239">
        <v>1.98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161</v>
      </c>
      <c r="AU198" s="245" t="s">
        <v>150</v>
      </c>
      <c r="AV198" s="13" t="s">
        <v>86</v>
      </c>
      <c r="AW198" s="13" t="s">
        <v>33</v>
      </c>
      <c r="AX198" s="13" t="s">
        <v>76</v>
      </c>
      <c r="AY198" s="245" t="s">
        <v>149</v>
      </c>
    </row>
    <row r="199" s="14" customFormat="1">
      <c r="A199" s="14"/>
      <c r="B199" s="246"/>
      <c r="C199" s="247"/>
      <c r="D199" s="230" t="s">
        <v>161</v>
      </c>
      <c r="E199" s="248" t="s">
        <v>1</v>
      </c>
      <c r="F199" s="249" t="s">
        <v>163</v>
      </c>
      <c r="G199" s="247"/>
      <c r="H199" s="250">
        <v>12.928000000000001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161</v>
      </c>
      <c r="AU199" s="256" t="s">
        <v>150</v>
      </c>
      <c r="AV199" s="14" t="s">
        <v>157</v>
      </c>
      <c r="AW199" s="14" t="s">
        <v>33</v>
      </c>
      <c r="AX199" s="14" t="s">
        <v>84</v>
      </c>
      <c r="AY199" s="256" t="s">
        <v>149</v>
      </c>
    </row>
    <row r="200" s="14" customFormat="1">
      <c r="A200" s="14"/>
      <c r="B200" s="246"/>
      <c r="C200" s="247"/>
      <c r="D200" s="230" t="s">
        <v>161</v>
      </c>
      <c r="E200" s="248" t="s">
        <v>1</v>
      </c>
      <c r="F200" s="249" t="s">
        <v>163</v>
      </c>
      <c r="G200" s="247"/>
      <c r="H200" s="250">
        <v>0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161</v>
      </c>
      <c r="AU200" s="256" t="s">
        <v>150</v>
      </c>
      <c r="AV200" s="14" t="s">
        <v>157</v>
      </c>
      <c r="AW200" s="14" t="s">
        <v>33</v>
      </c>
      <c r="AX200" s="14" t="s">
        <v>76</v>
      </c>
      <c r="AY200" s="256" t="s">
        <v>149</v>
      </c>
    </row>
    <row r="201" s="2" customFormat="1" ht="16.5" customHeight="1">
      <c r="A201" s="37"/>
      <c r="B201" s="38"/>
      <c r="C201" s="217" t="s">
        <v>265</v>
      </c>
      <c r="D201" s="217" t="s">
        <v>152</v>
      </c>
      <c r="E201" s="218" t="s">
        <v>266</v>
      </c>
      <c r="F201" s="219" t="s">
        <v>267</v>
      </c>
      <c r="G201" s="220" t="s">
        <v>155</v>
      </c>
      <c r="H201" s="221">
        <v>46.149999999999999</v>
      </c>
      <c r="I201" s="222"/>
      <c r="J201" s="223">
        <f>ROUND(I201*H201,2)</f>
        <v>0</v>
      </c>
      <c r="K201" s="219" t="s">
        <v>156</v>
      </c>
      <c r="L201" s="43"/>
      <c r="M201" s="224" t="s">
        <v>1</v>
      </c>
      <c r="N201" s="225" t="s">
        <v>41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0.081500000000000003</v>
      </c>
      <c r="T201" s="227">
        <f>S201*H201</f>
        <v>3.761225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157</v>
      </c>
      <c r="AT201" s="228" t="s">
        <v>152</v>
      </c>
      <c r="AU201" s="228" t="s">
        <v>150</v>
      </c>
      <c r="AY201" s="16" t="s">
        <v>149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84</v>
      </c>
      <c r="BK201" s="229">
        <f>ROUND(I201*H201,2)</f>
        <v>0</v>
      </c>
      <c r="BL201" s="16" t="s">
        <v>157</v>
      </c>
      <c r="BM201" s="228" t="s">
        <v>268</v>
      </c>
    </row>
    <row r="202" s="2" customFormat="1">
      <c r="A202" s="37"/>
      <c r="B202" s="38"/>
      <c r="C202" s="39"/>
      <c r="D202" s="230" t="s">
        <v>159</v>
      </c>
      <c r="E202" s="39"/>
      <c r="F202" s="231" t="s">
        <v>269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159</v>
      </c>
      <c r="AU202" s="16" t="s">
        <v>150</v>
      </c>
    </row>
    <row r="203" s="13" customFormat="1">
      <c r="A203" s="13"/>
      <c r="B203" s="235"/>
      <c r="C203" s="236"/>
      <c r="D203" s="230" t="s">
        <v>161</v>
      </c>
      <c r="E203" s="237" t="s">
        <v>1</v>
      </c>
      <c r="F203" s="238" t="s">
        <v>270</v>
      </c>
      <c r="G203" s="236"/>
      <c r="H203" s="239">
        <v>16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161</v>
      </c>
      <c r="AU203" s="245" t="s">
        <v>150</v>
      </c>
      <c r="AV203" s="13" t="s">
        <v>86</v>
      </c>
      <c r="AW203" s="13" t="s">
        <v>33</v>
      </c>
      <c r="AX203" s="13" t="s">
        <v>76</v>
      </c>
      <c r="AY203" s="245" t="s">
        <v>149</v>
      </c>
    </row>
    <row r="204" s="13" customFormat="1">
      <c r="A204" s="13"/>
      <c r="B204" s="235"/>
      <c r="C204" s="236"/>
      <c r="D204" s="230" t="s">
        <v>161</v>
      </c>
      <c r="E204" s="237" t="s">
        <v>1</v>
      </c>
      <c r="F204" s="238" t="s">
        <v>271</v>
      </c>
      <c r="G204" s="236"/>
      <c r="H204" s="239">
        <v>-1.2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161</v>
      </c>
      <c r="AU204" s="245" t="s">
        <v>150</v>
      </c>
      <c r="AV204" s="13" t="s">
        <v>86</v>
      </c>
      <c r="AW204" s="13" t="s">
        <v>33</v>
      </c>
      <c r="AX204" s="13" t="s">
        <v>76</v>
      </c>
      <c r="AY204" s="245" t="s">
        <v>149</v>
      </c>
    </row>
    <row r="205" s="13" customFormat="1">
      <c r="A205" s="13"/>
      <c r="B205" s="235"/>
      <c r="C205" s="236"/>
      <c r="D205" s="230" t="s">
        <v>161</v>
      </c>
      <c r="E205" s="237" t="s">
        <v>1</v>
      </c>
      <c r="F205" s="238" t="s">
        <v>272</v>
      </c>
      <c r="G205" s="236"/>
      <c r="H205" s="239">
        <v>16.050000000000001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161</v>
      </c>
      <c r="AU205" s="245" t="s">
        <v>150</v>
      </c>
      <c r="AV205" s="13" t="s">
        <v>86</v>
      </c>
      <c r="AW205" s="13" t="s">
        <v>33</v>
      </c>
      <c r="AX205" s="13" t="s">
        <v>76</v>
      </c>
      <c r="AY205" s="245" t="s">
        <v>149</v>
      </c>
    </row>
    <row r="206" s="13" customFormat="1">
      <c r="A206" s="13"/>
      <c r="B206" s="235"/>
      <c r="C206" s="236"/>
      <c r="D206" s="230" t="s">
        <v>161</v>
      </c>
      <c r="E206" s="237" t="s">
        <v>1</v>
      </c>
      <c r="F206" s="238" t="s">
        <v>273</v>
      </c>
      <c r="G206" s="236"/>
      <c r="H206" s="239">
        <v>-1.8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161</v>
      </c>
      <c r="AU206" s="245" t="s">
        <v>150</v>
      </c>
      <c r="AV206" s="13" t="s">
        <v>86</v>
      </c>
      <c r="AW206" s="13" t="s">
        <v>33</v>
      </c>
      <c r="AX206" s="13" t="s">
        <v>76</v>
      </c>
      <c r="AY206" s="245" t="s">
        <v>149</v>
      </c>
    </row>
    <row r="207" s="13" customFormat="1">
      <c r="A207" s="13"/>
      <c r="B207" s="235"/>
      <c r="C207" s="236"/>
      <c r="D207" s="230" t="s">
        <v>161</v>
      </c>
      <c r="E207" s="237" t="s">
        <v>1</v>
      </c>
      <c r="F207" s="238" t="s">
        <v>274</v>
      </c>
      <c r="G207" s="236"/>
      <c r="H207" s="239">
        <v>10.619999999999999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161</v>
      </c>
      <c r="AU207" s="245" t="s">
        <v>150</v>
      </c>
      <c r="AV207" s="13" t="s">
        <v>86</v>
      </c>
      <c r="AW207" s="13" t="s">
        <v>33</v>
      </c>
      <c r="AX207" s="13" t="s">
        <v>76</v>
      </c>
      <c r="AY207" s="245" t="s">
        <v>149</v>
      </c>
    </row>
    <row r="208" s="13" customFormat="1">
      <c r="A208" s="13"/>
      <c r="B208" s="235"/>
      <c r="C208" s="236"/>
      <c r="D208" s="230" t="s">
        <v>161</v>
      </c>
      <c r="E208" s="237" t="s">
        <v>1</v>
      </c>
      <c r="F208" s="238" t="s">
        <v>275</v>
      </c>
      <c r="G208" s="236"/>
      <c r="H208" s="239">
        <v>-1.0800000000000001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161</v>
      </c>
      <c r="AU208" s="245" t="s">
        <v>150</v>
      </c>
      <c r="AV208" s="13" t="s">
        <v>86</v>
      </c>
      <c r="AW208" s="13" t="s">
        <v>33</v>
      </c>
      <c r="AX208" s="13" t="s">
        <v>76</v>
      </c>
      <c r="AY208" s="245" t="s">
        <v>149</v>
      </c>
    </row>
    <row r="209" s="13" customFormat="1">
      <c r="A209" s="13"/>
      <c r="B209" s="235"/>
      <c r="C209" s="236"/>
      <c r="D209" s="230" t="s">
        <v>161</v>
      </c>
      <c r="E209" s="237" t="s">
        <v>1</v>
      </c>
      <c r="F209" s="238" t="s">
        <v>276</v>
      </c>
      <c r="G209" s="236"/>
      <c r="H209" s="239">
        <v>8.6400000000000006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161</v>
      </c>
      <c r="AU209" s="245" t="s">
        <v>150</v>
      </c>
      <c r="AV209" s="13" t="s">
        <v>86</v>
      </c>
      <c r="AW209" s="13" t="s">
        <v>33</v>
      </c>
      <c r="AX209" s="13" t="s">
        <v>76</v>
      </c>
      <c r="AY209" s="245" t="s">
        <v>149</v>
      </c>
    </row>
    <row r="210" s="13" customFormat="1">
      <c r="A210" s="13"/>
      <c r="B210" s="235"/>
      <c r="C210" s="236"/>
      <c r="D210" s="230" t="s">
        <v>161</v>
      </c>
      <c r="E210" s="237" t="s">
        <v>1</v>
      </c>
      <c r="F210" s="238" t="s">
        <v>275</v>
      </c>
      <c r="G210" s="236"/>
      <c r="H210" s="239">
        <v>-1.0800000000000001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161</v>
      </c>
      <c r="AU210" s="245" t="s">
        <v>150</v>
      </c>
      <c r="AV210" s="13" t="s">
        <v>86</v>
      </c>
      <c r="AW210" s="13" t="s">
        <v>33</v>
      </c>
      <c r="AX210" s="13" t="s">
        <v>76</v>
      </c>
      <c r="AY210" s="245" t="s">
        <v>149</v>
      </c>
    </row>
    <row r="211" s="14" customFormat="1">
      <c r="A211" s="14"/>
      <c r="B211" s="246"/>
      <c r="C211" s="247"/>
      <c r="D211" s="230" t="s">
        <v>161</v>
      </c>
      <c r="E211" s="248" t="s">
        <v>1</v>
      </c>
      <c r="F211" s="249" t="s">
        <v>163</v>
      </c>
      <c r="G211" s="247"/>
      <c r="H211" s="250">
        <v>46.150000000000006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161</v>
      </c>
      <c r="AU211" s="256" t="s">
        <v>150</v>
      </c>
      <c r="AV211" s="14" t="s">
        <v>157</v>
      </c>
      <c r="AW211" s="14" t="s">
        <v>33</v>
      </c>
      <c r="AX211" s="14" t="s">
        <v>84</v>
      </c>
      <c r="AY211" s="256" t="s">
        <v>149</v>
      </c>
    </row>
    <row r="212" s="2" customFormat="1" ht="16.5" customHeight="1">
      <c r="A212" s="37"/>
      <c r="B212" s="38"/>
      <c r="C212" s="217" t="s">
        <v>277</v>
      </c>
      <c r="D212" s="217" t="s">
        <v>152</v>
      </c>
      <c r="E212" s="218" t="s">
        <v>278</v>
      </c>
      <c r="F212" s="219" t="s">
        <v>279</v>
      </c>
      <c r="G212" s="220" t="s">
        <v>155</v>
      </c>
      <c r="H212" s="221">
        <v>13.099</v>
      </c>
      <c r="I212" s="222"/>
      <c r="J212" s="223">
        <f>ROUND(I212*H212,2)</f>
        <v>0</v>
      </c>
      <c r="K212" s="219" t="s">
        <v>156</v>
      </c>
      <c r="L212" s="43"/>
      <c r="M212" s="224" t="s">
        <v>1</v>
      </c>
      <c r="N212" s="225" t="s">
        <v>41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0.26100000000000001</v>
      </c>
      <c r="T212" s="227">
        <f>S212*H212</f>
        <v>3.4188390000000002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157</v>
      </c>
      <c r="AT212" s="228" t="s">
        <v>152</v>
      </c>
      <c r="AU212" s="228" t="s">
        <v>150</v>
      </c>
      <c r="AY212" s="16" t="s">
        <v>149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84</v>
      </c>
      <c r="BK212" s="229">
        <f>ROUND(I212*H212,2)</f>
        <v>0</v>
      </c>
      <c r="BL212" s="16" t="s">
        <v>157</v>
      </c>
      <c r="BM212" s="228" t="s">
        <v>280</v>
      </c>
    </row>
    <row r="213" s="2" customFormat="1">
      <c r="A213" s="37"/>
      <c r="B213" s="38"/>
      <c r="C213" s="39"/>
      <c r="D213" s="230" t="s">
        <v>159</v>
      </c>
      <c r="E213" s="39"/>
      <c r="F213" s="231" t="s">
        <v>281</v>
      </c>
      <c r="G213" s="39"/>
      <c r="H213" s="39"/>
      <c r="I213" s="232"/>
      <c r="J213" s="39"/>
      <c r="K213" s="39"/>
      <c r="L213" s="43"/>
      <c r="M213" s="233"/>
      <c r="N213" s="23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159</v>
      </c>
      <c r="AU213" s="16" t="s">
        <v>150</v>
      </c>
    </row>
    <row r="214" s="13" customFormat="1">
      <c r="A214" s="13"/>
      <c r="B214" s="235"/>
      <c r="C214" s="236"/>
      <c r="D214" s="230" t="s">
        <v>161</v>
      </c>
      <c r="E214" s="237" t="s">
        <v>1</v>
      </c>
      <c r="F214" s="238" t="s">
        <v>282</v>
      </c>
      <c r="G214" s="236"/>
      <c r="H214" s="239">
        <v>8.4369999999999994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161</v>
      </c>
      <c r="AU214" s="245" t="s">
        <v>150</v>
      </c>
      <c r="AV214" s="13" t="s">
        <v>86</v>
      </c>
      <c r="AW214" s="13" t="s">
        <v>33</v>
      </c>
      <c r="AX214" s="13" t="s">
        <v>76</v>
      </c>
      <c r="AY214" s="245" t="s">
        <v>149</v>
      </c>
    </row>
    <row r="215" s="13" customFormat="1">
      <c r="A215" s="13"/>
      <c r="B215" s="235"/>
      <c r="C215" s="236"/>
      <c r="D215" s="230" t="s">
        <v>161</v>
      </c>
      <c r="E215" s="237" t="s">
        <v>1</v>
      </c>
      <c r="F215" s="238" t="s">
        <v>283</v>
      </c>
      <c r="G215" s="236"/>
      <c r="H215" s="239">
        <v>-2.3999999999999999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161</v>
      </c>
      <c r="AU215" s="245" t="s">
        <v>150</v>
      </c>
      <c r="AV215" s="13" t="s">
        <v>86</v>
      </c>
      <c r="AW215" s="13" t="s">
        <v>33</v>
      </c>
      <c r="AX215" s="13" t="s">
        <v>76</v>
      </c>
      <c r="AY215" s="245" t="s">
        <v>149</v>
      </c>
    </row>
    <row r="216" s="13" customFormat="1">
      <c r="A216" s="13"/>
      <c r="B216" s="235"/>
      <c r="C216" s="236"/>
      <c r="D216" s="230" t="s">
        <v>161</v>
      </c>
      <c r="E216" s="237" t="s">
        <v>1</v>
      </c>
      <c r="F216" s="238" t="s">
        <v>284</v>
      </c>
      <c r="G216" s="236"/>
      <c r="H216" s="239">
        <v>7.0620000000000003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161</v>
      </c>
      <c r="AU216" s="245" t="s">
        <v>150</v>
      </c>
      <c r="AV216" s="13" t="s">
        <v>86</v>
      </c>
      <c r="AW216" s="13" t="s">
        <v>33</v>
      </c>
      <c r="AX216" s="13" t="s">
        <v>76</v>
      </c>
      <c r="AY216" s="245" t="s">
        <v>149</v>
      </c>
    </row>
    <row r="217" s="14" customFormat="1">
      <c r="A217" s="14"/>
      <c r="B217" s="246"/>
      <c r="C217" s="247"/>
      <c r="D217" s="230" t="s">
        <v>161</v>
      </c>
      <c r="E217" s="248" t="s">
        <v>1</v>
      </c>
      <c r="F217" s="249" t="s">
        <v>163</v>
      </c>
      <c r="G217" s="247"/>
      <c r="H217" s="250">
        <v>13.099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161</v>
      </c>
      <c r="AU217" s="256" t="s">
        <v>150</v>
      </c>
      <c r="AV217" s="14" t="s">
        <v>157</v>
      </c>
      <c r="AW217" s="14" t="s">
        <v>33</v>
      </c>
      <c r="AX217" s="14" t="s">
        <v>84</v>
      </c>
      <c r="AY217" s="256" t="s">
        <v>149</v>
      </c>
    </row>
    <row r="218" s="2" customFormat="1" ht="16.5" customHeight="1">
      <c r="A218" s="37"/>
      <c r="B218" s="38"/>
      <c r="C218" s="217" t="s">
        <v>285</v>
      </c>
      <c r="D218" s="217" t="s">
        <v>152</v>
      </c>
      <c r="E218" s="218" t="s">
        <v>286</v>
      </c>
      <c r="F218" s="219" t="s">
        <v>287</v>
      </c>
      <c r="G218" s="220" t="s">
        <v>203</v>
      </c>
      <c r="H218" s="221">
        <v>3</v>
      </c>
      <c r="I218" s="222"/>
      <c r="J218" s="223">
        <f>ROUND(I218*H218,2)</f>
        <v>0</v>
      </c>
      <c r="K218" s="219" t="s">
        <v>1</v>
      </c>
      <c r="L218" s="43"/>
      <c r="M218" s="224" t="s">
        <v>1</v>
      </c>
      <c r="N218" s="225" t="s">
        <v>41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157</v>
      </c>
      <c r="AT218" s="228" t="s">
        <v>152</v>
      </c>
      <c r="AU218" s="228" t="s">
        <v>150</v>
      </c>
      <c r="AY218" s="16" t="s">
        <v>149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84</v>
      </c>
      <c r="BK218" s="229">
        <f>ROUND(I218*H218,2)</f>
        <v>0</v>
      </c>
      <c r="BL218" s="16" t="s">
        <v>157</v>
      </c>
      <c r="BM218" s="228" t="s">
        <v>288</v>
      </c>
    </row>
    <row r="219" s="2" customFormat="1">
      <c r="A219" s="37"/>
      <c r="B219" s="38"/>
      <c r="C219" s="39"/>
      <c r="D219" s="230" t="s">
        <v>159</v>
      </c>
      <c r="E219" s="39"/>
      <c r="F219" s="231" t="s">
        <v>287</v>
      </c>
      <c r="G219" s="39"/>
      <c r="H219" s="39"/>
      <c r="I219" s="232"/>
      <c r="J219" s="39"/>
      <c r="K219" s="39"/>
      <c r="L219" s="43"/>
      <c r="M219" s="233"/>
      <c r="N219" s="23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159</v>
      </c>
      <c r="AU219" s="16" t="s">
        <v>150</v>
      </c>
    </row>
    <row r="220" s="2" customFormat="1" ht="16.5" customHeight="1">
      <c r="A220" s="37"/>
      <c r="B220" s="38"/>
      <c r="C220" s="217" t="s">
        <v>289</v>
      </c>
      <c r="D220" s="217" t="s">
        <v>152</v>
      </c>
      <c r="E220" s="218" t="s">
        <v>290</v>
      </c>
      <c r="F220" s="219" t="s">
        <v>291</v>
      </c>
      <c r="G220" s="220" t="s">
        <v>155</v>
      </c>
      <c r="H220" s="221">
        <v>4</v>
      </c>
      <c r="I220" s="222"/>
      <c r="J220" s="223">
        <f>ROUND(I220*H220,2)</f>
        <v>0</v>
      </c>
      <c r="K220" s="219" t="s">
        <v>156</v>
      </c>
      <c r="L220" s="43"/>
      <c r="M220" s="224" t="s">
        <v>1</v>
      </c>
      <c r="N220" s="225" t="s">
        <v>41</v>
      </c>
      <c r="O220" s="90"/>
      <c r="P220" s="226">
        <f>O220*H220</f>
        <v>0</v>
      </c>
      <c r="Q220" s="226">
        <v>0</v>
      </c>
      <c r="R220" s="226">
        <f>Q220*H220</f>
        <v>0</v>
      </c>
      <c r="S220" s="226">
        <v>0.075999999999999998</v>
      </c>
      <c r="T220" s="227">
        <f>S220*H220</f>
        <v>0.30399999999999999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157</v>
      </c>
      <c r="AT220" s="228" t="s">
        <v>152</v>
      </c>
      <c r="AU220" s="228" t="s">
        <v>150</v>
      </c>
      <c r="AY220" s="16" t="s">
        <v>149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84</v>
      </c>
      <c r="BK220" s="229">
        <f>ROUND(I220*H220,2)</f>
        <v>0</v>
      </c>
      <c r="BL220" s="16" t="s">
        <v>157</v>
      </c>
      <c r="BM220" s="228" t="s">
        <v>292</v>
      </c>
    </row>
    <row r="221" s="2" customFormat="1">
      <c r="A221" s="37"/>
      <c r="B221" s="38"/>
      <c r="C221" s="39"/>
      <c r="D221" s="230" t="s">
        <v>159</v>
      </c>
      <c r="E221" s="39"/>
      <c r="F221" s="231" t="s">
        <v>293</v>
      </c>
      <c r="G221" s="39"/>
      <c r="H221" s="39"/>
      <c r="I221" s="232"/>
      <c r="J221" s="39"/>
      <c r="K221" s="39"/>
      <c r="L221" s="43"/>
      <c r="M221" s="233"/>
      <c r="N221" s="23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159</v>
      </c>
      <c r="AU221" s="16" t="s">
        <v>150</v>
      </c>
    </row>
    <row r="222" s="13" customFormat="1">
      <c r="A222" s="13"/>
      <c r="B222" s="235"/>
      <c r="C222" s="236"/>
      <c r="D222" s="230" t="s">
        <v>161</v>
      </c>
      <c r="E222" s="237" t="s">
        <v>1</v>
      </c>
      <c r="F222" s="238" t="s">
        <v>294</v>
      </c>
      <c r="G222" s="236"/>
      <c r="H222" s="239">
        <v>1.6000000000000001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161</v>
      </c>
      <c r="AU222" s="245" t="s">
        <v>150</v>
      </c>
      <c r="AV222" s="13" t="s">
        <v>86</v>
      </c>
      <c r="AW222" s="13" t="s">
        <v>33</v>
      </c>
      <c r="AX222" s="13" t="s">
        <v>76</v>
      </c>
      <c r="AY222" s="245" t="s">
        <v>149</v>
      </c>
    </row>
    <row r="223" s="13" customFormat="1">
      <c r="A223" s="13"/>
      <c r="B223" s="235"/>
      <c r="C223" s="236"/>
      <c r="D223" s="230" t="s">
        <v>161</v>
      </c>
      <c r="E223" s="237" t="s">
        <v>1</v>
      </c>
      <c r="F223" s="238" t="s">
        <v>295</v>
      </c>
      <c r="G223" s="236"/>
      <c r="H223" s="239">
        <v>2.3999999999999999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161</v>
      </c>
      <c r="AU223" s="245" t="s">
        <v>150</v>
      </c>
      <c r="AV223" s="13" t="s">
        <v>86</v>
      </c>
      <c r="AW223" s="13" t="s">
        <v>33</v>
      </c>
      <c r="AX223" s="13" t="s">
        <v>76</v>
      </c>
      <c r="AY223" s="245" t="s">
        <v>149</v>
      </c>
    </row>
    <row r="224" s="14" customFormat="1">
      <c r="A224" s="14"/>
      <c r="B224" s="246"/>
      <c r="C224" s="247"/>
      <c r="D224" s="230" t="s">
        <v>161</v>
      </c>
      <c r="E224" s="248" t="s">
        <v>1</v>
      </c>
      <c r="F224" s="249" t="s">
        <v>163</v>
      </c>
      <c r="G224" s="247"/>
      <c r="H224" s="250">
        <v>4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161</v>
      </c>
      <c r="AU224" s="256" t="s">
        <v>150</v>
      </c>
      <c r="AV224" s="14" t="s">
        <v>157</v>
      </c>
      <c r="AW224" s="14" t="s">
        <v>33</v>
      </c>
      <c r="AX224" s="14" t="s">
        <v>84</v>
      </c>
      <c r="AY224" s="256" t="s">
        <v>149</v>
      </c>
    </row>
    <row r="225" s="2" customFormat="1" ht="21.75" customHeight="1">
      <c r="A225" s="37"/>
      <c r="B225" s="38"/>
      <c r="C225" s="217" t="s">
        <v>296</v>
      </c>
      <c r="D225" s="217" t="s">
        <v>152</v>
      </c>
      <c r="E225" s="218" t="s">
        <v>297</v>
      </c>
      <c r="F225" s="219" t="s">
        <v>298</v>
      </c>
      <c r="G225" s="220" t="s">
        <v>155</v>
      </c>
      <c r="H225" s="221">
        <v>27.98</v>
      </c>
      <c r="I225" s="222"/>
      <c r="J225" s="223">
        <f>ROUND(I225*H225,2)</f>
        <v>0</v>
      </c>
      <c r="K225" s="219" t="s">
        <v>171</v>
      </c>
      <c r="L225" s="43"/>
      <c r="M225" s="224" t="s">
        <v>1</v>
      </c>
      <c r="N225" s="225" t="s">
        <v>41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0.02</v>
      </c>
      <c r="T225" s="227">
        <f>S225*H225</f>
        <v>0.55959999999999999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157</v>
      </c>
      <c r="AT225" s="228" t="s">
        <v>152</v>
      </c>
      <c r="AU225" s="228" t="s">
        <v>150</v>
      </c>
      <c r="AY225" s="16" t="s">
        <v>149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157</v>
      </c>
      <c r="BM225" s="228" t="s">
        <v>299</v>
      </c>
    </row>
    <row r="226" s="2" customFormat="1">
      <c r="A226" s="37"/>
      <c r="B226" s="38"/>
      <c r="C226" s="39"/>
      <c r="D226" s="230" t="s">
        <v>159</v>
      </c>
      <c r="E226" s="39"/>
      <c r="F226" s="231" t="s">
        <v>300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159</v>
      </c>
      <c r="AU226" s="16" t="s">
        <v>150</v>
      </c>
    </row>
    <row r="227" s="2" customFormat="1">
      <c r="A227" s="37"/>
      <c r="B227" s="38"/>
      <c r="C227" s="39"/>
      <c r="D227" s="257" t="s">
        <v>174</v>
      </c>
      <c r="E227" s="39"/>
      <c r="F227" s="258" t="s">
        <v>301</v>
      </c>
      <c r="G227" s="39"/>
      <c r="H227" s="39"/>
      <c r="I227" s="232"/>
      <c r="J227" s="39"/>
      <c r="K227" s="39"/>
      <c r="L227" s="43"/>
      <c r="M227" s="233"/>
      <c r="N227" s="23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174</v>
      </c>
      <c r="AU227" s="16" t="s">
        <v>150</v>
      </c>
    </row>
    <row r="228" s="13" customFormat="1">
      <c r="A228" s="13"/>
      <c r="B228" s="235"/>
      <c r="C228" s="236"/>
      <c r="D228" s="230" t="s">
        <v>161</v>
      </c>
      <c r="E228" s="237" t="s">
        <v>1</v>
      </c>
      <c r="F228" s="238" t="s">
        <v>302</v>
      </c>
      <c r="G228" s="236"/>
      <c r="H228" s="239">
        <v>12.5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161</v>
      </c>
      <c r="AU228" s="245" t="s">
        <v>150</v>
      </c>
      <c r="AV228" s="13" t="s">
        <v>86</v>
      </c>
      <c r="AW228" s="13" t="s">
        <v>33</v>
      </c>
      <c r="AX228" s="13" t="s">
        <v>76</v>
      </c>
      <c r="AY228" s="245" t="s">
        <v>149</v>
      </c>
    </row>
    <row r="229" s="13" customFormat="1">
      <c r="A229" s="13"/>
      <c r="B229" s="235"/>
      <c r="C229" s="236"/>
      <c r="D229" s="230" t="s">
        <v>161</v>
      </c>
      <c r="E229" s="237" t="s">
        <v>1</v>
      </c>
      <c r="F229" s="238" t="s">
        <v>303</v>
      </c>
      <c r="G229" s="236"/>
      <c r="H229" s="239">
        <v>15.48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161</v>
      </c>
      <c r="AU229" s="245" t="s">
        <v>150</v>
      </c>
      <c r="AV229" s="13" t="s">
        <v>86</v>
      </c>
      <c r="AW229" s="13" t="s">
        <v>33</v>
      </c>
      <c r="AX229" s="13" t="s">
        <v>76</v>
      </c>
      <c r="AY229" s="245" t="s">
        <v>149</v>
      </c>
    </row>
    <row r="230" s="14" customFormat="1">
      <c r="A230" s="14"/>
      <c r="B230" s="246"/>
      <c r="C230" s="247"/>
      <c r="D230" s="230" t="s">
        <v>161</v>
      </c>
      <c r="E230" s="248" t="s">
        <v>1</v>
      </c>
      <c r="F230" s="249" t="s">
        <v>163</v>
      </c>
      <c r="G230" s="247"/>
      <c r="H230" s="250">
        <v>27.98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161</v>
      </c>
      <c r="AU230" s="256" t="s">
        <v>150</v>
      </c>
      <c r="AV230" s="14" t="s">
        <v>157</v>
      </c>
      <c r="AW230" s="14" t="s">
        <v>33</v>
      </c>
      <c r="AX230" s="14" t="s">
        <v>84</v>
      </c>
      <c r="AY230" s="256" t="s">
        <v>149</v>
      </c>
    </row>
    <row r="231" s="2" customFormat="1" ht="16.5" customHeight="1">
      <c r="A231" s="37"/>
      <c r="B231" s="38"/>
      <c r="C231" s="217" t="s">
        <v>304</v>
      </c>
      <c r="D231" s="217" t="s">
        <v>152</v>
      </c>
      <c r="E231" s="218" t="s">
        <v>305</v>
      </c>
      <c r="F231" s="219" t="s">
        <v>306</v>
      </c>
      <c r="G231" s="220" t="s">
        <v>155</v>
      </c>
      <c r="H231" s="221">
        <v>68.299999999999997</v>
      </c>
      <c r="I231" s="222"/>
      <c r="J231" s="223">
        <f>ROUND(I231*H231,2)</f>
        <v>0</v>
      </c>
      <c r="K231" s="219" t="s">
        <v>156</v>
      </c>
      <c r="L231" s="43"/>
      <c r="M231" s="224" t="s">
        <v>1</v>
      </c>
      <c r="N231" s="225" t="s">
        <v>41</v>
      </c>
      <c r="O231" s="90"/>
      <c r="P231" s="226">
        <f>O231*H231</f>
        <v>0</v>
      </c>
      <c r="Q231" s="226">
        <v>0</v>
      </c>
      <c r="R231" s="226">
        <f>Q231*H231</f>
        <v>0</v>
      </c>
      <c r="S231" s="226">
        <v>0.045999999999999999</v>
      </c>
      <c r="T231" s="227">
        <f>S231*H231</f>
        <v>3.1417999999999999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157</v>
      </c>
      <c r="AT231" s="228" t="s">
        <v>152</v>
      </c>
      <c r="AU231" s="228" t="s">
        <v>150</v>
      </c>
      <c r="AY231" s="16" t="s">
        <v>149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84</v>
      </c>
      <c r="BK231" s="229">
        <f>ROUND(I231*H231,2)</f>
        <v>0</v>
      </c>
      <c r="BL231" s="16" t="s">
        <v>157</v>
      </c>
      <c r="BM231" s="228" t="s">
        <v>307</v>
      </c>
    </row>
    <row r="232" s="2" customFormat="1">
      <c r="A232" s="37"/>
      <c r="B232" s="38"/>
      <c r="C232" s="39"/>
      <c r="D232" s="230" t="s">
        <v>159</v>
      </c>
      <c r="E232" s="39"/>
      <c r="F232" s="231" t="s">
        <v>308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159</v>
      </c>
      <c r="AU232" s="16" t="s">
        <v>150</v>
      </c>
    </row>
    <row r="233" s="13" customFormat="1">
      <c r="A233" s="13"/>
      <c r="B233" s="235"/>
      <c r="C233" s="236"/>
      <c r="D233" s="230" t="s">
        <v>161</v>
      </c>
      <c r="E233" s="237" t="s">
        <v>1</v>
      </c>
      <c r="F233" s="238" t="s">
        <v>309</v>
      </c>
      <c r="G233" s="236"/>
      <c r="H233" s="239">
        <v>34.899999999999999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161</v>
      </c>
      <c r="AU233" s="245" t="s">
        <v>150</v>
      </c>
      <c r="AV233" s="13" t="s">
        <v>86</v>
      </c>
      <c r="AW233" s="13" t="s">
        <v>33</v>
      </c>
      <c r="AX233" s="13" t="s">
        <v>76</v>
      </c>
      <c r="AY233" s="245" t="s">
        <v>149</v>
      </c>
    </row>
    <row r="234" s="13" customFormat="1">
      <c r="A234" s="13"/>
      <c r="B234" s="235"/>
      <c r="C234" s="236"/>
      <c r="D234" s="230" t="s">
        <v>161</v>
      </c>
      <c r="E234" s="237" t="s">
        <v>1</v>
      </c>
      <c r="F234" s="238" t="s">
        <v>310</v>
      </c>
      <c r="G234" s="236"/>
      <c r="H234" s="239">
        <v>12.800000000000001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161</v>
      </c>
      <c r="AU234" s="245" t="s">
        <v>150</v>
      </c>
      <c r="AV234" s="13" t="s">
        <v>86</v>
      </c>
      <c r="AW234" s="13" t="s">
        <v>33</v>
      </c>
      <c r="AX234" s="13" t="s">
        <v>76</v>
      </c>
      <c r="AY234" s="245" t="s">
        <v>149</v>
      </c>
    </row>
    <row r="235" s="13" customFormat="1">
      <c r="A235" s="13"/>
      <c r="B235" s="235"/>
      <c r="C235" s="236"/>
      <c r="D235" s="230" t="s">
        <v>161</v>
      </c>
      <c r="E235" s="237" t="s">
        <v>1</v>
      </c>
      <c r="F235" s="238" t="s">
        <v>311</v>
      </c>
      <c r="G235" s="236"/>
      <c r="H235" s="239">
        <v>20.600000000000001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161</v>
      </c>
      <c r="AU235" s="245" t="s">
        <v>150</v>
      </c>
      <c r="AV235" s="13" t="s">
        <v>86</v>
      </c>
      <c r="AW235" s="13" t="s">
        <v>33</v>
      </c>
      <c r="AX235" s="13" t="s">
        <v>76</v>
      </c>
      <c r="AY235" s="245" t="s">
        <v>149</v>
      </c>
    </row>
    <row r="236" s="14" customFormat="1">
      <c r="A236" s="14"/>
      <c r="B236" s="246"/>
      <c r="C236" s="247"/>
      <c r="D236" s="230" t="s">
        <v>161</v>
      </c>
      <c r="E236" s="248" t="s">
        <v>1</v>
      </c>
      <c r="F236" s="249" t="s">
        <v>163</v>
      </c>
      <c r="G236" s="247"/>
      <c r="H236" s="250">
        <v>68.300000000000011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161</v>
      </c>
      <c r="AU236" s="256" t="s">
        <v>150</v>
      </c>
      <c r="AV236" s="14" t="s">
        <v>157</v>
      </c>
      <c r="AW236" s="14" t="s">
        <v>33</v>
      </c>
      <c r="AX236" s="14" t="s">
        <v>84</v>
      </c>
      <c r="AY236" s="256" t="s">
        <v>149</v>
      </c>
    </row>
    <row r="237" s="2" customFormat="1" ht="16.5" customHeight="1">
      <c r="A237" s="37"/>
      <c r="B237" s="38"/>
      <c r="C237" s="217" t="s">
        <v>7</v>
      </c>
      <c r="D237" s="217" t="s">
        <v>152</v>
      </c>
      <c r="E237" s="218" t="s">
        <v>312</v>
      </c>
      <c r="F237" s="219" t="s">
        <v>313</v>
      </c>
      <c r="G237" s="220" t="s">
        <v>155</v>
      </c>
      <c r="H237" s="221">
        <v>46.799999999999997</v>
      </c>
      <c r="I237" s="222"/>
      <c r="J237" s="223">
        <f>ROUND(I237*H237,2)</f>
        <v>0</v>
      </c>
      <c r="K237" s="219" t="s">
        <v>156</v>
      </c>
      <c r="L237" s="43"/>
      <c r="M237" s="224" t="s">
        <v>1</v>
      </c>
      <c r="N237" s="225" t="s">
        <v>41</v>
      </c>
      <c r="O237" s="90"/>
      <c r="P237" s="226">
        <f>O237*H237</f>
        <v>0</v>
      </c>
      <c r="Q237" s="226">
        <v>0</v>
      </c>
      <c r="R237" s="226">
        <f>Q237*H237</f>
        <v>0</v>
      </c>
      <c r="S237" s="226">
        <v>0.050000000000000003</v>
      </c>
      <c r="T237" s="227">
        <f>S237*H237</f>
        <v>2.3399999999999999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157</v>
      </c>
      <c r="AT237" s="228" t="s">
        <v>152</v>
      </c>
      <c r="AU237" s="228" t="s">
        <v>150</v>
      </c>
      <c r="AY237" s="16" t="s">
        <v>149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84</v>
      </c>
      <c r="BK237" s="229">
        <f>ROUND(I237*H237,2)</f>
        <v>0</v>
      </c>
      <c r="BL237" s="16" t="s">
        <v>157</v>
      </c>
      <c r="BM237" s="228" t="s">
        <v>314</v>
      </c>
    </row>
    <row r="238" s="2" customFormat="1">
      <c r="A238" s="37"/>
      <c r="B238" s="38"/>
      <c r="C238" s="39"/>
      <c r="D238" s="230" t="s">
        <v>159</v>
      </c>
      <c r="E238" s="39"/>
      <c r="F238" s="231" t="s">
        <v>315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159</v>
      </c>
      <c r="AU238" s="16" t="s">
        <v>150</v>
      </c>
    </row>
    <row r="239" s="13" customFormat="1">
      <c r="A239" s="13"/>
      <c r="B239" s="235"/>
      <c r="C239" s="236"/>
      <c r="D239" s="230" t="s">
        <v>161</v>
      </c>
      <c r="E239" s="237" t="s">
        <v>1</v>
      </c>
      <c r="F239" s="238" t="s">
        <v>184</v>
      </c>
      <c r="G239" s="236"/>
      <c r="H239" s="239">
        <v>16.800000000000001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161</v>
      </c>
      <c r="AU239" s="245" t="s">
        <v>150</v>
      </c>
      <c r="AV239" s="13" t="s">
        <v>86</v>
      </c>
      <c r="AW239" s="13" t="s">
        <v>33</v>
      </c>
      <c r="AX239" s="13" t="s">
        <v>76</v>
      </c>
      <c r="AY239" s="245" t="s">
        <v>149</v>
      </c>
    </row>
    <row r="240" s="13" customFormat="1">
      <c r="A240" s="13"/>
      <c r="B240" s="235"/>
      <c r="C240" s="236"/>
      <c r="D240" s="230" t="s">
        <v>161</v>
      </c>
      <c r="E240" s="237" t="s">
        <v>1</v>
      </c>
      <c r="F240" s="238" t="s">
        <v>316</v>
      </c>
      <c r="G240" s="236"/>
      <c r="H240" s="239">
        <v>15.9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161</v>
      </c>
      <c r="AU240" s="245" t="s">
        <v>150</v>
      </c>
      <c r="AV240" s="13" t="s">
        <v>86</v>
      </c>
      <c r="AW240" s="13" t="s">
        <v>33</v>
      </c>
      <c r="AX240" s="13" t="s">
        <v>76</v>
      </c>
      <c r="AY240" s="245" t="s">
        <v>149</v>
      </c>
    </row>
    <row r="241" s="13" customFormat="1">
      <c r="A241" s="13"/>
      <c r="B241" s="235"/>
      <c r="C241" s="236"/>
      <c r="D241" s="230" t="s">
        <v>161</v>
      </c>
      <c r="E241" s="237" t="s">
        <v>1</v>
      </c>
      <c r="F241" s="238" t="s">
        <v>317</v>
      </c>
      <c r="G241" s="236"/>
      <c r="H241" s="239">
        <v>-3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161</v>
      </c>
      <c r="AU241" s="245" t="s">
        <v>150</v>
      </c>
      <c r="AV241" s="13" t="s">
        <v>86</v>
      </c>
      <c r="AW241" s="13" t="s">
        <v>33</v>
      </c>
      <c r="AX241" s="13" t="s">
        <v>76</v>
      </c>
      <c r="AY241" s="245" t="s">
        <v>149</v>
      </c>
    </row>
    <row r="242" s="13" customFormat="1">
      <c r="A242" s="13"/>
      <c r="B242" s="235"/>
      <c r="C242" s="236"/>
      <c r="D242" s="230" t="s">
        <v>161</v>
      </c>
      <c r="E242" s="237" t="s">
        <v>1</v>
      </c>
      <c r="F242" s="238" t="s">
        <v>274</v>
      </c>
      <c r="G242" s="236"/>
      <c r="H242" s="239">
        <v>10.619999999999999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161</v>
      </c>
      <c r="AU242" s="245" t="s">
        <v>150</v>
      </c>
      <c r="AV242" s="13" t="s">
        <v>86</v>
      </c>
      <c r="AW242" s="13" t="s">
        <v>33</v>
      </c>
      <c r="AX242" s="13" t="s">
        <v>76</v>
      </c>
      <c r="AY242" s="245" t="s">
        <v>149</v>
      </c>
    </row>
    <row r="243" s="13" customFormat="1">
      <c r="A243" s="13"/>
      <c r="B243" s="235"/>
      <c r="C243" s="236"/>
      <c r="D243" s="230" t="s">
        <v>161</v>
      </c>
      <c r="E243" s="237" t="s">
        <v>1</v>
      </c>
      <c r="F243" s="238" t="s">
        <v>276</v>
      </c>
      <c r="G243" s="236"/>
      <c r="H243" s="239">
        <v>8.6400000000000006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161</v>
      </c>
      <c r="AU243" s="245" t="s">
        <v>150</v>
      </c>
      <c r="AV243" s="13" t="s">
        <v>86</v>
      </c>
      <c r="AW243" s="13" t="s">
        <v>33</v>
      </c>
      <c r="AX243" s="13" t="s">
        <v>76</v>
      </c>
      <c r="AY243" s="245" t="s">
        <v>149</v>
      </c>
    </row>
    <row r="244" s="13" customFormat="1">
      <c r="A244" s="13"/>
      <c r="B244" s="235"/>
      <c r="C244" s="236"/>
      <c r="D244" s="230" t="s">
        <v>161</v>
      </c>
      <c r="E244" s="237" t="s">
        <v>1</v>
      </c>
      <c r="F244" s="238" t="s">
        <v>318</v>
      </c>
      <c r="G244" s="236"/>
      <c r="H244" s="239">
        <v>-2.1600000000000001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161</v>
      </c>
      <c r="AU244" s="245" t="s">
        <v>150</v>
      </c>
      <c r="AV244" s="13" t="s">
        <v>86</v>
      </c>
      <c r="AW244" s="13" t="s">
        <v>33</v>
      </c>
      <c r="AX244" s="13" t="s">
        <v>76</v>
      </c>
      <c r="AY244" s="245" t="s">
        <v>149</v>
      </c>
    </row>
    <row r="245" s="14" customFormat="1">
      <c r="A245" s="14"/>
      <c r="B245" s="246"/>
      <c r="C245" s="247"/>
      <c r="D245" s="230" t="s">
        <v>161</v>
      </c>
      <c r="E245" s="248" t="s">
        <v>1</v>
      </c>
      <c r="F245" s="249" t="s">
        <v>163</v>
      </c>
      <c r="G245" s="247"/>
      <c r="H245" s="250">
        <v>46.799999999999997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161</v>
      </c>
      <c r="AU245" s="256" t="s">
        <v>150</v>
      </c>
      <c r="AV245" s="14" t="s">
        <v>157</v>
      </c>
      <c r="AW245" s="14" t="s">
        <v>33</v>
      </c>
      <c r="AX245" s="14" t="s">
        <v>84</v>
      </c>
      <c r="AY245" s="256" t="s">
        <v>149</v>
      </c>
    </row>
    <row r="246" s="2" customFormat="1" ht="16.5" customHeight="1">
      <c r="A246" s="37"/>
      <c r="B246" s="38"/>
      <c r="C246" s="217" t="s">
        <v>319</v>
      </c>
      <c r="D246" s="217" t="s">
        <v>152</v>
      </c>
      <c r="E246" s="218" t="s">
        <v>320</v>
      </c>
      <c r="F246" s="219" t="s">
        <v>321</v>
      </c>
      <c r="G246" s="220" t="s">
        <v>322</v>
      </c>
      <c r="H246" s="221">
        <v>14.722</v>
      </c>
      <c r="I246" s="222"/>
      <c r="J246" s="223">
        <f>ROUND(I246*H246,2)</f>
        <v>0</v>
      </c>
      <c r="K246" s="219" t="s">
        <v>156</v>
      </c>
      <c r="L246" s="43"/>
      <c r="M246" s="224" t="s">
        <v>1</v>
      </c>
      <c r="N246" s="225" t="s">
        <v>41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157</v>
      </c>
      <c r="AT246" s="228" t="s">
        <v>152</v>
      </c>
      <c r="AU246" s="228" t="s">
        <v>150</v>
      </c>
      <c r="AY246" s="16" t="s">
        <v>149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84</v>
      </c>
      <c r="BK246" s="229">
        <f>ROUND(I246*H246,2)</f>
        <v>0</v>
      </c>
      <c r="BL246" s="16" t="s">
        <v>157</v>
      </c>
      <c r="BM246" s="228" t="s">
        <v>323</v>
      </c>
    </row>
    <row r="247" s="2" customFormat="1">
      <c r="A247" s="37"/>
      <c r="B247" s="38"/>
      <c r="C247" s="39"/>
      <c r="D247" s="230" t="s">
        <v>159</v>
      </c>
      <c r="E247" s="39"/>
      <c r="F247" s="231" t="s">
        <v>324</v>
      </c>
      <c r="G247" s="39"/>
      <c r="H247" s="39"/>
      <c r="I247" s="232"/>
      <c r="J247" s="39"/>
      <c r="K247" s="39"/>
      <c r="L247" s="43"/>
      <c r="M247" s="233"/>
      <c r="N247" s="23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159</v>
      </c>
      <c r="AU247" s="16" t="s">
        <v>150</v>
      </c>
    </row>
    <row r="248" s="2" customFormat="1" ht="16.5" customHeight="1">
      <c r="A248" s="37"/>
      <c r="B248" s="38"/>
      <c r="C248" s="217" t="s">
        <v>325</v>
      </c>
      <c r="D248" s="217" t="s">
        <v>152</v>
      </c>
      <c r="E248" s="218" t="s">
        <v>326</v>
      </c>
      <c r="F248" s="219" t="s">
        <v>327</v>
      </c>
      <c r="G248" s="220" t="s">
        <v>322</v>
      </c>
      <c r="H248" s="221">
        <v>14.722</v>
      </c>
      <c r="I248" s="222"/>
      <c r="J248" s="223">
        <f>ROUND(I248*H248,2)</f>
        <v>0</v>
      </c>
      <c r="K248" s="219" t="s">
        <v>156</v>
      </c>
      <c r="L248" s="43"/>
      <c r="M248" s="224" t="s">
        <v>1</v>
      </c>
      <c r="N248" s="225" t="s">
        <v>41</v>
      </c>
      <c r="O248" s="90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157</v>
      </c>
      <c r="AT248" s="228" t="s">
        <v>152</v>
      </c>
      <c r="AU248" s="228" t="s">
        <v>150</v>
      </c>
      <c r="AY248" s="16" t="s">
        <v>149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84</v>
      </c>
      <c r="BK248" s="229">
        <f>ROUND(I248*H248,2)</f>
        <v>0</v>
      </c>
      <c r="BL248" s="16" t="s">
        <v>157</v>
      </c>
      <c r="BM248" s="228" t="s">
        <v>328</v>
      </c>
    </row>
    <row r="249" s="2" customFormat="1">
      <c r="A249" s="37"/>
      <c r="B249" s="38"/>
      <c r="C249" s="39"/>
      <c r="D249" s="230" t="s">
        <v>159</v>
      </c>
      <c r="E249" s="39"/>
      <c r="F249" s="231" t="s">
        <v>329</v>
      </c>
      <c r="G249" s="39"/>
      <c r="H249" s="39"/>
      <c r="I249" s="232"/>
      <c r="J249" s="39"/>
      <c r="K249" s="39"/>
      <c r="L249" s="43"/>
      <c r="M249" s="233"/>
      <c r="N249" s="23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159</v>
      </c>
      <c r="AU249" s="16" t="s">
        <v>150</v>
      </c>
    </row>
    <row r="250" s="2" customFormat="1" ht="16.5" customHeight="1">
      <c r="A250" s="37"/>
      <c r="B250" s="38"/>
      <c r="C250" s="217" t="s">
        <v>330</v>
      </c>
      <c r="D250" s="217" t="s">
        <v>152</v>
      </c>
      <c r="E250" s="218" t="s">
        <v>331</v>
      </c>
      <c r="F250" s="219" t="s">
        <v>332</v>
      </c>
      <c r="G250" s="220" t="s">
        <v>322</v>
      </c>
      <c r="H250" s="221">
        <v>279.71800000000002</v>
      </c>
      <c r="I250" s="222"/>
      <c r="J250" s="223">
        <f>ROUND(I250*H250,2)</f>
        <v>0</v>
      </c>
      <c r="K250" s="219" t="s">
        <v>156</v>
      </c>
      <c r="L250" s="43"/>
      <c r="M250" s="224" t="s">
        <v>1</v>
      </c>
      <c r="N250" s="225" t="s">
        <v>41</v>
      </c>
      <c r="O250" s="90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157</v>
      </c>
      <c r="AT250" s="228" t="s">
        <v>152</v>
      </c>
      <c r="AU250" s="228" t="s">
        <v>150</v>
      </c>
      <c r="AY250" s="16" t="s">
        <v>149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84</v>
      </c>
      <c r="BK250" s="229">
        <f>ROUND(I250*H250,2)</f>
        <v>0</v>
      </c>
      <c r="BL250" s="16" t="s">
        <v>157</v>
      </c>
      <c r="BM250" s="228" t="s">
        <v>333</v>
      </c>
    </row>
    <row r="251" s="2" customFormat="1">
      <c r="A251" s="37"/>
      <c r="B251" s="38"/>
      <c r="C251" s="39"/>
      <c r="D251" s="230" t="s">
        <v>159</v>
      </c>
      <c r="E251" s="39"/>
      <c r="F251" s="231" t="s">
        <v>334</v>
      </c>
      <c r="G251" s="39"/>
      <c r="H251" s="39"/>
      <c r="I251" s="232"/>
      <c r="J251" s="39"/>
      <c r="K251" s="39"/>
      <c r="L251" s="43"/>
      <c r="M251" s="233"/>
      <c r="N251" s="23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159</v>
      </c>
      <c r="AU251" s="16" t="s">
        <v>150</v>
      </c>
    </row>
    <row r="252" s="13" customFormat="1">
      <c r="A252" s="13"/>
      <c r="B252" s="235"/>
      <c r="C252" s="236"/>
      <c r="D252" s="230" t="s">
        <v>161</v>
      </c>
      <c r="E252" s="236"/>
      <c r="F252" s="238" t="s">
        <v>335</v>
      </c>
      <c r="G252" s="236"/>
      <c r="H252" s="239">
        <v>279.71800000000002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161</v>
      </c>
      <c r="AU252" s="245" t="s">
        <v>150</v>
      </c>
      <c r="AV252" s="13" t="s">
        <v>86</v>
      </c>
      <c r="AW252" s="13" t="s">
        <v>4</v>
      </c>
      <c r="AX252" s="13" t="s">
        <v>84</v>
      </c>
      <c r="AY252" s="245" t="s">
        <v>149</v>
      </c>
    </row>
    <row r="253" s="2" customFormat="1" ht="21.75" customHeight="1">
      <c r="A253" s="37"/>
      <c r="B253" s="38"/>
      <c r="C253" s="217" t="s">
        <v>336</v>
      </c>
      <c r="D253" s="217" t="s">
        <v>152</v>
      </c>
      <c r="E253" s="218" t="s">
        <v>337</v>
      </c>
      <c r="F253" s="219" t="s">
        <v>338</v>
      </c>
      <c r="G253" s="220" t="s">
        <v>322</v>
      </c>
      <c r="H253" s="221">
        <v>14.717000000000001</v>
      </c>
      <c r="I253" s="222"/>
      <c r="J253" s="223">
        <f>ROUND(I253*H253,2)</f>
        <v>0</v>
      </c>
      <c r="K253" s="219" t="s">
        <v>156</v>
      </c>
      <c r="L253" s="43"/>
      <c r="M253" s="224" t="s">
        <v>1</v>
      </c>
      <c r="N253" s="225" t="s">
        <v>41</v>
      </c>
      <c r="O253" s="90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157</v>
      </c>
      <c r="AT253" s="228" t="s">
        <v>152</v>
      </c>
      <c r="AU253" s="228" t="s">
        <v>150</v>
      </c>
      <c r="AY253" s="16" t="s">
        <v>149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84</v>
      </c>
      <c r="BK253" s="229">
        <f>ROUND(I253*H253,2)</f>
        <v>0</v>
      </c>
      <c r="BL253" s="16" t="s">
        <v>157</v>
      </c>
      <c r="BM253" s="228" t="s">
        <v>339</v>
      </c>
    </row>
    <row r="254" s="2" customFormat="1">
      <c r="A254" s="37"/>
      <c r="B254" s="38"/>
      <c r="C254" s="39"/>
      <c r="D254" s="230" t="s">
        <v>159</v>
      </c>
      <c r="E254" s="39"/>
      <c r="F254" s="231" t="s">
        <v>340</v>
      </c>
      <c r="G254" s="39"/>
      <c r="H254" s="39"/>
      <c r="I254" s="232"/>
      <c r="J254" s="39"/>
      <c r="K254" s="39"/>
      <c r="L254" s="43"/>
      <c r="M254" s="233"/>
      <c r="N254" s="23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159</v>
      </c>
      <c r="AU254" s="16" t="s">
        <v>150</v>
      </c>
    </row>
    <row r="255" s="12" customFormat="1" ht="20.88" customHeight="1">
      <c r="A255" s="12"/>
      <c r="B255" s="201"/>
      <c r="C255" s="202"/>
      <c r="D255" s="203" t="s">
        <v>75</v>
      </c>
      <c r="E255" s="215" t="s">
        <v>341</v>
      </c>
      <c r="F255" s="215" t="s">
        <v>342</v>
      </c>
      <c r="G255" s="202"/>
      <c r="H255" s="202"/>
      <c r="I255" s="205"/>
      <c r="J255" s="216">
        <f>BK255</f>
        <v>0</v>
      </c>
      <c r="K255" s="202"/>
      <c r="L255" s="207"/>
      <c r="M255" s="208"/>
      <c r="N255" s="209"/>
      <c r="O255" s="209"/>
      <c r="P255" s="210">
        <f>SUM(P256:P257)</f>
        <v>0</v>
      </c>
      <c r="Q255" s="209"/>
      <c r="R255" s="210">
        <f>SUM(R256:R257)</f>
        <v>0</v>
      </c>
      <c r="S255" s="209"/>
      <c r="T255" s="211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2" t="s">
        <v>84</v>
      </c>
      <c r="AT255" s="213" t="s">
        <v>75</v>
      </c>
      <c r="AU255" s="213" t="s">
        <v>86</v>
      </c>
      <c r="AY255" s="212" t="s">
        <v>149</v>
      </c>
      <c r="BK255" s="214">
        <f>SUM(BK256:BK257)</f>
        <v>0</v>
      </c>
    </row>
    <row r="256" s="2" customFormat="1" ht="16.5" customHeight="1">
      <c r="A256" s="37"/>
      <c r="B256" s="38"/>
      <c r="C256" s="217" t="s">
        <v>343</v>
      </c>
      <c r="D256" s="217" t="s">
        <v>152</v>
      </c>
      <c r="E256" s="218" t="s">
        <v>344</v>
      </c>
      <c r="F256" s="219" t="s">
        <v>345</v>
      </c>
      <c r="G256" s="220" t="s">
        <v>322</v>
      </c>
      <c r="H256" s="221">
        <v>4.5119999999999996</v>
      </c>
      <c r="I256" s="222"/>
      <c r="J256" s="223">
        <f>ROUND(I256*H256,2)</f>
        <v>0</v>
      </c>
      <c r="K256" s="219" t="s">
        <v>156</v>
      </c>
      <c r="L256" s="43"/>
      <c r="M256" s="224" t="s">
        <v>1</v>
      </c>
      <c r="N256" s="225" t="s">
        <v>41</v>
      </c>
      <c r="O256" s="90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157</v>
      </c>
      <c r="AT256" s="228" t="s">
        <v>152</v>
      </c>
      <c r="AU256" s="228" t="s">
        <v>150</v>
      </c>
      <c r="AY256" s="16" t="s">
        <v>149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84</v>
      </c>
      <c r="BK256" s="229">
        <f>ROUND(I256*H256,2)</f>
        <v>0</v>
      </c>
      <c r="BL256" s="16" t="s">
        <v>157</v>
      </c>
      <c r="BM256" s="228" t="s">
        <v>346</v>
      </c>
    </row>
    <row r="257" s="2" customFormat="1">
      <c r="A257" s="37"/>
      <c r="B257" s="38"/>
      <c r="C257" s="39"/>
      <c r="D257" s="230" t="s">
        <v>159</v>
      </c>
      <c r="E257" s="39"/>
      <c r="F257" s="231" t="s">
        <v>347</v>
      </c>
      <c r="G257" s="39"/>
      <c r="H257" s="39"/>
      <c r="I257" s="232"/>
      <c r="J257" s="39"/>
      <c r="K257" s="39"/>
      <c r="L257" s="43"/>
      <c r="M257" s="233"/>
      <c r="N257" s="23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159</v>
      </c>
      <c r="AU257" s="16" t="s">
        <v>150</v>
      </c>
    </row>
    <row r="258" s="12" customFormat="1" ht="25.92" customHeight="1">
      <c r="A258" s="12"/>
      <c r="B258" s="201"/>
      <c r="C258" s="202"/>
      <c r="D258" s="203" t="s">
        <v>75</v>
      </c>
      <c r="E258" s="204" t="s">
        <v>348</v>
      </c>
      <c r="F258" s="204" t="s">
        <v>349</v>
      </c>
      <c r="G258" s="202"/>
      <c r="H258" s="202"/>
      <c r="I258" s="205"/>
      <c r="J258" s="206">
        <f>BK258</f>
        <v>0</v>
      </c>
      <c r="K258" s="202"/>
      <c r="L258" s="207"/>
      <c r="M258" s="208"/>
      <c r="N258" s="209"/>
      <c r="O258" s="209"/>
      <c r="P258" s="210">
        <f>P259+P283+P285+P290+P301+P308+P331+P352+P354</f>
        <v>0</v>
      </c>
      <c r="Q258" s="209"/>
      <c r="R258" s="210">
        <f>R259+R283+R285+R290+R301+R308+R331+R352+R354</f>
        <v>0.85734230000000011</v>
      </c>
      <c r="S258" s="209"/>
      <c r="T258" s="211">
        <f>T259+T283+T285+T290+T301+T308+T331+T352+T354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2" t="s">
        <v>86</v>
      </c>
      <c r="AT258" s="213" t="s">
        <v>75</v>
      </c>
      <c r="AU258" s="213" t="s">
        <v>76</v>
      </c>
      <c r="AY258" s="212" t="s">
        <v>149</v>
      </c>
      <c r="BK258" s="214">
        <f>BK259+BK283+BK285+BK290+BK301+BK308+BK331+BK352+BK354</f>
        <v>0</v>
      </c>
    </row>
    <row r="259" s="12" customFormat="1" ht="22.8" customHeight="1">
      <c r="A259" s="12"/>
      <c r="B259" s="201"/>
      <c r="C259" s="202"/>
      <c r="D259" s="203" t="s">
        <v>75</v>
      </c>
      <c r="E259" s="215" t="s">
        <v>350</v>
      </c>
      <c r="F259" s="215" t="s">
        <v>351</v>
      </c>
      <c r="G259" s="202"/>
      <c r="H259" s="202"/>
      <c r="I259" s="205"/>
      <c r="J259" s="216">
        <f>BK259</f>
        <v>0</v>
      </c>
      <c r="K259" s="202"/>
      <c r="L259" s="207"/>
      <c r="M259" s="208"/>
      <c r="N259" s="209"/>
      <c r="O259" s="209"/>
      <c r="P259" s="210">
        <f>SUM(P260:P282)</f>
        <v>0</v>
      </c>
      <c r="Q259" s="209"/>
      <c r="R259" s="210">
        <f>SUM(R260:R282)</f>
        <v>0.075749999999999998</v>
      </c>
      <c r="S259" s="209"/>
      <c r="T259" s="211">
        <f>SUM(T260:T282)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2" t="s">
        <v>86</v>
      </c>
      <c r="AT259" s="213" t="s">
        <v>75</v>
      </c>
      <c r="AU259" s="213" t="s">
        <v>84</v>
      </c>
      <c r="AY259" s="212" t="s">
        <v>149</v>
      </c>
      <c r="BK259" s="214">
        <f>SUM(BK260:BK282)</f>
        <v>0</v>
      </c>
    </row>
    <row r="260" s="2" customFormat="1" ht="16.5" customHeight="1">
      <c r="A260" s="37"/>
      <c r="B260" s="38"/>
      <c r="C260" s="217" t="s">
        <v>352</v>
      </c>
      <c r="D260" s="217" t="s">
        <v>152</v>
      </c>
      <c r="E260" s="218" t="s">
        <v>353</v>
      </c>
      <c r="F260" s="219" t="s">
        <v>354</v>
      </c>
      <c r="G260" s="220" t="s">
        <v>232</v>
      </c>
      <c r="H260" s="221">
        <v>1</v>
      </c>
      <c r="I260" s="222"/>
      <c r="J260" s="223">
        <f>ROUND(I260*H260,2)</f>
        <v>0</v>
      </c>
      <c r="K260" s="219" t="s">
        <v>1</v>
      </c>
      <c r="L260" s="43"/>
      <c r="M260" s="224" t="s">
        <v>1</v>
      </c>
      <c r="N260" s="225" t="s">
        <v>41</v>
      </c>
      <c r="O260" s="90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265</v>
      </c>
      <c r="AT260" s="228" t="s">
        <v>152</v>
      </c>
      <c r="AU260" s="228" t="s">
        <v>86</v>
      </c>
      <c r="AY260" s="16" t="s">
        <v>149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84</v>
      </c>
      <c r="BK260" s="229">
        <f>ROUND(I260*H260,2)</f>
        <v>0</v>
      </c>
      <c r="BL260" s="16" t="s">
        <v>265</v>
      </c>
      <c r="BM260" s="228" t="s">
        <v>355</v>
      </c>
    </row>
    <row r="261" s="2" customFormat="1" ht="16.5" customHeight="1">
      <c r="A261" s="37"/>
      <c r="B261" s="38"/>
      <c r="C261" s="217" t="s">
        <v>356</v>
      </c>
      <c r="D261" s="217" t="s">
        <v>152</v>
      </c>
      <c r="E261" s="218" t="s">
        <v>357</v>
      </c>
      <c r="F261" s="219" t="s">
        <v>358</v>
      </c>
      <c r="G261" s="220" t="s">
        <v>237</v>
      </c>
      <c r="H261" s="221">
        <v>1</v>
      </c>
      <c r="I261" s="222"/>
      <c r="J261" s="223">
        <f>ROUND(I261*H261,2)</f>
        <v>0</v>
      </c>
      <c r="K261" s="219" t="s">
        <v>1</v>
      </c>
      <c r="L261" s="43"/>
      <c r="M261" s="224" t="s">
        <v>1</v>
      </c>
      <c r="N261" s="225" t="s">
        <v>41</v>
      </c>
      <c r="O261" s="90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265</v>
      </c>
      <c r="AT261" s="228" t="s">
        <v>152</v>
      </c>
      <c r="AU261" s="228" t="s">
        <v>86</v>
      </c>
      <c r="AY261" s="16" t="s">
        <v>149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84</v>
      </c>
      <c r="BK261" s="229">
        <f>ROUND(I261*H261,2)</f>
        <v>0</v>
      </c>
      <c r="BL261" s="16" t="s">
        <v>265</v>
      </c>
      <c r="BM261" s="228" t="s">
        <v>359</v>
      </c>
    </row>
    <row r="262" s="2" customFormat="1">
      <c r="A262" s="37"/>
      <c r="B262" s="38"/>
      <c r="C262" s="39"/>
      <c r="D262" s="230" t="s">
        <v>159</v>
      </c>
      <c r="E262" s="39"/>
      <c r="F262" s="231" t="s">
        <v>358</v>
      </c>
      <c r="G262" s="39"/>
      <c r="H262" s="39"/>
      <c r="I262" s="232"/>
      <c r="J262" s="39"/>
      <c r="K262" s="39"/>
      <c r="L262" s="43"/>
      <c r="M262" s="233"/>
      <c r="N262" s="23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159</v>
      </c>
      <c r="AU262" s="16" t="s">
        <v>86</v>
      </c>
    </row>
    <row r="263" s="2" customFormat="1" ht="21.75" customHeight="1">
      <c r="A263" s="37"/>
      <c r="B263" s="38"/>
      <c r="C263" s="217" t="s">
        <v>360</v>
      </c>
      <c r="D263" s="217" t="s">
        <v>152</v>
      </c>
      <c r="E263" s="218" t="s">
        <v>361</v>
      </c>
      <c r="F263" s="219" t="s">
        <v>362</v>
      </c>
      <c r="G263" s="220" t="s">
        <v>237</v>
      </c>
      <c r="H263" s="221">
        <v>2</v>
      </c>
      <c r="I263" s="222"/>
      <c r="J263" s="223">
        <f>ROUND(I263*H263,2)</f>
        <v>0</v>
      </c>
      <c r="K263" s="219" t="s">
        <v>156</v>
      </c>
      <c r="L263" s="43"/>
      <c r="M263" s="224" t="s">
        <v>1</v>
      </c>
      <c r="N263" s="225" t="s">
        <v>41</v>
      </c>
      <c r="O263" s="90"/>
      <c r="P263" s="226">
        <f>O263*H263</f>
        <v>0</v>
      </c>
      <c r="Q263" s="226">
        <v>0.013820000000000001</v>
      </c>
      <c r="R263" s="226">
        <f>Q263*H263</f>
        <v>0.027640000000000001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265</v>
      </c>
      <c r="AT263" s="228" t="s">
        <v>152</v>
      </c>
      <c r="AU263" s="228" t="s">
        <v>86</v>
      </c>
      <c r="AY263" s="16" t="s">
        <v>149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84</v>
      </c>
      <c r="BK263" s="229">
        <f>ROUND(I263*H263,2)</f>
        <v>0</v>
      </c>
      <c r="BL263" s="16" t="s">
        <v>265</v>
      </c>
      <c r="BM263" s="228" t="s">
        <v>363</v>
      </c>
    </row>
    <row r="264" s="2" customFormat="1">
      <c r="A264" s="37"/>
      <c r="B264" s="38"/>
      <c r="C264" s="39"/>
      <c r="D264" s="230" t="s">
        <v>159</v>
      </c>
      <c r="E264" s="39"/>
      <c r="F264" s="231" t="s">
        <v>364</v>
      </c>
      <c r="G264" s="39"/>
      <c r="H264" s="39"/>
      <c r="I264" s="232"/>
      <c r="J264" s="39"/>
      <c r="K264" s="39"/>
      <c r="L264" s="43"/>
      <c r="M264" s="233"/>
      <c r="N264" s="234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159</v>
      </c>
      <c r="AU264" s="16" t="s">
        <v>86</v>
      </c>
    </row>
    <row r="265" s="2" customFormat="1" ht="16.5" customHeight="1">
      <c r="A265" s="37"/>
      <c r="B265" s="38"/>
      <c r="C265" s="217" t="s">
        <v>365</v>
      </c>
      <c r="D265" s="217" t="s">
        <v>152</v>
      </c>
      <c r="E265" s="218" t="s">
        <v>366</v>
      </c>
      <c r="F265" s="219" t="s">
        <v>367</v>
      </c>
      <c r="G265" s="220" t="s">
        <v>237</v>
      </c>
      <c r="H265" s="221">
        <v>3</v>
      </c>
      <c r="I265" s="222"/>
      <c r="J265" s="223">
        <f>ROUND(I265*H265,2)</f>
        <v>0</v>
      </c>
      <c r="K265" s="219" t="s">
        <v>156</v>
      </c>
      <c r="L265" s="43"/>
      <c r="M265" s="224" t="s">
        <v>1</v>
      </c>
      <c r="N265" s="225" t="s">
        <v>41</v>
      </c>
      <c r="O265" s="90"/>
      <c r="P265" s="226">
        <f>O265*H265</f>
        <v>0</v>
      </c>
      <c r="Q265" s="226">
        <v>0.01197</v>
      </c>
      <c r="R265" s="226">
        <f>Q265*H265</f>
        <v>0.035909999999999997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265</v>
      </c>
      <c r="AT265" s="228" t="s">
        <v>152</v>
      </c>
      <c r="AU265" s="228" t="s">
        <v>86</v>
      </c>
      <c r="AY265" s="16" t="s">
        <v>149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84</v>
      </c>
      <c r="BK265" s="229">
        <f>ROUND(I265*H265,2)</f>
        <v>0</v>
      </c>
      <c r="BL265" s="16" t="s">
        <v>265</v>
      </c>
      <c r="BM265" s="228" t="s">
        <v>368</v>
      </c>
    </row>
    <row r="266" s="2" customFormat="1">
      <c r="A266" s="37"/>
      <c r="B266" s="38"/>
      <c r="C266" s="39"/>
      <c r="D266" s="230" t="s">
        <v>159</v>
      </c>
      <c r="E266" s="39"/>
      <c r="F266" s="231" t="s">
        <v>369</v>
      </c>
      <c r="G266" s="39"/>
      <c r="H266" s="39"/>
      <c r="I266" s="232"/>
      <c r="J266" s="39"/>
      <c r="K266" s="39"/>
      <c r="L266" s="43"/>
      <c r="M266" s="233"/>
      <c r="N266" s="234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159</v>
      </c>
      <c r="AU266" s="16" t="s">
        <v>86</v>
      </c>
    </row>
    <row r="267" s="2" customFormat="1" ht="16.5" customHeight="1">
      <c r="A267" s="37"/>
      <c r="B267" s="38"/>
      <c r="C267" s="217" t="s">
        <v>370</v>
      </c>
      <c r="D267" s="217" t="s">
        <v>152</v>
      </c>
      <c r="E267" s="218" t="s">
        <v>371</v>
      </c>
      <c r="F267" s="219" t="s">
        <v>372</v>
      </c>
      <c r="G267" s="220" t="s">
        <v>237</v>
      </c>
      <c r="H267" s="221">
        <v>2</v>
      </c>
      <c r="I267" s="222"/>
      <c r="J267" s="223">
        <f>ROUND(I267*H267,2)</f>
        <v>0</v>
      </c>
      <c r="K267" s="219" t="s">
        <v>156</v>
      </c>
      <c r="L267" s="43"/>
      <c r="M267" s="224" t="s">
        <v>1</v>
      </c>
      <c r="N267" s="225" t="s">
        <v>41</v>
      </c>
      <c r="O267" s="90"/>
      <c r="P267" s="226">
        <f>O267*H267</f>
        <v>0</v>
      </c>
      <c r="Q267" s="226">
        <v>0.00051999999999999995</v>
      </c>
      <c r="R267" s="226">
        <f>Q267*H267</f>
        <v>0.0010399999999999999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265</v>
      </c>
      <c r="AT267" s="228" t="s">
        <v>152</v>
      </c>
      <c r="AU267" s="228" t="s">
        <v>86</v>
      </c>
      <c r="AY267" s="16" t="s">
        <v>149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84</v>
      </c>
      <c r="BK267" s="229">
        <f>ROUND(I267*H267,2)</f>
        <v>0</v>
      </c>
      <c r="BL267" s="16" t="s">
        <v>265</v>
      </c>
      <c r="BM267" s="228" t="s">
        <v>373</v>
      </c>
    </row>
    <row r="268" s="2" customFormat="1">
      <c r="A268" s="37"/>
      <c r="B268" s="38"/>
      <c r="C268" s="39"/>
      <c r="D268" s="230" t="s">
        <v>159</v>
      </c>
      <c r="E268" s="39"/>
      <c r="F268" s="231" t="s">
        <v>374</v>
      </c>
      <c r="G268" s="39"/>
      <c r="H268" s="39"/>
      <c r="I268" s="232"/>
      <c r="J268" s="39"/>
      <c r="K268" s="39"/>
      <c r="L268" s="43"/>
      <c r="M268" s="233"/>
      <c r="N268" s="234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159</v>
      </c>
      <c r="AU268" s="16" t="s">
        <v>86</v>
      </c>
    </row>
    <row r="269" s="2" customFormat="1" ht="16.5" customHeight="1">
      <c r="A269" s="37"/>
      <c r="B269" s="38"/>
      <c r="C269" s="217" t="s">
        <v>375</v>
      </c>
      <c r="D269" s="217" t="s">
        <v>152</v>
      </c>
      <c r="E269" s="218" t="s">
        <v>376</v>
      </c>
      <c r="F269" s="219" t="s">
        <v>377</v>
      </c>
      <c r="G269" s="220" t="s">
        <v>237</v>
      </c>
      <c r="H269" s="221">
        <v>1</v>
      </c>
      <c r="I269" s="222"/>
      <c r="J269" s="223">
        <f>ROUND(I269*H269,2)</f>
        <v>0</v>
      </c>
      <c r="K269" s="219" t="s">
        <v>156</v>
      </c>
      <c r="L269" s="43"/>
      <c r="M269" s="224" t="s">
        <v>1</v>
      </c>
      <c r="N269" s="225" t="s">
        <v>41</v>
      </c>
      <c r="O269" s="90"/>
      <c r="P269" s="226">
        <f>O269*H269</f>
        <v>0</v>
      </c>
      <c r="Q269" s="226">
        <v>0.00051999999999999995</v>
      </c>
      <c r="R269" s="226">
        <f>Q269*H269</f>
        <v>0.00051999999999999995</v>
      </c>
      <c r="S269" s="226">
        <v>0</v>
      </c>
      <c r="T269" s="22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8" t="s">
        <v>265</v>
      </c>
      <c r="AT269" s="228" t="s">
        <v>152</v>
      </c>
      <c r="AU269" s="228" t="s">
        <v>86</v>
      </c>
      <c r="AY269" s="16" t="s">
        <v>149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6" t="s">
        <v>84</v>
      </c>
      <c r="BK269" s="229">
        <f>ROUND(I269*H269,2)</f>
        <v>0</v>
      </c>
      <c r="BL269" s="16" t="s">
        <v>265</v>
      </c>
      <c r="BM269" s="228" t="s">
        <v>378</v>
      </c>
    </row>
    <row r="270" s="2" customFormat="1">
      <c r="A270" s="37"/>
      <c r="B270" s="38"/>
      <c r="C270" s="39"/>
      <c r="D270" s="230" t="s">
        <v>159</v>
      </c>
      <c r="E270" s="39"/>
      <c r="F270" s="231" t="s">
        <v>379</v>
      </c>
      <c r="G270" s="39"/>
      <c r="H270" s="39"/>
      <c r="I270" s="232"/>
      <c r="J270" s="39"/>
      <c r="K270" s="39"/>
      <c r="L270" s="43"/>
      <c r="M270" s="233"/>
      <c r="N270" s="234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159</v>
      </c>
      <c r="AU270" s="16" t="s">
        <v>86</v>
      </c>
    </row>
    <row r="271" s="2" customFormat="1" ht="16.5" customHeight="1">
      <c r="A271" s="37"/>
      <c r="B271" s="38"/>
      <c r="C271" s="217" t="s">
        <v>380</v>
      </c>
      <c r="D271" s="217" t="s">
        <v>152</v>
      </c>
      <c r="E271" s="218" t="s">
        <v>381</v>
      </c>
      <c r="F271" s="219" t="s">
        <v>382</v>
      </c>
      <c r="G271" s="220" t="s">
        <v>237</v>
      </c>
      <c r="H271" s="221">
        <v>2</v>
      </c>
      <c r="I271" s="222"/>
      <c r="J271" s="223">
        <f>ROUND(I271*H271,2)</f>
        <v>0</v>
      </c>
      <c r="K271" s="219" t="s">
        <v>156</v>
      </c>
      <c r="L271" s="43"/>
      <c r="M271" s="224" t="s">
        <v>1</v>
      </c>
      <c r="N271" s="225" t="s">
        <v>41</v>
      </c>
      <c r="O271" s="90"/>
      <c r="P271" s="226">
        <f>O271*H271</f>
        <v>0</v>
      </c>
      <c r="Q271" s="226">
        <v>0.00051999999999999995</v>
      </c>
      <c r="R271" s="226">
        <f>Q271*H271</f>
        <v>0.0010399999999999999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265</v>
      </c>
      <c r="AT271" s="228" t="s">
        <v>152</v>
      </c>
      <c r="AU271" s="228" t="s">
        <v>86</v>
      </c>
      <c r="AY271" s="16" t="s">
        <v>149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84</v>
      </c>
      <c r="BK271" s="229">
        <f>ROUND(I271*H271,2)</f>
        <v>0</v>
      </c>
      <c r="BL271" s="16" t="s">
        <v>265</v>
      </c>
      <c r="BM271" s="228" t="s">
        <v>383</v>
      </c>
    </row>
    <row r="272" s="2" customFormat="1">
      <c r="A272" s="37"/>
      <c r="B272" s="38"/>
      <c r="C272" s="39"/>
      <c r="D272" s="230" t="s">
        <v>159</v>
      </c>
      <c r="E272" s="39"/>
      <c r="F272" s="231" t="s">
        <v>384</v>
      </c>
      <c r="G272" s="39"/>
      <c r="H272" s="39"/>
      <c r="I272" s="232"/>
      <c r="J272" s="39"/>
      <c r="K272" s="39"/>
      <c r="L272" s="43"/>
      <c r="M272" s="233"/>
      <c r="N272" s="234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159</v>
      </c>
      <c r="AU272" s="16" t="s">
        <v>86</v>
      </c>
    </row>
    <row r="273" s="2" customFormat="1" ht="16.5" customHeight="1">
      <c r="A273" s="37"/>
      <c r="B273" s="38"/>
      <c r="C273" s="217" t="s">
        <v>385</v>
      </c>
      <c r="D273" s="217" t="s">
        <v>152</v>
      </c>
      <c r="E273" s="218" t="s">
        <v>386</v>
      </c>
      <c r="F273" s="219" t="s">
        <v>387</v>
      </c>
      <c r="G273" s="220" t="s">
        <v>237</v>
      </c>
      <c r="H273" s="221">
        <v>1</v>
      </c>
      <c r="I273" s="222"/>
      <c r="J273" s="223">
        <f>ROUND(I273*H273,2)</f>
        <v>0</v>
      </c>
      <c r="K273" s="219" t="s">
        <v>1</v>
      </c>
      <c r="L273" s="43"/>
      <c r="M273" s="224" t="s">
        <v>1</v>
      </c>
      <c r="N273" s="225" t="s">
        <v>41</v>
      </c>
      <c r="O273" s="90"/>
      <c r="P273" s="226">
        <f>O273*H273</f>
        <v>0</v>
      </c>
      <c r="Q273" s="226">
        <v>0.00051999999999999995</v>
      </c>
      <c r="R273" s="226">
        <f>Q273*H273</f>
        <v>0.00051999999999999995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265</v>
      </c>
      <c r="AT273" s="228" t="s">
        <v>152</v>
      </c>
      <c r="AU273" s="228" t="s">
        <v>86</v>
      </c>
      <c r="AY273" s="16" t="s">
        <v>149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84</v>
      </c>
      <c r="BK273" s="229">
        <f>ROUND(I273*H273,2)</f>
        <v>0</v>
      </c>
      <c r="BL273" s="16" t="s">
        <v>265</v>
      </c>
      <c r="BM273" s="228" t="s">
        <v>388</v>
      </c>
    </row>
    <row r="274" s="2" customFormat="1">
      <c r="A274" s="37"/>
      <c r="B274" s="38"/>
      <c r="C274" s="39"/>
      <c r="D274" s="230" t="s">
        <v>159</v>
      </c>
      <c r="E274" s="39"/>
      <c r="F274" s="231" t="s">
        <v>384</v>
      </c>
      <c r="G274" s="39"/>
      <c r="H274" s="39"/>
      <c r="I274" s="232"/>
      <c r="J274" s="39"/>
      <c r="K274" s="39"/>
      <c r="L274" s="43"/>
      <c r="M274" s="233"/>
      <c r="N274" s="234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159</v>
      </c>
      <c r="AU274" s="16" t="s">
        <v>86</v>
      </c>
    </row>
    <row r="275" s="2" customFormat="1" ht="16.5" customHeight="1">
      <c r="A275" s="37"/>
      <c r="B275" s="38"/>
      <c r="C275" s="217" t="s">
        <v>389</v>
      </c>
      <c r="D275" s="217" t="s">
        <v>152</v>
      </c>
      <c r="E275" s="218" t="s">
        <v>390</v>
      </c>
      <c r="F275" s="219" t="s">
        <v>391</v>
      </c>
      <c r="G275" s="220" t="s">
        <v>237</v>
      </c>
      <c r="H275" s="221">
        <v>3</v>
      </c>
      <c r="I275" s="222"/>
      <c r="J275" s="223">
        <f>ROUND(I275*H275,2)</f>
        <v>0</v>
      </c>
      <c r="K275" s="219" t="s">
        <v>156</v>
      </c>
      <c r="L275" s="43"/>
      <c r="M275" s="224" t="s">
        <v>1</v>
      </c>
      <c r="N275" s="225" t="s">
        <v>41</v>
      </c>
      <c r="O275" s="90"/>
      <c r="P275" s="226">
        <f>O275*H275</f>
        <v>0</v>
      </c>
      <c r="Q275" s="226">
        <v>0.0018</v>
      </c>
      <c r="R275" s="226">
        <f>Q275*H275</f>
        <v>0.0054000000000000003</v>
      </c>
      <c r="S275" s="226">
        <v>0</v>
      </c>
      <c r="T275" s="22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265</v>
      </c>
      <c r="AT275" s="228" t="s">
        <v>152</v>
      </c>
      <c r="AU275" s="228" t="s">
        <v>86</v>
      </c>
      <c r="AY275" s="16" t="s">
        <v>149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84</v>
      </c>
      <c r="BK275" s="229">
        <f>ROUND(I275*H275,2)</f>
        <v>0</v>
      </c>
      <c r="BL275" s="16" t="s">
        <v>265</v>
      </c>
      <c r="BM275" s="228" t="s">
        <v>392</v>
      </c>
    </row>
    <row r="276" s="2" customFormat="1">
      <c r="A276" s="37"/>
      <c r="B276" s="38"/>
      <c r="C276" s="39"/>
      <c r="D276" s="230" t="s">
        <v>159</v>
      </c>
      <c r="E276" s="39"/>
      <c r="F276" s="231" t="s">
        <v>393</v>
      </c>
      <c r="G276" s="39"/>
      <c r="H276" s="39"/>
      <c r="I276" s="232"/>
      <c r="J276" s="39"/>
      <c r="K276" s="39"/>
      <c r="L276" s="43"/>
      <c r="M276" s="233"/>
      <c r="N276" s="234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159</v>
      </c>
      <c r="AU276" s="16" t="s">
        <v>86</v>
      </c>
    </row>
    <row r="277" s="2" customFormat="1" ht="16.5" customHeight="1">
      <c r="A277" s="37"/>
      <c r="B277" s="38"/>
      <c r="C277" s="217" t="s">
        <v>394</v>
      </c>
      <c r="D277" s="217" t="s">
        <v>152</v>
      </c>
      <c r="E277" s="218" t="s">
        <v>395</v>
      </c>
      <c r="F277" s="219" t="s">
        <v>396</v>
      </c>
      <c r="G277" s="220" t="s">
        <v>237</v>
      </c>
      <c r="H277" s="221">
        <v>2</v>
      </c>
      <c r="I277" s="222"/>
      <c r="J277" s="223">
        <f>ROUND(I277*H277,2)</f>
        <v>0</v>
      </c>
      <c r="K277" s="219" t="s">
        <v>1</v>
      </c>
      <c r="L277" s="43"/>
      <c r="M277" s="224" t="s">
        <v>1</v>
      </c>
      <c r="N277" s="225" t="s">
        <v>41</v>
      </c>
      <c r="O277" s="90"/>
      <c r="P277" s="226">
        <f>O277*H277</f>
        <v>0</v>
      </c>
      <c r="Q277" s="226">
        <v>0.0018400000000000001</v>
      </c>
      <c r="R277" s="226">
        <f>Q277*H277</f>
        <v>0.0036800000000000001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265</v>
      </c>
      <c r="AT277" s="228" t="s">
        <v>152</v>
      </c>
      <c r="AU277" s="228" t="s">
        <v>86</v>
      </c>
      <c r="AY277" s="16" t="s">
        <v>149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84</v>
      </c>
      <c r="BK277" s="229">
        <f>ROUND(I277*H277,2)</f>
        <v>0</v>
      </c>
      <c r="BL277" s="16" t="s">
        <v>265</v>
      </c>
      <c r="BM277" s="228" t="s">
        <v>397</v>
      </c>
    </row>
    <row r="278" s="2" customFormat="1">
      <c r="A278" s="37"/>
      <c r="B278" s="38"/>
      <c r="C278" s="39"/>
      <c r="D278" s="230" t="s">
        <v>159</v>
      </c>
      <c r="E278" s="39"/>
      <c r="F278" s="231" t="s">
        <v>398</v>
      </c>
      <c r="G278" s="39"/>
      <c r="H278" s="39"/>
      <c r="I278" s="232"/>
      <c r="J278" s="39"/>
      <c r="K278" s="39"/>
      <c r="L278" s="43"/>
      <c r="M278" s="233"/>
      <c r="N278" s="234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159</v>
      </c>
      <c r="AU278" s="16" t="s">
        <v>86</v>
      </c>
    </row>
    <row r="279" s="2" customFormat="1" ht="16.5" customHeight="1">
      <c r="A279" s="37"/>
      <c r="B279" s="38"/>
      <c r="C279" s="217" t="s">
        <v>399</v>
      </c>
      <c r="D279" s="217" t="s">
        <v>152</v>
      </c>
      <c r="E279" s="218" t="s">
        <v>400</v>
      </c>
      <c r="F279" s="219" t="s">
        <v>401</v>
      </c>
      <c r="G279" s="220" t="s">
        <v>237</v>
      </c>
      <c r="H279" s="221">
        <v>1</v>
      </c>
      <c r="I279" s="222"/>
      <c r="J279" s="223">
        <f>ROUND(I279*H279,2)</f>
        <v>0</v>
      </c>
      <c r="K279" s="219" t="s">
        <v>1</v>
      </c>
      <c r="L279" s="43"/>
      <c r="M279" s="224" t="s">
        <v>1</v>
      </c>
      <c r="N279" s="225" t="s">
        <v>41</v>
      </c>
      <c r="O279" s="90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265</v>
      </c>
      <c r="AT279" s="228" t="s">
        <v>152</v>
      </c>
      <c r="AU279" s="228" t="s">
        <v>86</v>
      </c>
      <c r="AY279" s="16" t="s">
        <v>149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84</v>
      </c>
      <c r="BK279" s="229">
        <f>ROUND(I279*H279,2)</f>
        <v>0</v>
      </c>
      <c r="BL279" s="16" t="s">
        <v>265</v>
      </c>
      <c r="BM279" s="228" t="s">
        <v>402</v>
      </c>
    </row>
    <row r="280" s="2" customFormat="1">
      <c r="A280" s="37"/>
      <c r="B280" s="38"/>
      <c r="C280" s="39"/>
      <c r="D280" s="230" t="s">
        <v>159</v>
      </c>
      <c r="E280" s="39"/>
      <c r="F280" s="231" t="s">
        <v>401</v>
      </c>
      <c r="G280" s="39"/>
      <c r="H280" s="39"/>
      <c r="I280" s="232"/>
      <c r="J280" s="39"/>
      <c r="K280" s="39"/>
      <c r="L280" s="43"/>
      <c r="M280" s="233"/>
      <c r="N280" s="23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159</v>
      </c>
      <c r="AU280" s="16" t="s">
        <v>86</v>
      </c>
    </row>
    <row r="281" s="2" customFormat="1" ht="16.5" customHeight="1">
      <c r="A281" s="37"/>
      <c r="B281" s="38"/>
      <c r="C281" s="217" t="s">
        <v>403</v>
      </c>
      <c r="D281" s="217" t="s">
        <v>152</v>
      </c>
      <c r="E281" s="218" t="s">
        <v>404</v>
      </c>
      <c r="F281" s="219" t="s">
        <v>405</v>
      </c>
      <c r="G281" s="220" t="s">
        <v>406</v>
      </c>
      <c r="H281" s="269"/>
      <c r="I281" s="222"/>
      <c r="J281" s="223">
        <f>ROUND(I281*H281,2)</f>
        <v>0</v>
      </c>
      <c r="K281" s="219" t="s">
        <v>156</v>
      </c>
      <c r="L281" s="43"/>
      <c r="M281" s="224" t="s">
        <v>1</v>
      </c>
      <c r="N281" s="225" t="s">
        <v>41</v>
      </c>
      <c r="O281" s="90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265</v>
      </c>
      <c r="AT281" s="228" t="s">
        <v>152</v>
      </c>
      <c r="AU281" s="228" t="s">
        <v>86</v>
      </c>
      <c r="AY281" s="16" t="s">
        <v>149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84</v>
      </c>
      <c r="BK281" s="229">
        <f>ROUND(I281*H281,2)</f>
        <v>0</v>
      </c>
      <c r="BL281" s="16" t="s">
        <v>265</v>
      </c>
      <c r="BM281" s="228" t="s">
        <v>407</v>
      </c>
    </row>
    <row r="282" s="2" customFormat="1">
      <c r="A282" s="37"/>
      <c r="B282" s="38"/>
      <c r="C282" s="39"/>
      <c r="D282" s="230" t="s">
        <v>159</v>
      </c>
      <c r="E282" s="39"/>
      <c r="F282" s="231" t="s">
        <v>408</v>
      </c>
      <c r="G282" s="39"/>
      <c r="H282" s="39"/>
      <c r="I282" s="232"/>
      <c r="J282" s="39"/>
      <c r="K282" s="39"/>
      <c r="L282" s="43"/>
      <c r="M282" s="233"/>
      <c r="N282" s="234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159</v>
      </c>
      <c r="AU282" s="16" t="s">
        <v>86</v>
      </c>
    </row>
    <row r="283" s="12" customFormat="1" ht="22.8" customHeight="1">
      <c r="A283" s="12"/>
      <c r="B283" s="201"/>
      <c r="C283" s="202"/>
      <c r="D283" s="203" t="s">
        <v>75</v>
      </c>
      <c r="E283" s="215" t="s">
        <v>409</v>
      </c>
      <c r="F283" s="215" t="s">
        <v>410</v>
      </c>
      <c r="G283" s="202"/>
      <c r="H283" s="202"/>
      <c r="I283" s="205"/>
      <c r="J283" s="216">
        <f>BK283</f>
        <v>0</v>
      </c>
      <c r="K283" s="202"/>
      <c r="L283" s="207"/>
      <c r="M283" s="208"/>
      <c r="N283" s="209"/>
      <c r="O283" s="209"/>
      <c r="P283" s="210">
        <f>P284</f>
        <v>0</v>
      </c>
      <c r="Q283" s="209"/>
      <c r="R283" s="210">
        <f>R284</f>
        <v>0</v>
      </c>
      <c r="S283" s="209"/>
      <c r="T283" s="211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2" t="s">
        <v>86</v>
      </c>
      <c r="AT283" s="213" t="s">
        <v>75</v>
      </c>
      <c r="AU283" s="213" t="s">
        <v>84</v>
      </c>
      <c r="AY283" s="212" t="s">
        <v>149</v>
      </c>
      <c r="BK283" s="214">
        <f>BK284</f>
        <v>0</v>
      </c>
    </row>
    <row r="284" s="2" customFormat="1" ht="16.5" customHeight="1">
      <c r="A284" s="37"/>
      <c r="B284" s="38"/>
      <c r="C284" s="217" t="s">
        <v>411</v>
      </c>
      <c r="D284" s="217" t="s">
        <v>152</v>
      </c>
      <c r="E284" s="218" t="s">
        <v>412</v>
      </c>
      <c r="F284" s="219" t="s">
        <v>413</v>
      </c>
      <c r="G284" s="220" t="s">
        <v>237</v>
      </c>
      <c r="H284" s="221">
        <v>1</v>
      </c>
      <c r="I284" s="222"/>
      <c r="J284" s="223">
        <f>ROUND(I284*H284,2)</f>
        <v>0</v>
      </c>
      <c r="K284" s="219" t="s">
        <v>1</v>
      </c>
      <c r="L284" s="43"/>
      <c r="M284" s="224" t="s">
        <v>1</v>
      </c>
      <c r="N284" s="225" t="s">
        <v>41</v>
      </c>
      <c r="O284" s="90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8" t="s">
        <v>265</v>
      </c>
      <c r="AT284" s="228" t="s">
        <v>152</v>
      </c>
      <c r="AU284" s="228" t="s">
        <v>86</v>
      </c>
      <c r="AY284" s="16" t="s">
        <v>149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6" t="s">
        <v>84</v>
      </c>
      <c r="BK284" s="229">
        <f>ROUND(I284*H284,2)</f>
        <v>0</v>
      </c>
      <c r="BL284" s="16" t="s">
        <v>265</v>
      </c>
      <c r="BM284" s="228" t="s">
        <v>414</v>
      </c>
    </row>
    <row r="285" s="12" customFormat="1" ht="22.8" customHeight="1">
      <c r="A285" s="12"/>
      <c r="B285" s="201"/>
      <c r="C285" s="202"/>
      <c r="D285" s="203" t="s">
        <v>75</v>
      </c>
      <c r="E285" s="215" t="s">
        <v>415</v>
      </c>
      <c r="F285" s="215" t="s">
        <v>416</v>
      </c>
      <c r="G285" s="202"/>
      <c r="H285" s="202"/>
      <c r="I285" s="205"/>
      <c r="J285" s="216">
        <f>BK285</f>
        <v>0</v>
      </c>
      <c r="K285" s="202"/>
      <c r="L285" s="207"/>
      <c r="M285" s="208"/>
      <c r="N285" s="209"/>
      <c r="O285" s="209"/>
      <c r="P285" s="210">
        <f>SUM(P286:P289)</f>
        <v>0</v>
      </c>
      <c r="Q285" s="209"/>
      <c r="R285" s="210">
        <f>SUM(R286:R289)</f>
        <v>0</v>
      </c>
      <c r="S285" s="209"/>
      <c r="T285" s="211">
        <f>SUM(T286:T289)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2" t="s">
        <v>86</v>
      </c>
      <c r="AT285" s="213" t="s">
        <v>75</v>
      </c>
      <c r="AU285" s="213" t="s">
        <v>84</v>
      </c>
      <c r="AY285" s="212" t="s">
        <v>149</v>
      </c>
      <c r="BK285" s="214">
        <f>SUM(BK286:BK289)</f>
        <v>0</v>
      </c>
    </row>
    <row r="286" s="2" customFormat="1" ht="16.5" customHeight="1">
      <c r="A286" s="37"/>
      <c r="B286" s="38"/>
      <c r="C286" s="217" t="s">
        <v>417</v>
      </c>
      <c r="D286" s="217" t="s">
        <v>152</v>
      </c>
      <c r="E286" s="218" t="s">
        <v>418</v>
      </c>
      <c r="F286" s="219" t="s">
        <v>419</v>
      </c>
      <c r="G286" s="220" t="s">
        <v>232</v>
      </c>
      <c r="H286" s="221">
        <v>6</v>
      </c>
      <c r="I286" s="222"/>
      <c r="J286" s="223">
        <f>ROUND(I286*H286,2)</f>
        <v>0</v>
      </c>
      <c r="K286" s="219" t="s">
        <v>1</v>
      </c>
      <c r="L286" s="43"/>
      <c r="M286" s="224" t="s">
        <v>1</v>
      </c>
      <c r="N286" s="225" t="s">
        <v>41</v>
      </c>
      <c r="O286" s="90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265</v>
      </c>
      <c r="AT286" s="228" t="s">
        <v>152</v>
      </c>
      <c r="AU286" s="228" t="s">
        <v>86</v>
      </c>
      <c r="AY286" s="16" t="s">
        <v>149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84</v>
      </c>
      <c r="BK286" s="229">
        <f>ROUND(I286*H286,2)</f>
        <v>0</v>
      </c>
      <c r="BL286" s="16" t="s">
        <v>265</v>
      </c>
      <c r="BM286" s="228" t="s">
        <v>420</v>
      </c>
    </row>
    <row r="287" s="2" customFormat="1" ht="16.5" customHeight="1">
      <c r="A287" s="37"/>
      <c r="B287" s="38"/>
      <c r="C287" s="259" t="s">
        <v>421</v>
      </c>
      <c r="D287" s="259" t="s">
        <v>206</v>
      </c>
      <c r="E287" s="260" t="s">
        <v>422</v>
      </c>
      <c r="F287" s="261" t="s">
        <v>423</v>
      </c>
      <c r="G287" s="262" t="s">
        <v>232</v>
      </c>
      <c r="H287" s="263">
        <v>6</v>
      </c>
      <c r="I287" s="264"/>
      <c r="J287" s="265">
        <f>ROUND(I287*H287,2)</f>
        <v>0</v>
      </c>
      <c r="K287" s="261" t="s">
        <v>1</v>
      </c>
      <c r="L287" s="266"/>
      <c r="M287" s="267" t="s">
        <v>1</v>
      </c>
      <c r="N287" s="268" t="s">
        <v>41</v>
      </c>
      <c r="O287" s="90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375</v>
      </c>
      <c r="AT287" s="228" t="s">
        <v>206</v>
      </c>
      <c r="AU287" s="228" t="s">
        <v>86</v>
      </c>
      <c r="AY287" s="16" t="s">
        <v>149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84</v>
      </c>
      <c r="BK287" s="229">
        <f>ROUND(I287*H287,2)</f>
        <v>0</v>
      </c>
      <c r="BL287" s="16" t="s">
        <v>265</v>
      </c>
      <c r="BM287" s="228" t="s">
        <v>424</v>
      </c>
    </row>
    <row r="288" s="2" customFormat="1" ht="16.5" customHeight="1">
      <c r="A288" s="37"/>
      <c r="B288" s="38"/>
      <c r="C288" s="217" t="s">
        <v>425</v>
      </c>
      <c r="D288" s="217" t="s">
        <v>152</v>
      </c>
      <c r="E288" s="218" t="s">
        <v>426</v>
      </c>
      <c r="F288" s="219" t="s">
        <v>427</v>
      </c>
      <c r="G288" s="220" t="s">
        <v>232</v>
      </c>
      <c r="H288" s="221">
        <v>1</v>
      </c>
      <c r="I288" s="222"/>
      <c r="J288" s="223">
        <f>ROUND(I288*H288,2)</f>
        <v>0</v>
      </c>
      <c r="K288" s="219" t="s">
        <v>1</v>
      </c>
      <c r="L288" s="43"/>
      <c r="M288" s="224" t="s">
        <v>1</v>
      </c>
      <c r="N288" s="225" t="s">
        <v>41</v>
      </c>
      <c r="O288" s="90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8" t="s">
        <v>265</v>
      </c>
      <c r="AT288" s="228" t="s">
        <v>152</v>
      </c>
      <c r="AU288" s="228" t="s">
        <v>86</v>
      </c>
      <c r="AY288" s="16" t="s">
        <v>149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6" t="s">
        <v>84</v>
      </c>
      <c r="BK288" s="229">
        <f>ROUND(I288*H288,2)</f>
        <v>0</v>
      </c>
      <c r="BL288" s="16" t="s">
        <v>265</v>
      </c>
      <c r="BM288" s="228" t="s">
        <v>428</v>
      </c>
    </row>
    <row r="289" s="2" customFormat="1" ht="16.5" customHeight="1">
      <c r="A289" s="37"/>
      <c r="B289" s="38"/>
      <c r="C289" s="259" t="s">
        <v>429</v>
      </c>
      <c r="D289" s="259" t="s">
        <v>206</v>
      </c>
      <c r="E289" s="260" t="s">
        <v>430</v>
      </c>
      <c r="F289" s="261" t="s">
        <v>431</v>
      </c>
      <c r="G289" s="262" t="s">
        <v>232</v>
      </c>
      <c r="H289" s="263">
        <v>1</v>
      </c>
      <c r="I289" s="264"/>
      <c r="J289" s="265">
        <f>ROUND(I289*H289,2)</f>
        <v>0</v>
      </c>
      <c r="K289" s="261" t="s">
        <v>1</v>
      </c>
      <c r="L289" s="266"/>
      <c r="M289" s="267" t="s">
        <v>1</v>
      </c>
      <c r="N289" s="268" t="s">
        <v>41</v>
      </c>
      <c r="O289" s="90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8" t="s">
        <v>375</v>
      </c>
      <c r="AT289" s="228" t="s">
        <v>206</v>
      </c>
      <c r="AU289" s="228" t="s">
        <v>86</v>
      </c>
      <c r="AY289" s="16" t="s">
        <v>149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6" t="s">
        <v>84</v>
      </c>
      <c r="BK289" s="229">
        <f>ROUND(I289*H289,2)</f>
        <v>0</v>
      </c>
      <c r="BL289" s="16" t="s">
        <v>265</v>
      </c>
      <c r="BM289" s="228" t="s">
        <v>432</v>
      </c>
    </row>
    <row r="290" s="12" customFormat="1" ht="22.8" customHeight="1">
      <c r="A290" s="12"/>
      <c r="B290" s="201"/>
      <c r="C290" s="202"/>
      <c r="D290" s="203" t="s">
        <v>75</v>
      </c>
      <c r="E290" s="215" t="s">
        <v>433</v>
      </c>
      <c r="F290" s="215" t="s">
        <v>434</v>
      </c>
      <c r="G290" s="202"/>
      <c r="H290" s="202"/>
      <c r="I290" s="205"/>
      <c r="J290" s="216">
        <f>BK290</f>
        <v>0</v>
      </c>
      <c r="K290" s="202"/>
      <c r="L290" s="207"/>
      <c r="M290" s="208"/>
      <c r="N290" s="209"/>
      <c r="O290" s="209"/>
      <c r="P290" s="210">
        <f>SUM(P291:P300)</f>
        <v>0</v>
      </c>
      <c r="Q290" s="209"/>
      <c r="R290" s="210">
        <f>SUM(R291:R300)</f>
        <v>0.18647100000000003</v>
      </c>
      <c r="S290" s="209"/>
      <c r="T290" s="211">
        <f>SUM(T291:T300)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2" t="s">
        <v>86</v>
      </c>
      <c r="AT290" s="213" t="s">
        <v>75</v>
      </c>
      <c r="AU290" s="213" t="s">
        <v>84</v>
      </c>
      <c r="AY290" s="212" t="s">
        <v>149</v>
      </c>
      <c r="BK290" s="214">
        <f>SUM(BK291:BK300)</f>
        <v>0</v>
      </c>
    </row>
    <row r="291" s="2" customFormat="1" ht="16.5" customHeight="1">
      <c r="A291" s="37"/>
      <c r="B291" s="38"/>
      <c r="C291" s="217" t="s">
        <v>435</v>
      </c>
      <c r="D291" s="217" t="s">
        <v>152</v>
      </c>
      <c r="E291" s="218" t="s">
        <v>436</v>
      </c>
      <c r="F291" s="219" t="s">
        <v>437</v>
      </c>
      <c r="G291" s="220" t="s">
        <v>155</v>
      </c>
      <c r="H291" s="221">
        <v>7.9000000000000004</v>
      </c>
      <c r="I291" s="222"/>
      <c r="J291" s="223">
        <f>ROUND(I291*H291,2)</f>
        <v>0</v>
      </c>
      <c r="K291" s="219" t="s">
        <v>156</v>
      </c>
      <c r="L291" s="43"/>
      <c r="M291" s="224" t="s">
        <v>1</v>
      </c>
      <c r="N291" s="225" t="s">
        <v>41</v>
      </c>
      <c r="O291" s="90"/>
      <c r="P291" s="226">
        <f>O291*H291</f>
        <v>0</v>
      </c>
      <c r="Q291" s="226">
        <v>0.017090000000000001</v>
      </c>
      <c r="R291" s="226">
        <f>Q291*H291</f>
        <v>0.13501100000000002</v>
      </c>
      <c r="S291" s="226">
        <v>0</v>
      </c>
      <c r="T291" s="22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8" t="s">
        <v>265</v>
      </c>
      <c r="AT291" s="228" t="s">
        <v>152</v>
      </c>
      <c r="AU291" s="228" t="s">
        <v>86</v>
      </c>
      <c r="AY291" s="16" t="s">
        <v>149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6" t="s">
        <v>84</v>
      </c>
      <c r="BK291" s="229">
        <f>ROUND(I291*H291,2)</f>
        <v>0</v>
      </c>
      <c r="BL291" s="16" t="s">
        <v>265</v>
      </c>
      <c r="BM291" s="228" t="s">
        <v>438</v>
      </c>
    </row>
    <row r="292" s="2" customFormat="1">
      <c r="A292" s="37"/>
      <c r="B292" s="38"/>
      <c r="C292" s="39"/>
      <c r="D292" s="230" t="s">
        <v>159</v>
      </c>
      <c r="E292" s="39"/>
      <c r="F292" s="231" t="s">
        <v>439</v>
      </c>
      <c r="G292" s="39"/>
      <c r="H292" s="39"/>
      <c r="I292" s="232"/>
      <c r="J292" s="39"/>
      <c r="K292" s="39"/>
      <c r="L292" s="43"/>
      <c r="M292" s="233"/>
      <c r="N292" s="234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159</v>
      </c>
      <c r="AU292" s="16" t="s">
        <v>86</v>
      </c>
    </row>
    <row r="293" s="13" customFormat="1">
      <c r="A293" s="13"/>
      <c r="B293" s="235"/>
      <c r="C293" s="236"/>
      <c r="D293" s="230" t="s">
        <v>161</v>
      </c>
      <c r="E293" s="237" t="s">
        <v>1</v>
      </c>
      <c r="F293" s="238" t="s">
        <v>440</v>
      </c>
      <c r="G293" s="236"/>
      <c r="H293" s="239">
        <v>7.9000000000000004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161</v>
      </c>
      <c r="AU293" s="245" t="s">
        <v>86</v>
      </c>
      <c r="AV293" s="13" t="s">
        <v>86</v>
      </c>
      <c r="AW293" s="13" t="s">
        <v>33</v>
      </c>
      <c r="AX293" s="13" t="s">
        <v>76</v>
      </c>
      <c r="AY293" s="245" t="s">
        <v>149</v>
      </c>
    </row>
    <row r="294" s="14" customFormat="1">
      <c r="A294" s="14"/>
      <c r="B294" s="246"/>
      <c r="C294" s="247"/>
      <c r="D294" s="230" t="s">
        <v>161</v>
      </c>
      <c r="E294" s="248" t="s">
        <v>1</v>
      </c>
      <c r="F294" s="249" t="s">
        <v>163</v>
      </c>
      <c r="G294" s="247"/>
      <c r="H294" s="250">
        <v>7.9000000000000004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161</v>
      </c>
      <c r="AU294" s="256" t="s">
        <v>86</v>
      </c>
      <c r="AV294" s="14" t="s">
        <v>157</v>
      </c>
      <c r="AW294" s="14" t="s">
        <v>33</v>
      </c>
      <c r="AX294" s="14" t="s">
        <v>84</v>
      </c>
      <c r="AY294" s="256" t="s">
        <v>149</v>
      </c>
    </row>
    <row r="295" s="2" customFormat="1" ht="21.75" customHeight="1">
      <c r="A295" s="37"/>
      <c r="B295" s="38"/>
      <c r="C295" s="217" t="s">
        <v>441</v>
      </c>
      <c r="D295" s="217" t="s">
        <v>152</v>
      </c>
      <c r="E295" s="218" t="s">
        <v>442</v>
      </c>
      <c r="F295" s="219" t="s">
        <v>443</v>
      </c>
      <c r="G295" s="220" t="s">
        <v>203</v>
      </c>
      <c r="H295" s="221">
        <v>2</v>
      </c>
      <c r="I295" s="222"/>
      <c r="J295" s="223">
        <f>ROUND(I295*H295,2)</f>
        <v>0</v>
      </c>
      <c r="K295" s="219" t="s">
        <v>156</v>
      </c>
      <c r="L295" s="43"/>
      <c r="M295" s="224" t="s">
        <v>1</v>
      </c>
      <c r="N295" s="225" t="s">
        <v>41</v>
      </c>
      <c r="O295" s="90"/>
      <c r="P295" s="226">
        <f>O295*H295</f>
        <v>0</v>
      </c>
      <c r="Q295" s="226">
        <v>0.025729999999999999</v>
      </c>
      <c r="R295" s="226">
        <f>Q295*H295</f>
        <v>0.051459999999999999</v>
      </c>
      <c r="S295" s="226">
        <v>0</v>
      </c>
      <c r="T295" s="22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8" t="s">
        <v>265</v>
      </c>
      <c r="AT295" s="228" t="s">
        <v>152</v>
      </c>
      <c r="AU295" s="228" t="s">
        <v>86</v>
      </c>
      <c r="AY295" s="16" t="s">
        <v>149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6" t="s">
        <v>84</v>
      </c>
      <c r="BK295" s="229">
        <f>ROUND(I295*H295,2)</f>
        <v>0</v>
      </c>
      <c r="BL295" s="16" t="s">
        <v>265</v>
      </c>
      <c r="BM295" s="228" t="s">
        <v>444</v>
      </c>
    </row>
    <row r="296" s="2" customFormat="1">
      <c r="A296" s="37"/>
      <c r="B296" s="38"/>
      <c r="C296" s="39"/>
      <c r="D296" s="230" t="s">
        <v>159</v>
      </c>
      <c r="E296" s="39"/>
      <c r="F296" s="231" t="s">
        <v>445</v>
      </c>
      <c r="G296" s="39"/>
      <c r="H296" s="39"/>
      <c r="I296" s="232"/>
      <c r="J296" s="39"/>
      <c r="K296" s="39"/>
      <c r="L296" s="43"/>
      <c r="M296" s="233"/>
      <c r="N296" s="234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159</v>
      </c>
      <c r="AU296" s="16" t="s">
        <v>86</v>
      </c>
    </row>
    <row r="297" s="13" customFormat="1">
      <c r="A297" s="13"/>
      <c r="B297" s="235"/>
      <c r="C297" s="236"/>
      <c r="D297" s="230" t="s">
        <v>161</v>
      </c>
      <c r="E297" s="237" t="s">
        <v>1</v>
      </c>
      <c r="F297" s="238" t="s">
        <v>86</v>
      </c>
      <c r="G297" s="236"/>
      <c r="H297" s="239">
        <v>2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161</v>
      </c>
      <c r="AU297" s="245" t="s">
        <v>86</v>
      </c>
      <c r="AV297" s="13" t="s">
        <v>86</v>
      </c>
      <c r="AW297" s="13" t="s">
        <v>33</v>
      </c>
      <c r="AX297" s="13" t="s">
        <v>76</v>
      </c>
      <c r="AY297" s="245" t="s">
        <v>149</v>
      </c>
    </row>
    <row r="298" s="14" customFormat="1">
      <c r="A298" s="14"/>
      <c r="B298" s="246"/>
      <c r="C298" s="247"/>
      <c r="D298" s="230" t="s">
        <v>161</v>
      </c>
      <c r="E298" s="248" t="s">
        <v>1</v>
      </c>
      <c r="F298" s="249" t="s">
        <v>163</v>
      </c>
      <c r="G298" s="247"/>
      <c r="H298" s="250">
        <v>2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6" t="s">
        <v>161</v>
      </c>
      <c r="AU298" s="256" t="s">
        <v>86</v>
      </c>
      <c r="AV298" s="14" t="s">
        <v>157</v>
      </c>
      <c r="AW298" s="14" t="s">
        <v>33</v>
      </c>
      <c r="AX298" s="14" t="s">
        <v>84</v>
      </c>
      <c r="AY298" s="256" t="s">
        <v>149</v>
      </c>
    </row>
    <row r="299" s="2" customFormat="1" ht="16.5" customHeight="1">
      <c r="A299" s="37"/>
      <c r="B299" s="38"/>
      <c r="C299" s="217" t="s">
        <v>446</v>
      </c>
      <c r="D299" s="217" t="s">
        <v>152</v>
      </c>
      <c r="E299" s="218" t="s">
        <v>447</v>
      </c>
      <c r="F299" s="219" t="s">
        <v>448</v>
      </c>
      <c r="G299" s="220" t="s">
        <v>406</v>
      </c>
      <c r="H299" s="269"/>
      <c r="I299" s="222"/>
      <c r="J299" s="223">
        <f>ROUND(I299*H299,2)</f>
        <v>0</v>
      </c>
      <c r="K299" s="219" t="s">
        <v>156</v>
      </c>
      <c r="L299" s="43"/>
      <c r="M299" s="224" t="s">
        <v>1</v>
      </c>
      <c r="N299" s="225" t="s">
        <v>41</v>
      </c>
      <c r="O299" s="90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8" t="s">
        <v>265</v>
      </c>
      <c r="AT299" s="228" t="s">
        <v>152</v>
      </c>
      <c r="AU299" s="228" t="s">
        <v>86</v>
      </c>
      <c r="AY299" s="16" t="s">
        <v>149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6" t="s">
        <v>84</v>
      </c>
      <c r="BK299" s="229">
        <f>ROUND(I299*H299,2)</f>
        <v>0</v>
      </c>
      <c r="BL299" s="16" t="s">
        <v>265</v>
      </c>
      <c r="BM299" s="228" t="s">
        <v>449</v>
      </c>
    </row>
    <row r="300" s="2" customFormat="1">
      <c r="A300" s="37"/>
      <c r="B300" s="38"/>
      <c r="C300" s="39"/>
      <c r="D300" s="230" t="s">
        <v>159</v>
      </c>
      <c r="E300" s="39"/>
      <c r="F300" s="231" t="s">
        <v>450</v>
      </c>
      <c r="G300" s="39"/>
      <c r="H300" s="39"/>
      <c r="I300" s="232"/>
      <c r="J300" s="39"/>
      <c r="K300" s="39"/>
      <c r="L300" s="43"/>
      <c r="M300" s="233"/>
      <c r="N300" s="234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159</v>
      </c>
      <c r="AU300" s="16" t="s">
        <v>86</v>
      </c>
    </row>
    <row r="301" s="12" customFormat="1" ht="22.8" customHeight="1">
      <c r="A301" s="12"/>
      <c r="B301" s="201"/>
      <c r="C301" s="202"/>
      <c r="D301" s="203" t="s">
        <v>75</v>
      </c>
      <c r="E301" s="215" t="s">
        <v>451</v>
      </c>
      <c r="F301" s="215" t="s">
        <v>452</v>
      </c>
      <c r="G301" s="202"/>
      <c r="H301" s="202"/>
      <c r="I301" s="205"/>
      <c r="J301" s="216">
        <f>BK301</f>
        <v>0</v>
      </c>
      <c r="K301" s="202"/>
      <c r="L301" s="207"/>
      <c r="M301" s="208"/>
      <c r="N301" s="209"/>
      <c r="O301" s="209"/>
      <c r="P301" s="210">
        <f>SUM(P302:P307)</f>
        <v>0</v>
      </c>
      <c r="Q301" s="209"/>
      <c r="R301" s="210">
        <f>SUM(R302:R307)</f>
        <v>0.034000000000000002</v>
      </c>
      <c r="S301" s="209"/>
      <c r="T301" s="211">
        <f>SUM(T302:T307)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2" t="s">
        <v>86</v>
      </c>
      <c r="AT301" s="213" t="s">
        <v>75</v>
      </c>
      <c r="AU301" s="213" t="s">
        <v>84</v>
      </c>
      <c r="AY301" s="212" t="s">
        <v>149</v>
      </c>
      <c r="BK301" s="214">
        <f>SUM(BK302:BK307)</f>
        <v>0</v>
      </c>
    </row>
    <row r="302" s="2" customFormat="1" ht="16.5" customHeight="1">
      <c r="A302" s="37"/>
      <c r="B302" s="38"/>
      <c r="C302" s="217" t="s">
        <v>453</v>
      </c>
      <c r="D302" s="217" t="s">
        <v>152</v>
      </c>
      <c r="E302" s="218" t="s">
        <v>454</v>
      </c>
      <c r="F302" s="219" t="s">
        <v>455</v>
      </c>
      <c r="G302" s="220" t="s">
        <v>203</v>
      </c>
      <c r="H302" s="221">
        <v>2</v>
      </c>
      <c r="I302" s="222"/>
      <c r="J302" s="223">
        <f>ROUND(I302*H302,2)</f>
        <v>0</v>
      </c>
      <c r="K302" s="219" t="s">
        <v>156</v>
      </c>
      <c r="L302" s="43"/>
      <c r="M302" s="224" t="s">
        <v>1</v>
      </c>
      <c r="N302" s="225" t="s">
        <v>41</v>
      </c>
      <c r="O302" s="90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8" t="s">
        <v>265</v>
      </c>
      <c r="AT302" s="228" t="s">
        <v>152</v>
      </c>
      <c r="AU302" s="228" t="s">
        <v>86</v>
      </c>
      <c r="AY302" s="16" t="s">
        <v>149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6" t="s">
        <v>84</v>
      </c>
      <c r="BK302" s="229">
        <f>ROUND(I302*H302,2)</f>
        <v>0</v>
      </c>
      <c r="BL302" s="16" t="s">
        <v>265</v>
      </c>
      <c r="BM302" s="228" t="s">
        <v>456</v>
      </c>
    </row>
    <row r="303" s="2" customFormat="1">
      <c r="A303" s="37"/>
      <c r="B303" s="38"/>
      <c r="C303" s="39"/>
      <c r="D303" s="230" t="s">
        <v>159</v>
      </c>
      <c r="E303" s="39"/>
      <c r="F303" s="231" t="s">
        <v>457</v>
      </c>
      <c r="G303" s="39"/>
      <c r="H303" s="39"/>
      <c r="I303" s="232"/>
      <c r="J303" s="39"/>
      <c r="K303" s="39"/>
      <c r="L303" s="43"/>
      <c r="M303" s="233"/>
      <c r="N303" s="234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159</v>
      </c>
      <c r="AU303" s="16" t="s">
        <v>86</v>
      </c>
    </row>
    <row r="304" s="2" customFormat="1" ht="16.5" customHeight="1">
      <c r="A304" s="37"/>
      <c r="B304" s="38"/>
      <c r="C304" s="259" t="s">
        <v>458</v>
      </c>
      <c r="D304" s="259" t="s">
        <v>206</v>
      </c>
      <c r="E304" s="260" t="s">
        <v>459</v>
      </c>
      <c r="F304" s="261" t="s">
        <v>460</v>
      </c>
      <c r="G304" s="262" t="s">
        <v>203</v>
      </c>
      <c r="H304" s="263">
        <v>2</v>
      </c>
      <c r="I304" s="264"/>
      <c r="J304" s="265">
        <f>ROUND(I304*H304,2)</f>
        <v>0</v>
      </c>
      <c r="K304" s="261" t="s">
        <v>156</v>
      </c>
      <c r="L304" s="266"/>
      <c r="M304" s="267" t="s">
        <v>1</v>
      </c>
      <c r="N304" s="268" t="s">
        <v>41</v>
      </c>
      <c r="O304" s="90"/>
      <c r="P304" s="226">
        <f>O304*H304</f>
        <v>0</v>
      </c>
      <c r="Q304" s="226">
        <v>0.017000000000000001</v>
      </c>
      <c r="R304" s="226">
        <f>Q304*H304</f>
        <v>0.034000000000000002</v>
      </c>
      <c r="S304" s="226">
        <v>0</v>
      </c>
      <c r="T304" s="22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8" t="s">
        <v>375</v>
      </c>
      <c r="AT304" s="228" t="s">
        <v>206</v>
      </c>
      <c r="AU304" s="228" t="s">
        <v>86</v>
      </c>
      <c r="AY304" s="16" t="s">
        <v>149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6" t="s">
        <v>84</v>
      </c>
      <c r="BK304" s="229">
        <f>ROUND(I304*H304,2)</f>
        <v>0</v>
      </c>
      <c r="BL304" s="16" t="s">
        <v>265</v>
      </c>
      <c r="BM304" s="228" t="s">
        <v>461</v>
      </c>
    </row>
    <row r="305" s="2" customFormat="1">
      <c r="A305" s="37"/>
      <c r="B305" s="38"/>
      <c r="C305" s="39"/>
      <c r="D305" s="230" t="s">
        <v>159</v>
      </c>
      <c r="E305" s="39"/>
      <c r="F305" s="231" t="s">
        <v>462</v>
      </c>
      <c r="G305" s="39"/>
      <c r="H305" s="39"/>
      <c r="I305" s="232"/>
      <c r="J305" s="39"/>
      <c r="K305" s="39"/>
      <c r="L305" s="43"/>
      <c r="M305" s="233"/>
      <c r="N305" s="234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159</v>
      </c>
      <c r="AU305" s="16" t="s">
        <v>86</v>
      </c>
    </row>
    <row r="306" s="2" customFormat="1" ht="16.5" customHeight="1">
      <c r="A306" s="37"/>
      <c r="B306" s="38"/>
      <c r="C306" s="217" t="s">
        <v>463</v>
      </c>
      <c r="D306" s="217" t="s">
        <v>152</v>
      </c>
      <c r="E306" s="218" t="s">
        <v>464</v>
      </c>
      <c r="F306" s="219" t="s">
        <v>465</v>
      </c>
      <c r="G306" s="220" t="s">
        <v>406</v>
      </c>
      <c r="H306" s="269"/>
      <c r="I306" s="222"/>
      <c r="J306" s="223">
        <f>ROUND(I306*H306,2)</f>
        <v>0</v>
      </c>
      <c r="K306" s="219" t="s">
        <v>156</v>
      </c>
      <c r="L306" s="43"/>
      <c r="M306" s="224" t="s">
        <v>1</v>
      </c>
      <c r="N306" s="225" t="s">
        <v>41</v>
      </c>
      <c r="O306" s="90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8" t="s">
        <v>265</v>
      </c>
      <c r="AT306" s="228" t="s">
        <v>152</v>
      </c>
      <c r="AU306" s="228" t="s">
        <v>86</v>
      </c>
      <c r="AY306" s="16" t="s">
        <v>149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6" t="s">
        <v>84</v>
      </c>
      <c r="BK306" s="229">
        <f>ROUND(I306*H306,2)</f>
        <v>0</v>
      </c>
      <c r="BL306" s="16" t="s">
        <v>265</v>
      </c>
      <c r="BM306" s="228" t="s">
        <v>466</v>
      </c>
    </row>
    <row r="307" s="2" customFormat="1">
      <c r="A307" s="37"/>
      <c r="B307" s="38"/>
      <c r="C307" s="39"/>
      <c r="D307" s="230" t="s">
        <v>159</v>
      </c>
      <c r="E307" s="39"/>
      <c r="F307" s="231" t="s">
        <v>467</v>
      </c>
      <c r="G307" s="39"/>
      <c r="H307" s="39"/>
      <c r="I307" s="232"/>
      <c r="J307" s="39"/>
      <c r="K307" s="39"/>
      <c r="L307" s="43"/>
      <c r="M307" s="233"/>
      <c r="N307" s="234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159</v>
      </c>
      <c r="AU307" s="16" t="s">
        <v>86</v>
      </c>
    </row>
    <row r="308" s="12" customFormat="1" ht="22.8" customHeight="1">
      <c r="A308" s="12"/>
      <c r="B308" s="201"/>
      <c r="C308" s="202"/>
      <c r="D308" s="203" t="s">
        <v>75</v>
      </c>
      <c r="E308" s="215" t="s">
        <v>468</v>
      </c>
      <c r="F308" s="215" t="s">
        <v>469</v>
      </c>
      <c r="G308" s="202"/>
      <c r="H308" s="202"/>
      <c r="I308" s="205"/>
      <c r="J308" s="216">
        <f>BK308</f>
        <v>0</v>
      </c>
      <c r="K308" s="202"/>
      <c r="L308" s="207"/>
      <c r="M308" s="208"/>
      <c r="N308" s="209"/>
      <c r="O308" s="209"/>
      <c r="P308" s="210">
        <f>SUM(P309:P330)</f>
        <v>0</v>
      </c>
      <c r="Q308" s="209"/>
      <c r="R308" s="210">
        <f>SUM(R309:R330)</f>
        <v>0.2010304</v>
      </c>
      <c r="S308" s="209"/>
      <c r="T308" s="211">
        <f>SUM(T309:T330)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2" t="s">
        <v>86</v>
      </c>
      <c r="AT308" s="213" t="s">
        <v>75</v>
      </c>
      <c r="AU308" s="213" t="s">
        <v>84</v>
      </c>
      <c r="AY308" s="212" t="s">
        <v>149</v>
      </c>
      <c r="BK308" s="214">
        <f>SUM(BK309:BK330)</f>
        <v>0</v>
      </c>
    </row>
    <row r="309" s="2" customFormat="1" ht="16.5" customHeight="1">
      <c r="A309" s="37"/>
      <c r="B309" s="38"/>
      <c r="C309" s="217" t="s">
        <v>470</v>
      </c>
      <c r="D309" s="217" t="s">
        <v>152</v>
      </c>
      <c r="E309" s="218" t="s">
        <v>471</v>
      </c>
      <c r="F309" s="219" t="s">
        <v>472</v>
      </c>
      <c r="G309" s="220" t="s">
        <v>155</v>
      </c>
      <c r="H309" s="221">
        <v>12.928000000000001</v>
      </c>
      <c r="I309" s="222"/>
      <c r="J309" s="223">
        <f>ROUND(I309*H309,2)</f>
        <v>0</v>
      </c>
      <c r="K309" s="219" t="s">
        <v>156</v>
      </c>
      <c r="L309" s="43"/>
      <c r="M309" s="224" t="s">
        <v>1</v>
      </c>
      <c r="N309" s="225" t="s">
        <v>41</v>
      </c>
      <c r="O309" s="90"/>
      <c r="P309" s="226">
        <f>O309*H309</f>
        <v>0</v>
      </c>
      <c r="Q309" s="226">
        <v>0.00029999999999999997</v>
      </c>
      <c r="R309" s="226">
        <f>Q309*H309</f>
        <v>0.0038783999999999997</v>
      </c>
      <c r="S309" s="226">
        <v>0</v>
      </c>
      <c r="T309" s="22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8" t="s">
        <v>265</v>
      </c>
      <c r="AT309" s="228" t="s">
        <v>152</v>
      </c>
      <c r="AU309" s="228" t="s">
        <v>86</v>
      </c>
      <c r="AY309" s="16" t="s">
        <v>149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6" t="s">
        <v>84</v>
      </c>
      <c r="BK309" s="229">
        <f>ROUND(I309*H309,2)</f>
        <v>0</v>
      </c>
      <c r="BL309" s="16" t="s">
        <v>265</v>
      </c>
      <c r="BM309" s="228" t="s">
        <v>473</v>
      </c>
    </row>
    <row r="310" s="2" customFormat="1">
      <c r="A310" s="37"/>
      <c r="B310" s="38"/>
      <c r="C310" s="39"/>
      <c r="D310" s="230" t="s">
        <v>159</v>
      </c>
      <c r="E310" s="39"/>
      <c r="F310" s="231" t="s">
        <v>474</v>
      </c>
      <c r="G310" s="39"/>
      <c r="H310" s="39"/>
      <c r="I310" s="232"/>
      <c r="J310" s="39"/>
      <c r="K310" s="39"/>
      <c r="L310" s="43"/>
      <c r="M310" s="233"/>
      <c r="N310" s="23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159</v>
      </c>
      <c r="AU310" s="16" t="s">
        <v>86</v>
      </c>
    </row>
    <row r="311" s="2" customFormat="1" ht="16.5" customHeight="1">
      <c r="A311" s="37"/>
      <c r="B311" s="38"/>
      <c r="C311" s="217" t="s">
        <v>475</v>
      </c>
      <c r="D311" s="217" t="s">
        <v>152</v>
      </c>
      <c r="E311" s="218" t="s">
        <v>476</v>
      </c>
      <c r="F311" s="219" t="s">
        <v>477</v>
      </c>
      <c r="G311" s="220" t="s">
        <v>155</v>
      </c>
      <c r="H311" s="221">
        <v>12.928000000000001</v>
      </c>
      <c r="I311" s="222"/>
      <c r="J311" s="223">
        <f>ROUND(I311*H311,2)</f>
        <v>0</v>
      </c>
      <c r="K311" s="219" t="s">
        <v>156</v>
      </c>
      <c r="L311" s="43"/>
      <c r="M311" s="224" t="s">
        <v>1</v>
      </c>
      <c r="N311" s="225" t="s">
        <v>41</v>
      </c>
      <c r="O311" s="90"/>
      <c r="P311" s="226">
        <f>O311*H311</f>
        <v>0</v>
      </c>
      <c r="Q311" s="226">
        <v>0.0045500000000000002</v>
      </c>
      <c r="R311" s="226">
        <f>Q311*H311</f>
        <v>0.058822400000000004</v>
      </c>
      <c r="S311" s="226">
        <v>0</v>
      </c>
      <c r="T311" s="22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8" t="s">
        <v>265</v>
      </c>
      <c r="AT311" s="228" t="s">
        <v>152</v>
      </c>
      <c r="AU311" s="228" t="s">
        <v>86</v>
      </c>
      <c r="AY311" s="16" t="s">
        <v>149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6" t="s">
        <v>84</v>
      </c>
      <c r="BK311" s="229">
        <f>ROUND(I311*H311,2)</f>
        <v>0</v>
      </c>
      <c r="BL311" s="16" t="s">
        <v>265</v>
      </c>
      <c r="BM311" s="228" t="s">
        <v>478</v>
      </c>
    </row>
    <row r="312" s="2" customFormat="1">
      <c r="A312" s="37"/>
      <c r="B312" s="38"/>
      <c r="C312" s="39"/>
      <c r="D312" s="230" t="s">
        <v>159</v>
      </c>
      <c r="E312" s="39"/>
      <c r="F312" s="231" t="s">
        <v>479</v>
      </c>
      <c r="G312" s="39"/>
      <c r="H312" s="39"/>
      <c r="I312" s="232"/>
      <c r="J312" s="39"/>
      <c r="K312" s="39"/>
      <c r="L312" s="43"/>
      <c r="M312" s="233"/>
      <c r="N312" s="234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159</v>
      </c>
      <c r="AU312" s="16" t="s">
        <v>86</v>
      </c>
    </row>
    <row r="313" s="2" customFormat="1" ht="24.15" customHeight="1">
      <c r="A313" s="37"/>
      <c r="B313" s="38"/>
      <c r="C313" s="217" t="s">
        <v>480</v>
      </c>
      <c r="D313" s="217" t="s">
        <v>152</v>
      </c>
      <c r="E313" s="218" t="s">
        <v>481</v>
      </c>
      <c r="F313" s="219" t="s">
        <v>482</v>
      </c>
      <c r="G313" s="220" t="s">
        <v>155</v>
      </c>
      <c r="H313" s="221">
        <v>12.928000000000001</v>
      </c>
      <c r="I313" s="222"/>
      <c r="J313" s="223">
        <f>ROUND(I313*H313,2)</f>
        <v>0</v>
      </c>
      <c r="K313" s="219" t="s">
        <v>156</v>
      </c>
      <c r="L313" s="43"/>
      <c r="M313" s="224" t="s">
        <v>1</v>
      </c>
      <c r="N313" s="225" t="s">
        <v>41</v>
      </c>
      <c r="O313" s="90"/>
      <c r="P313" s="226">
        <f>O313*H313</f>
        <v>0</v>
      </c>
      <c r="Q313" s="226">
        <v>0.0091999999999999998</v>
      </c>
      <c r="R313" s="226">
        <f>Q313*H313</f>
        <v>0.1189376</v>
      </c>
      <c r="S313" s="226">
        <v>0</v>
      </c>
      <c r="T313" s="22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8" t="s">
        <v>265</v>
      </c>
      <c r="AT313" s="228" t="s">
        <v>152</v>
      </c>
      <c r="AU313" s="228" t="s">
        <v>86</v>
      </c>
      <c r="AY313" s="16" t="s">
        <v>149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6" t="s">
        <v>84</v>
      </c>
      <c r="BK313" s="229">
        <f>ROUND(I313*H313,2)</f>
        <v>0</v>
      </c>
      <c r="BL313" s="16" t="s">
        <v>265</v>
      </c>
      <c r="BM313" s="228" t="s">
        <v>483</v>
      </c>
    </row>
    <row r="314" s="2" customFormat="1">
      <c r="A314" s="37"/>
      <c r="B314" s="38"/>
      <c r="C314" s="39"/>
      <c r="D314" s="230" t="s">
        <v>159</v>
      </c>
      <c r="E314" s="39"/>
      <c r="F314" s="231" t="s">
        <v>484</v>
      </c>
      <c r="G314" s="39"/>
      <c r="H314" s="39"/>
      <c r="I314" s="232"/>
      <c r="J314" s="39"/>
      <c r="K314" s="39"/>
      <c r="L314" s="43"/>
      <c r="M314" s="233"/>
      <c r="N314" s="234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159</v>
      </c>
      <c r="AU314" s="16" t="s">
        <v>86</v>
      </c>
    </row>
    <row r="315" s="13" customFormat="1">
      <c r="A315" s="13"/>
      <c r="B315" s="235"/>
      <c r="C315" s="236"/>
      <c r="D315" s="230" t="s">
        <v>161</v>
      </c>
      <c r="E315" s="237" t="s">
        <v>1</v>
      </c>
      <c r="F315" s="238" t="s">
        <v>226</v>
      </c>
      <c r="G315" s="236"/>
      <c r="H315" s="239">
        <v>12.928000000000001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161</v>
      </c>
      <c r="AU315" s="245" t="s">
        <v>86</v>
      </c>
      <c r="AV315" s="13" t="s">
        <v>86</v>
      </c>
      <c r="AW315" s="13" t="s">
        <v>33</v>
      </c>
      <c r="AX315" s="13" t="s">
        <v>76</v>
      </c>
      <c r="AY315" s="245" t="s">
        <v>149</v>
      </c>
    </row>
    <row r="316" s="14" customFormat="1">
      <c r="A316" s="14"/>
      <c r="B316" s="246"/>
      <c r="C316" s="247"/>
      <c r="D316" s="230" t="s">
        <v>161</v>
      </c>
      <c r="E316" s="248" t="s">
        <v>1</v>
      </c>
      <c r="F316" s="249" t="s">
        <v>163</v>
      </c>
      <c r="G316" s="247"/>
      <c r="H316" s="250">
        <v>12.928000000000001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6" t="s">
        <v>161</v>
      </c>
      <c r="AU316" s="256" t="s">
        <v>86</v>
      </c>
      <c r="AV316" s="14" t="s">
        <v>157</v>
      </c>
      <c r="AW316" s="14" t="s">
        <v>33</v>
      </c>
      <c r="AX316" s="14" t="s">
        <v>84</v>
      </c>
      <c r="AY316" s="256" t="s">
        <v>149</v>
      </c>
    </row>
    <row r="317" s="2" customFormat="1" ht="16.5" customHeight="1">
      <c r="A317" s="37"/>
      <c r="B317" s="38"/>
      <c r="C317" s="259" t="s">
        <v>485</v>
      </c>
      <c r="D317" s="259" t="s">
        <v>206</v>
      </c>
      <c r="E317" s="260" t="s">
        <v>486</v>
      </c>
      <c r="F317" s="261" t="s">
        <v>487</v>
      </c>
      <c r="G317" s="262" t="s">
        <v>155</v>
      </c>
      <c r="H317" s="263">
        <v>13.186999999999999</v>
      </c>
      <c r="I317" s="264"/>
      <c r="J317" s="265">
        <f>ROUND(I317*H317,2)</f>
        <v>0</v>
      </c>
      <c r="K317" s="261" t="s">
        <v>1</v>
      </c>
      <c r="L317" s="266"/>
      <c r="M317" s="267" t="s">
        <v>1</v>
      </c>
      <c r="N317" s="268" t="s">
        <v>41</v>
      </c>
      <c r="O317" s="90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8" t="s">
        <v>375</v>
      </c>
      <c r="AT317" s="228" t="s">
        <v>206</v>
      </c>
      <c r="AU317" s="228" t="s">
        <v>86</v>
      </c>
      <c r="AY317" s="16" t="s">
        <v>149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6" t="s">
        <v>84</v>
      </c>
      <c r="BK317" s="229">
        <f>ROUND(I317*H317,2)</f>
        <v>0</v>
      </c>
      <c r="BL317" s="16" t="s">
        <v>265</v>
      </c>
      <c r="BM317" s="228" t="s">
        <v>488</v>
      </c>
    </row>
    <row r="318" s="13" customFormat="1">
      <c r="A318" s="13"/>
      <c r="B318" s="235"/>
      <c r="C318" s="236"/>
      <c r="D318" s="230" t="s">
        <v>161</v>
      </c>
      <c r="E318" s="236"/>
      <c r="F318" s="238" t="s">
        <v>489</v>
      </c>
      <c r="G318" s="236"/>
      <c r="H318" s="239">
        <v>13.186999999999999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161</v>
      </c>
      <c r="AU318" s="245" t="s">
        <v>86</v>
      </c>
      <c r="AV318" s="13" t="s">
        <v>86</v>
      </c>
      <c r="AW318" s="13" t="s">
        <v>4</v>
      </c>
      <c r="AX318" s="13" t="s">
        <v>84</v>
      </c>
      <c r="AY318" s="245" t="s">
        <v>149</v>
      </c>
    </row>
    <row r="319" s="2" customFormat="1" ht="16.5" customHeight="1">
      <c r="A319" s="37"/>
      <c r="B319" s="38"/>
      <c r="C319" s="217" t="s">
        <v>490</v>
      </c>
      <c r="D319" s="217" t="s">
        <v>152</v>
      </c>
      <c r="E319" s="218" t="s">
        <v>491</v>
      </c>
      <c r="F319" s="219" t="s">
        <v>492</v>
      </c>
      <c r="G319" s="220" t="s">
        <v>155</v>
      </c>
      <c r="H319" s="221">
        <v>12.928000000000001</v>
      </c>
      <c r="I319" s="222"/>
      <c r="J319" s="223">
        <f>ROUND(I319*H319,2)</f>
        <v>0</v>
      </c>
      <c r="K319" s="219" t="s">
        <v>156</v>
      </c>
      <c r="L319" s="43"/>
      <c r="M319" s="224" t="s">
        <v>1</v>
      </c>
      <c r="N319" s="225" t="s">
        <v>41</v>
      </c>
      <c r="O319" s="90"/>
      <c r="P319" s="226">
        <f>O319*H319</f>
        <v>0</v>
      </c>
      <c r="Q319" s="226">
        <v>0</v>
      </c>
      <c r="R319" s="226">
        <f>Q319*H319</f>
        <v>0</v>
      </c>
      <c r="S319" s="226">
        <v>0</v>
      </c>
      <c r="T319" s="22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8" t="s">
        <v>265</v>
      </c>
      <c r="AT319" s="228" t="s">
        <v>152</v>
      </c>
      <c r="AU319" s="228" t="s">
        <v>86</v>
      </c>
      <c r="AY319" s="16" t="s">
        <v>149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6" t="s">
        <v>84</v>
      </c>
      <c r="BK319" s="229">
        <f>ROUND(I319*H319,2)</f>
        <v>0</v>
      </c>
      <c r="BL319" s="16" t="s">
        <v>265</v>
      </c>
      <c r="BM319" s="228" t="s">
        <v>493</v>
      </c>
    </row>
    <row r="320" s="2" customFormat="1">
      <c r="A320" s="37"/>
      <c r="B320" s="38"/>
      <c r="C320" s="39"/>
      <c r="D320" s="230" t="s">
        <v>159</v>
      </c>
      <c r="E320" s="39"/>
      <c r="F320" s="231" t="s">
        <v>494</v>
      </c>
      <c r="G320" s="39"/>
      <c r="H320" s="39"/>
      <c r="I320" s="232"/>
      <c r="J320" s="39"/>
      <c r="K320" s="39"/>
      <c r="L320" s="43"/>
      <c r="M320" s="233"/>
      <c r="N320" s="234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159</v>
      </c>
      <c r="AU320" s="16" t="s">
        <v>86</v>
      </c>
    </row>
    <row r="321" s="2" customFormat="1" ht="16.5" customHeight="1">
      <c r="A321" s="37"/>
      <c r="B321" s="38"/>
      <c r="C321" s="217" t="s">
        <v>495</v>
      </c>
      <c r="D321" s="217" t="s">
        <v>152</v>
      </c>
      <c r="E321" s="218" t="s">
        <v>496</v>
      </c>
      <c r="F321" s="219" t="s">
        <v>497</v>
      </c>
      <c r="G321" s="220" t="s">
        <v>155</v>
      </c>
      <c r="H321" s="221">
        <v>12.928000000000001</v>
      </c>
      <c r="I321" s="222"/>
      <c r="J321" s="223">
        <f>ROUND(I321*H321,2)</f>
        <v>0</v>
      </c>
      <c r="K321" s="219" t="s">
        <v>156</v>
      </c>
      <c r="L321" s="43"/>
      <c r="M321" s="224" t="s">
        <v>1</v>
      </c>
      <c r="N321" s="225" t="s">
        <v>41</v>
      </c>
      <c r="O321" s="90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8" t="s">
        <v>265</v>
      </c>
      <c r="AT321" s="228" t="s">
        <v>152</v>
      </c>
      <c r="AU321" s="228" t="s">
        <v>86</v>
      </c>
      <c r="AY321" s="16" t="s">
        <v>149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6" t="s">
        <v>84</v>
      </c>
      <c r="BK321" s="229">
        <f>ROUND(I321*H321,2)</f>
        <v>0</v>
      </c>
      <c r="BL321" s="16" t="s">
        <v>265</v>
      </c>
      <c r="BM321" s="228" t="s">
        <v>498</v>
      </c>
    </row>
    <row r="322" s="2" customFormat="1">
      <c r="A322" s="37"/>
      <c r="B322" s="38"/>
      <c r="C322" s="39"/>
      <c r="D322" s="230" t="s">
        <v>159</v>
      </c>
      <c r="E322" s="39"/>
      <c r="F322" s="231" t="s">
        <v>499</v>
      </c>
      <c r="G322" s="39"/>
      <c r="H322" s="39"/>
      <c r="I322" s="232"/>
      <c r="J322" s="39"/>
      <c r="K322" s="39"/>
      <c r="L322" s="43"/>
      <c r="M322" s="233"/>
      <c r="N322" s="234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159</v>
      </c>
      <c r="AU322" s="16" t="s">
        <v>86</v>
      </c>
    </row>
    <row r="323" s="2" customFormat="1" ht="16.5" customHeight="1">
      <c r="A323" s="37"/>
      <c r="B323" s="38"/>
      <c r="C323" s="217" t="s">
        <v>500</v>
      </c>
      <c r="D323" s="217" t="s">
        <v>152</v>
      </c>
      <c r="E323" s="218" t="s">
        <v>501</v>
      </c>
      <c r="F323" s="219" t="s">
        <v>502</v>
      </c>
      <c r="G323" s="220" t="s">
        <v>155</v>
      </c>
      <c r="H323" s="221">
        <v>12.928000000000001</v>
      </c>
      <c r="I323" s="222"/>
      <c r="J323" s="223">
        <f>ROUND(I323*H323,2)</f>
        <v>0</v>
      </c>
      <c r="K323" s="219" t="s">
        <v>156</v>
      </c>
      <c r="L323" s="43"/>
      <c r="M323" s="224" t="s">
        <v>1</v>
      </c>
      <c r="N323" s="225" t="s">
        <v>41</v>
      </c>
      <c r="O323" s="90"/>
      <c r="P323" s="226">
        <f>O323*H323</f>
        <v>0</v>
      </c>
      <c r="Q323" s="226">
        <v>0.0015</v>
      </c>
      <c r="R323" s="226">
        <f>Q323*H323</f>
        <v>0.019392000000000003</v>
      </c>
      <c r="S323" s="226">
        <v>0</v>
      </c>
      <c r="T323" s="22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8" t="s">
        <v>265</v>
      </c>
      <c r="AT323" s="228" t="s">
        <v>152</v>
      </c>
      <c r="AU323" s="228" t="s">
        <v>86</v>
      </c>
      <c r="AY323" s="16" t="s">
        <v>149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6" t="s">
        <v>84</v>
      </c>
      <c r="BK323" s="229">
        <f>ROUND(I323*H323,2)</f>
        <v>0</v>
      </c>
      <c r="BL323" s="16" t="s">
        <v>265</v>
      </c>
      <c r="BM323" s="228" t="s">
        <v>503</v>
      </c>
    </row>
    <row r="324" s="2" customFormat="1">
      <c r="A324" s="37"/>
      <c r="B324" s="38"/>
      <c r="C324" s="39"/>
      <c r="D324" s="230" t="s">
        <v>159</v>
      </c>
      <c r="E324" s="39"/>
      <c r="F324" s="231" t="s">
        <v>504</v>
      </c>
      <c r="G324" s="39"/>
      <c r="H324" s="39"/>
      <c r="I324" s="232"/>
      <c r="J324" s="39"/>
      <c r="K324" s="39"/>
      <c r="L324" s="43"/>
      <c r="M324" s="233"/>
      <c r="N324" s="234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159</v>
      </c>
      <c r="AU324" s="16" t="s">
        <v>86</v>
      </c>
    </row>
    <row r="325" s="2" customFormat="1" ht="16.5" customHeight="1">
      <c r="A325" s="37"/>
      <c r="B325" s="38"/>
      <c r="C325" s="217" t="s">
        <v>505</v>
      </c>
      <c r="D325" s="217" t="s">
        <v>152</v>
      </c>
      <c r="E325" s="218" t="s">
        <v>506</v>
      </c>
      <c r="F325" s="219" t="s">
        <v>507</v>
      </c>
      <c r="G325" s="220" t="s">
        <v>508</v>
      </c>
      <c r="H325" s="221">
        <v>29.300000000000001</v>
      </c>
      <c r="I325" s="222"/>
      <c r="J325" s="223">
        <f>ROUND(I325*H325,2)</f>
        <v>0</v>
      </c>
      <c r="K325" s="219" t="s">
        <v>1</v>
      </c>
      <c r="L325" s="43"/>
      <c r="M325" s="224" t="s">
        <v>1</v>
      </c>
      <c r="N325" s="225" t="s">
        <v>41</v>
      </c>
      <c r="O325" s="90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8" t="s">
        <v>265</v>
      </c>
      <c r="AT325" s="228" t="s">
        <v>152</v>
      </c>
      <c r="AU325" s="228" t="s">
        <v>86</v>
      </c>
      <c r="AY325" s="16" t="s">
        <v>149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6" t="s">
        <v>84</v>
      </c>
      <c r="BK325" s="229">
        <f>ROUND(I325*H325,2)</f>
        <v>0</v>
      </c>
      <c r="BL325" s="16" t="s">
        <v>265</v>
      </c>
      <c r="BM325" s="228" t="s">
        <v>509</v>
      </c>
    </row>
    <row r="326" s="2" customFormat="1">
      <c r="A326" s="37"/>
      <c r="B326" s="38"/>
      <c r="C326" s="39"/>
      <c r="D326" s="230" t="s">
        <v>159</v>
      </c>
      <c r="E326" s="39"/>
      <c r="F326" s="231" t="s">
        <v>507</v>
      </c>
      <c r="G326" s="39"/>
      <c r="H326" s="39"/>
      <c r="I326" s="232"/>
      <c r="J326" s="39"/>
      <c r="K326" s="39"/>
      <c r="L326" s="43"/>
      <c r="M326" s="233"/>
      <c r="N326" s="234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159</v>
      </c>
      <c r="AU326" s="16" t="s">
        <v>86</v>
      </c>
    </row>
    <row r="327" s="13" customFormat="1">
      <c r="A327" s="13"/>
      <c r="B327" s="235"/>
      <c r="C327" s="236"/>
      <c r="D327" s="230" t="s">
        <v>161</v>
      </c>
      <c r="E327" s="237" t="s">
        <v>1</v>
      </c>
      <c r="F327" s="238" t="s">
        <v>510</v>
      </c>
      <c r="G327" s="236"/>
      <c r="H327" s="239">
        <v>29.300000000000001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161</v>
      </c>
      <c r="AU327" s="245" t="s">
        <v>86</v>
      </c>
      <c r="AV327" s="13" t="s">
        <v>86</v>
      </c>
      <c r="AW327" s="13" t="s">
        <v>33</v>
      </c>
      <c r="AX327" s="13" t="s">
        <v>76</v>
      </c>
      <c r="AY327" s="245" t="s">
        <v>149</v>
      </c>
    </row>
    <row r="328" s="14" customFormat="1">
      <c r="A328" s="14"/>
      <c r="B328" s="246"/>
      <c r="C328" s="247"/>
      <c r="D328" s="230" t="s">
        <v>161</v>
      </c>
      <c r="E328" s="248" t="s">
        <v>1</v>
      </c>
      <c r="F328" s="249" t="s">
        <v>163</v>
      </c>
      <c r="G328" s="247"/>
      <c r="H328" s="250">
        <v>29.300000000000001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161</v>
      </c>
      <c r="AU328" s="256" t="s">
        <v>86</v>
      </c>
      <c r="AV328" s="14" t="s">
        <v>157</v>
      </c>
      <c r="AW328" s="14" t="s">
        <v>33</v>
      </c>
      <c r="AX328" s="14" t="s">
        <v>84</v>
      </c>
      <c r="AY328" s="256" t="s">
        <v>149</v>
      </c>
    </row>
    <row r="329" s="2" customFormat="1" ht="16.5" customHeight="1">
      <c r="A329" s="37"/>
      <c r="B329" s="38"/>
      <c r="C329" s="217" t="s">
        <v>511</v>
      </c>
      <c r="D329" s="217" t="s">
        <v>152</v>
      </c>
      <c r="E329" s="218" t="s">
        <v>512</v>
      </c>
      <c r="F329" s="219" t="s">
        <v>513</v>
      </c>
      <c r="G329" s="220" t="s">
        <v>406</v>
      </c>
      <c r="H329" s="269"/>
      <c r="I329" s="222"/>
      <c r="J329" s="223">
        <f>ROUND(I329*H329,2)</f>
        <v>0</v>
      </c>
      <c r="K329" s="219" t="s">
        <v>156</v>
      </c>
      <c r="L329" s="43"/>
      <c r="M329" s="224" t="s">
        <v>1</v>
      </c>
      <c r="N329" s="225" t="s">
        <v>41</v>
      </c>
      <c r="O329" s="90"/>
      <c r="P329" s="226">
        <f>O329*H329</f>
        <v>0</v>
      </c>
      <c r="Q329" s="226">
        <v>0</v>
      </c>
      <c r="R329" s="226">
        <f>Q329*H329</f>
        <v>0</v>
      </c>
      <c r="S329" s="226">
        <v>0</v>
      </c>
      <c r="T329" s="22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8" t="s">
        <v>265</v>
      </c>
      <c r="AT329" s="228" t="s">
        <v>152</v>
      </c>
      <c r="AU329" s="228" t="s">
        <v>86</v>
      </c>
      <c r="AY329" s="16" t="s">
        <v>149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6" t="s">
        <v>84</v>
      </c>
      <c r="BK329" s="229">
        <f>ROUND(I329*H329,2)</f>
        <v>0</v>
      </c>
      <c r="BL329" s="16" t="s">
        <v>265</v>
      </c>
      <c r="BM329" s="228" t="s">
        <v>514</v>
      </c>
    </row>
    <row r="330" s="2" customFormat="1">
      <c r="A330" s="37"/>
      <c r="B330" s="38"/>
      <c r="C330" s="39"/>
      <c r="D330" s="230" t="s">
        <v>159</v>
      </c>
      <c r="E330" s="39"/>
      <c r="F330" s="231" t="s">
        <v>515</v>
      </c>
      <c r="G330" s="39"/>
      <c r="H330" s="39"/>
      <c r="I330" s="232"/>
      <c r="J330" s="39"/>
      <c r="K330" s="39"/>
      <c r="L330" s="43"/>
      <c r="M330" s="233"/>
      <c r="N330" s="234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159</v>
      </c>
      <c r="AU330" s="16" t="s">
        <v>86</v>
      </c>
    </row>
    <row r="331" s="12" customFormat="1" ht="22.8" customHeight="1">
      <c r="A331" s="12"/>
      <c r="B331" s="201"/>
      <c r="C331" s="202"/>
      <c r="D331" s="203" t="s">
        <v>75</v>
      </c>
      <c r="E331" s="215" t="s">
        <v>516</v>
      </c>
      <c r="F331" s="215" t="s">
        <v>517</v>
      </c>
      <c r="G331" s="202"/>
      <c r="H331" s="202"/>
      <c r="I331" s="205"/>
      <c r="J331" s="216">
        <f>BK331</f>
        <v>0</v>
      </c>
      <c r="K331" s="202"/>
      <c r="L331" s="207"/>
      <c r="M331" s="208"/>
      <c r="N331" s="209"/>
      <c r="O331" s="209"/>
      <c r="P331" s="210">
        <f>SUM(P332:P351)</f>
        <v>0</v>
      </c>
      <c r="Q331" s="209"/>
      <c r="R331" s="210">
        <f>SUM(R332:R351)</f>
        <v>0.36009090000000005</v>
      </c>
      <c r="S331" s="209"/>
      <c r="T331" s="211">
        <f>SUM(T332:T351)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2" t="s">
        <v>86</v>
      </c>
      <c r="AT331" s="213" t="s">
        <v>75</v>
      </c>
      <c r="AU331" s="213" t="s">
        <v>84</v>
      </c>
      <c r="AY331" s="212" t="s">
        <v>149</v>
      </c>
      <c r="BK331" s="214">
        <f>SUM(BK332:BK351)</f>
        <v>0</v>
      </c>
    </row>
    <row r="332" s="2" customFormat="1" ht="16.5" customHeight="1">
      <c r="A332" s="37"/>
      <c r="B332" s="38"/>
      <c r="C332" s="217" t="s">
        <v>166</v>
      </c>
      <c r="D332" s="217" t="s">
        <v>152</v>
      </c>
      <c r="E332" s="218" t="s">
        <v>518</v>
      </c>
      <c r="F332" s="219" t="s">
        <v>519</v>
      </c>
      <c r="G332" s="220" t="s">
        <v>155</v>
      </c>
      <c r="H332" s="221">
        <v>52.143000000000001</v>
      </c>
      <c r="I332" s="222"/>
      <c r="J332" s="223">
        <f>ROUND(I332*H332,2)</f>
        <v>0</v>
      </c>
      <c r="K332" s="219" t="s">
        <v>156</v>
      </c>
      <c r="L332" s="43"/>
      <c r="M332" s="224" t="s">
        <v>1</v>
      </c>
      <c r="N332" s="225" t="s">
        <v>41</v>
      </c>
      <c r="O332" s="90"/>
      <c r="P332" s="226">
        <f>O332*H332</f>
        <v>0</v>
      </c>
      <c r="Q332" s="226">
        <v>0.00029999999999999997</v>
      </c>
      <c r="R332" s="226">
        <f>Q332*H332</f>
        <v>0.015642899999999998</v>
      </c>
      <c r="S332" s="226">
        <v>0</v>
      </c>
      <c r="T332" s="22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8" t="s">
        <v>265</v>
      </c>
      <c r="AT332" s="228" t="s">
        <v>152</v>
      </c>
      <c r="AU332" s="228" t="s">
        <v>86</v>
      </c>
      <c r="AY332" s="16" t="s">
        <v>149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6" t="s">
        <v>84</v>
      </c>
      <c r="BK332" s="229">
        <f>ROUND(I332*H332,2)</f>
        <v>0</v>
      </c>
      <c r="BL332" s="16" t="s">
        <v>265</v>
      </c>
      <c r="BM332" s="228" t="s">
        <v>520</v>
      </c>
    </row>
    <row r="333" s="2" customFormat="1">
      <c r="A333" s="37"/>
      <c r="B333" s="38"/>
      <c r="C333" s="39"/>
      <c r="D333" s="230" t="s">
        <v>159</v>
      </c>
      <c r="E333" s="39"/>
      <c r="F333" s="231" t="s">
        <v>521</v>
      </c>
      <c r="G333" s="39"/>
      <c r="H333" s="39"/>
      <c r="I333" s="232"/>
      <c r="J333" s="39"/>
      <c r="K333" s="39"/>
      <c r="L333" s="43"/>
      <c r="M333" s="233"/>
      <c r="N333" s="234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159</v>
      </c>
      <c r="AU333" s="16" t="s">
        <v>86</v>
      </c>
    </row>
    <row r="334" s="2" customFormat="1" ht="16.5" customHeight="1">
      <c r="A334" s="37"/>
      <c r="B334" s="38"/>
      <c r="C334" s="217" t="s">
        <v>522</v>
      </c>
      <c r="D334" s="217" t="s">
        <v>152</v>
      </c>
      <c r="E334" s="218" t="s">
        <v>523</v>
      </c>
      <c r="F334" s="219" t="s">
        <v>524</v>
      </c>
      <c r="G334" s="220" t="s">
        <v>155</v>
      </c>
      <c r="H334" s="221">
        <v>21.059999999999999</v>
      </c>
      <c r="I334" s="222"/>
      <c r="J334" s="223">
        <f>ROUND(I334*H334,2)</f>
        <v>0</v>
      </c>
      <c r="K334" s="219" t="s">
        <v>156</v>
      </c>
      <c r="L334" s="43"/>
      <c r="M334" s="224" t="s">
        <v>1</v>
      </c>
      <c r="N334" s="225" t="s">
        <v>41</v>
      </c>
      <c r="O334" s="90"/>
      <c r="P334" s="226">
        <f>O334*H334</f>
        <v>0</v>
      </c>
      <c r="Q334" s="226">
        <v>0.0015</v>
      </c>
      <c r="R334" s="226">
        <f>Q334*H334</f>
        <v>0.03159</v>
      </c>
      <c r="S334" s="226">
        <v>0</v>
      </c>
      <c r="T334" s="22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8" t="s">
        <v>265</v>
      </c>
      <c r="AT334" s="228" t="s">
        <v>152</v>
      </c>
      <c r="AU334" s="228" t="s">
        <v>86</v>
      </c>
      <c r="AY334" s="16" t="s">
        <v>149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6" t="s">
        <v>84</v>
      </c>
      <c r="BK334" s="229">
        <f>ROUND(I334*H334,2)</f>
        <v>0</v>
      </c>
      <c r="BL334" s="16" t="s">
        <v>265</v>
      </c>
      <c r="BM334" s="228" t="s">
        <v>525</v>
      </c>
    </row>
    <row r="335" s="2" customFormat="1">
      <c r="A335" s="37"/>
      <c r="B335" s="38"/>
      <c r="C335" s="39"/>
      <c r="D335" s="230" t="s">
        <v>159</v>
      </c>
      <c r="E335" s="39"/>
      <c r="F335" s="231" t="s">
        <v>526</v>
      </c>
      <c r="G335" s="39"/>
      <c r="H335" s="39"/>
      <c r="I335" s="232"/>
      <c r="J335" s="39"/>
      <c r="K335" s="39"/>
      <c r="L335" s="43"/>
      <c r="M335" s="233"/>
      <c r="N335" s="234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159</v>
      </c>
      <c r="AU335" s="16" t="s">
        <v>86</v>
      </c>
    </row>
    <row r="336" s="13" customFormat="1">
      <c r="A336" s="13"/>
      <c r="B336" s="235"/>
      <c r="C336" s="236"/>
      <c r="D336" s="230" t="s">
        <v>161</v>
      </c>
      <c r="E336" s="237" t="s">
        <v>1</v>
      </c>
      <c r="F336" s="238" t="s">
        <v>527</v>
      </c>
      <c r="G336" s="236"/>
      <c r="H336" s="239">
        <v>5.8600000000000003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161</v>
      </c>
      <c r="AU336" s="245" t="s">
        <v>86</v>
      </c>
      <c r="AV336" s="13" t="s">
        <v>86</v>
      </c>
      <c r="AW336" s="13" t="s">
        <v>33</v>
      </c>
      <c r="AX336" s="13" t="s">
        <v>76</v>
      </c>
      <c r="AY336" s="245" t="s">
        <v>149</v>
      </c>
    </row>
    <row r="337" s="13" customFormat="1">
      <c r="A337" s="13"/>
      <c r="B337" s="235"/>
      <c r="C337" s="236"/>
      <c r="D337" s="230" t="s">
        <v>161</v>
      </c>
      <c r="E337" s="237" t="s">
        <v>1</v>
      </c>
      <c r="F337" s="238" t="s">
        <v>528</v>
      </c>
      <c r="G337" s="236"/>
      <c r="H337" s="239">
        <v>15.199999999999999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161</v>
      </c>
      <c r="AU337" s="245" t="s">
        <v>86</v>
      </c>
      <c r="AV337" s="13" t="s">
        <v>86</v>
      </c>
      <c r="AW337" s="13" t="s">
        <v>33</v>
      </c>
      <c r="AX337" s="13" t="s">
        <v>76</v>
      </c>
      <c r="AY337" s="245" t="s">
        <v>149</v>
      </c>
    </row>
    <row r="338" s="14" customFormat="1">
      <c r="A338" s="14"/>
      <c r="B338" s="246"/>
      <c r="C338" s="247"/>
      <c r="D338" s="230" t="s">
        <v>161</v>
      </c>
      <c r="E338" s="248" t="s">
        <v>1</v>
      </c>
      <c r="F338" s="249" t="s">
        <v>163</v>
      </c>
      <c r="G338" s="247"/>
      <c r="H338" s="250">
        <v>21.059999999999999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6" t="s">
        <v>161</v>
      </c>
      <c r="AU338" s="256" t="s">
        <v>86</v>
      </c>
      <c r="AV338" s="14" t="s">
        <v>157</v>
      </c>
      <c r="AW338" s="14" t="s">
        <v>33</v>
      </c>
      <c r="AX338" s="14" t="s">
        <v>84</v>
      </c>
      <c r="AY338" s="256" t="s">
        <v>149</v>
      </c>
    </row>
    <row r="339" s="14" customFormat="1">
      <c r="A339" s="14"/>
      <c r="B339" s="246"/>
      <c r="C339" s="247"/>
      <c r="D339" s="230" t="s">
        <v>161</v>
      </c>
      <c r="E339" s="248" t="s">
        <v>1</v>
      </c>
      <c r="F339" s="249" t="s">
        <v>163</v>
      </c>
      <c r="G339" s="247"/>
      <c r="H339" s="250">
        <v>0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6" t="s">
        <v>161</v>
      </c>
      <c r="AU339" s="256" t="s">
        <v>86</v>
      </c>
      <c r="AV339" s="14" t="s">
        <v>157</v>
      </c>
      <c r="AW339" s="14" t="s">
        <v>33</v>
      </c>
      <c r="AX339" s="14" t="s">
        <v>76</v>
      </c>
      <c r="AY339" s="256" t="s">
        <v>149</v>
      </c>
    </row>
    <row r="340" s="2" customFormat="1" ht="16.5" customHeight="1">
      <c r="A340" s="37"/>
      <c r="B340" s="38"/>
      <c r="C340" s="217" t="s">
        <v>189</v>
      </c>
      <c r="D340" s="217" t="s">
        <v>152</v>
      </c>
      <c r="E340" s="218" t="s">
        <v>529</v>
      </c>
      <c r="F340" s="219" t="s">
        <v>530</v>
      </c>
      <c r="G340" s="220" t="s">
        <v>155</v>
      </c>
      <c r="H340" s="221">
        <v>52.143000000000001</v>
      </c>
      <c r="I340" s="222"/>
      <c r="J340" s="223">
        <f>ROUND(I340*H340,2)</f>
        <v>0</v>
      </c>
      <c r="K340" s="219" t="s">
        <v>156</v>
      </c>
      <c r="L340" s="43"/>
      <c r="M340" s="224" t="s">
        <v>1</v>
      </c>
      <c r="N340" s="225" t="s">
        <v>41</v>
      </c>
      <c r="O340" s="90"/>
      <c r="P340" s="226">
        <f>O340*H340</f>
        <v>0</v>
      </c>
      <c r="Q340" s="226">
        <v>0.0060000000000000001</v>
      </c>
      <c r="R340" s="226">
        <f>Q340*H340</f>
        <v>0.31285800000000002</v>
      </c>
      <c r="S340" s="226">
        <v>0</v>
      </c>
      <c r="T340" s="22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8" t="s">
        <v>265</v>
      </c>
      <c r="AT340" s="228" t="s">
        <v>152</v>
      </c>
      <c r="AU340" s="228" t="s">
        <v>86</v>
      </c>
      <c r="AY340" s="16" t="s">
        <v>149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6" t="s">
        <v>84</v>
      </c>
      <c r="BK340" s="229">
        <f>ROUND(I340*H340,2)</f>
        <v>0</v>
      </c>
      <c r="BL340" s="16" t="s">
        <v>265</v>
      </c>
      <c r="BM340" s="228" t="s">
        <v>531</v>
      </c>
    </row>
    <row r="341" s="2" customFormat="1">
      <c r="A341" s="37"/>
      <c r="B341" s="38"/>
      <c r="C341" s="39"/>
      <c r="D341" s="230" t="s">
        <v>159</v>
      </c>
      <c r="E341" s="39"/>
      <c r="F341" s="231" t="s">
        <v>532</v>
      </c>
      <c r="G341" s="39"/>
      <c r="H341" s="39"/>
      <c r="I341" s="232"/>
      <c r="J341" s="39"/>
      <c r="K341" s="39"/>
      <c r="L341" s="43"/>
      <c r="M341" s="233"/>
      <c r="N341" s="234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159</v>
      </c>
      <c r="AU341" s="16" t="s">
        <v>86</v>
      </c>
    </row>
    <row r="342" s="2" customFormat="1" ht="16.5" customHeight="1">
      <c r="A342" s="37"/>
      <c r="B342" s="38"/>
      <c r="C342" s="259" t="s">
        <v>198</v>
      </c>
      <c r="D342" s="259" t="s">
        <v>206</v>
      </c>
      <c r="E342" s="260" t="s">
        <v>533</v>
      </c>
      <c r="F342" s="261" t="s">
        <v>534</v>
      </c>
      <c r="G342" s="262" t="s">
        <v>155</v>
      </c>
      <c r="H342" s="263">
        <v>53.186</v>
      </c>
      <c r="I342" s="264"/>
      <c r="J342" s="265">
        <f>ROUND(I342*H342,2)</f>
        <v>0</v>
      </c>
      <c r="K342" s="261" t="s">
        <v>1</v>
      </c>
      <c r="L342" s="266"/>
      <c r="M342" s="267" t="s">
        <v>1</v>
      </c>
      <c r="N342" s="268" t="s">
        <v>41</v>
      </c>
      <c r="O342" s="90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8" t="s">
        <v>375</v>
      </c>
      <c r="AT342" s="228" t="s">
        <v>206</v>
      </c>
      <c r="AU342" s="228" t="s">
        <v>86</v>
      </c>
      <c r="AY342" s="16" t="s">
        <v>149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6" t="s">
        <v>84</v>
      </c>
      <c r="BK342" s="229">
        <f>ROUND(I342*H342,2)</f>
        <v>0</v>
      </c>
      <c r="BL342" s="16" t="s">
        <v>265</v>
      </c>
      <c r="BM342" s="228" t="s">
        <v>535</v>
      </c>
    </row>
    <row r="343" s="13" customFormat="1">
      <c r="A343" s="13"/>
      <c r="B343" s="235"/>
      <c r="C343" s="236"/>
      <c r="D343" s="230" t="s">
        <v>161</v>
      </c>
      <c r="E343" s="236"/>
      <c r="F343" s="238" t="s">
        <v>536</v>
      </c>
      <c r="G343" s="236"/>
      <c r="H343" s="239">
        <v>53.186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5" t="s">
        <v>161</v>
      </c>
      <c r="AU343" s="245" t="s">
        <v>86</v>
      </c>
      <c r="AV343" s="13" t="s">
        <v>86</v>
      </c>
      <c r="AW343" s="13" t="s">
        <v>4</v>
      </c>
      <c r="AX343" s="13" t="s">
        <v>84</v>
      </c>
      <c r="AY343" s="245" t="s">
        <v>149</v>
      </c>
    </row>
    <row r="344" s="2" customFormat="1" ht="16.5" customHeight="1">
      <c r="A344" s="37"/>
      <c r="B344" s="38"/>
      <c r="C344" s="217" t="s">
        <v>537</v>
      </c>
      <c r="D344" s="217" t="s">
        <v>152</v>
      </c>
      <c r="E344" s="218" t="s">
        <v>538</v>
      </c>
      <c r="F344" s="219" t="s">
        <v>539</v>
      </c>
      <c r="G344" s="220" t="s">
        <v>155</v>
      </c>
      <c r="H344" s="221">
        <v>52.143000000000001</v>
      </c>
      <c r="I344" s="222"/>
      <c r="J344" s="223">
        <f>ROUND(I344*H344,2)</f>
        <v>0</v>
      </c>
      <c r="K344" s="219" t="s">
        <v>156</v>
      </c>
      <c r="L344" s="43"/>
      <c r="M344" s="224" t="s">
        <v>1</v>
      </c>
      <c r="N344" s="225" t="s">
        <v>41</v>
      </c>
      <c r="O344" s="90"/>
      <c r="P344" s="226">
        <f>O344*H344</f>
        <v>0</v>
      </c>
      <c r="Q344" s="226">
        <v>0</v>
      </c>
      <c r="R344" s="226">
        <f>Q344*H344</f>
        <v>0</v>
      </c>
      <c r="S344" s="226">
        <v>0</v>
      </c>
      <c r="T344" s="227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8" t="s">
        <v>265</v>
      </c>
      <c r="AT344" s="228" t="s">
        <v>152</v>
      </c>
      <c r="AU344" s="228" t="s">
        <v>86</v>
      </c>
      <c r="AY344" s="16" t="s">
        <v>149</v>
      </c>
      <c r="BE344" s="229">
        <f>IF(N344="základní",J344,0)</f>
        <v>0</v>
      </c>
      <c r="BF344" s="229">
        <f>IF(N344="snížená",J344,0)</f>
        <v>0</v>
      </c>
      <c r="BG344" s="229">
        <f>IF(N344="zákl. přenesená",J344,0)</f>
        <v>0</v>
      </c>
      <c r="BH344" s="229">
        <f>IF(N344="sníž. přenesená",J344,0)</f>
        <v>0</v>
      </c>
      <c r="BI344" s="229">
        <f>IF(N344="nulová",J344,0)</f>
        <v>0</v>
      </c>
      <c r="BJ344" s="16" t="s">
        <v>84</v>
      </c>
      <c r="BK344" s="229">
        <f>ROUND(I344*H344,2)</f>
        <v>0</v>
      </c>
      <c r="BL344" s="16" t="s">
        <v>265</v>
      </c>
      <c r="BM344" s="228" t="s">
        <v>540</v>
      </c>
    </row>
    <row r="345" s="2" customFormat="1">
      <c r="A345" s="37"/>
      <c r="B345" s="38"/>
      <c r="C345" s="39"/>
      <c r="D345" s="230" t="s">
        <v>159</v>
      </c>
      <c r="E345" s="39"/>
      <c r="F345" s="231" t="s">
        <v>541</v>
      </c>
      <c r="G345" s="39"/>
      <c r="H345" s="39"/>
      <c r="I345" s="232"/>
      <c r="J345" s="39"/>
      <c r="K345" s="39"/>
      <c r="L345" s="43"/>
      <c r="M345" s="233"/>
      <c r="N345" s="234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159</v>
      </c>
      <c r="AU345" s="16" t="s">
        <v>86</v>
      </c>
    </row>
    <row r="346" s="2" customFormat="1" ht="16.5" customHeight="1">
      <c r="A346" s="37"/>
      <c r="B346" s="38"/>
      <c r="C346" s="217" t="s">
        <v>542</v>
      </c>
      <c r="D346" s="217" t="s">
        <v>152</v>
      </c>
      <c r="E346" s="218" t="s">
        <v>543</v>
      </c>
      <c r="F346" s="219" t="s">
        <v>544</v>
      </c>
      <c r="G346" s="220" t="s">
        <v>155</v>
      </c>
      <c r="H346" s="221">
        <v>52.143000000000001</v>
      </c>
      <c r="I346" s="222"/>
      <c r="J346" s="223">
        <f>ROUND(I346*H346,2)</f>
        <v>0</v>
      </c>
      <c r="K346" s="219" t="s">
        <v>156</v>
      </c>
      <c r="L346" s="43"/>
      <c r="M346" s="224" t="s">
        <v>1</v>
      </c>
      <c r="N346" s="225" t="s">
        <v>41</v>
      </c>
      <c r="O346" s="90"/>
      <c r="P346" s="226">
        <f>O346*H346</f>
        <v>0</v>
      </c>
      <c r="Q346" s="226">
        <v>0</v>
      </c>
      <c r="R346" s="226">
        <f>Q346*H346</f>
        <v>0</v>
      </c>
      <c r="S346" s="226">
        <v>0</v>
      </c>
      <c r="T346" s="227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8" t="s">
        <v>265</v>
      </c>
      <c r="AT346" s="228" t="s">
        <v>152</v>
      </c>
      <c r="AU346" s="228" t="s">
        <v>86</v>
      </c>
      <c r="AY346" s="16" t="s">
        <v>149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6" t="s">
        <v>84</v>
      </c>
      <c r="BK346" s="229">
        <f>ROUND(I346*H346,2)</f>
        <v>0</v>
      </c>
      <c r="BL346" s="16" t="s">
        <v>265</v>
      </c>
      <c r="BM346" s="228" t="s">
        <v>545</v>
      </c>
    </row>
    <row r="347" s="2" customFormat="1">
      <c r="A347" s="37"/>
      <c r="B347" s="38"/>
      <c r="C347" s="39"/>
      <c r="D347" s="230" t="s">
        <v>159</v>
      </c>
      <c r="E347" s="39"/>
      <c r="F347" s="231" t="s">
        <v>546</v>
      </c>
      <c r="G347" s="39"/>
      <c r="H347" s="39"/>
      <c r="I347" s="232"/>
      <c r="J347" s="39"/>
      <c r="K347" s="39"/>
      <c r="L347" s="43"/>
      <c r="M347" s="233"/>
      <c r="N347" s="234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159</v>
      </c>
      <c r="AU347" s="16" t="s">
        <v>86</v>
      </c>
    </row>
    <row r="348" s="2" customFormat="1" ht="16.5" customHeight="1">
      <c r="A348" s="37"/>
      <c r="B348" s="38"/>
      <c r="C348" s="217" t="s">
        <v>547</v>
      </c>
      <c r="D348" s="217" t="s">
        <v>152</v>
      </c>
      <c r="E348" s="218" t="s">
        <v>548</v>
      </c>
      <c r="F348" s="219" t="s">
        <v>549</v>
      </c>
      <c r="G348" s="220" t="s">
        <v>508</v>
      </c>
      <c r="H348" s="221">
        <v>47.490000000000002</v>
      </c>
      <c r="I348" s="222"/>
      <c r="J348" s="223">
        <f>ROUND(I348*H348,2)</f>
        <v>0</v>
      </c>
      <c r="K348" s="219" t="s">
        <v>1</v>
      </c>
      <c r="L348" s="43"/>
      <c r="M348" s="224" t="s">
        <v>1</v>
      </c>
      <c r="N348" s="225" t="s">
        <v>41</v>
      </c>
      <c r="O348" s="90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8" t="s">
        <v>265</v>
      </c>
      <c r="AT348" s="228" t="s">
        <v>152</v>
      </c>
      <c r="AU348" s="228" t="s">
        <v>86</v>
      </c>
      <c r="AY348" s="16" t="s">
        <v>149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6" t="s">
        <v>84</v>
      </c>
      <c r="BK348" s="229">
        <f>ROUND(I348*H348,2)</f>
        <v>0</v>
      </c>
      <c r="BL348" s="16" t="s">
        <v>265</v>
      </c>
      <c r="BM348" s="228" t="s">
        <v>550</v>
      </c>
    </row>
    <row r="349" s="2" customFormat="1">
      <c r="A349" s="37"/>
      <c r="B349" s="38"/>
      <c r="C349" s="39"/>
      <c r="D349" s="230" t="s">
        <v>159</v>
      </c>
      <c r="E349" s="39"/>
      <c r="F349" s="231" t="s">
        <v>549</v>
      </c>
      <c r="G349" s="39"/>
      <c r="H349" s="39"/>
      <c r="I349" s="232"/>
      <c r="J349" s="39"/>
      <c r="K349" s="39"/>
      <c r="L349" s="43"/>
      <c r="M349" s="233"/>
      <c r="N349" s="234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159</v>
      </c>
      <c r="AU349" s="16" t="s">
        <v>86</v>
      </c>
    </row>
    <row r="350" s="2" customFormat="1" ht="16.5" customHeight="1">
      <c r="A350" s="37"/>
      <c r="B350" s="38"/>
      <c r="C350" s="217" t="s">
        <v>551</v>
      </c>
      <c r="D350" s="217" t="s">
        <v>152</v>
      </c>
      <c r="E350" s="218" t="s">
        <v>552</v>
      </c>
      <c r="F350" s="219" t="s">
        <v>553</v>
      </c>
      <c r="G350" s="220" t="s">
        <v>406</v>
      </c>
      <c r="H350" s="269"/>
      <c r="I350" s="222"/>
      <c r="J350" s="223">
        <f>ROUND(I350*H350,2)</f>
        <v>0</v>
      </c>
      <c r="K350" s="219" t="s">
        <v>156</v>
      </c>
      <c r="L350" s="43"/>
      <c r="M350" s="224" t="s">
        <v>1</v>
      </c>
      <c r="N350" s="225" t="s">
        <v>41</v>
      </c>
      <c r="O350" s="90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28" t="s">
        <v>265</v>
      </c>
      <c r="AT350" s="228" t="s">
        <v>152</v>
      </c>
      <c r="AU350" s="228" t="s">
        <v>86</v>
      </c>
      <c r="AY350" s="16" t="s">
        <v>149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6" t="s">
        <v>84</v>
      </c>
      <c r="BK350" s="229">
        <f>ROUND(I350*H350,2)</f>
        <v>0</v>
      </c>
      <c r="BL350" s="16" t="s">
        <v>265</v>
      </c>
      <c r="BM350" s="228" t="s">
        <v>554</v>
      </c>
    </row>
    <row r="351" s="2" customFormat="1">
      <c r="A351" s="37"/>
      <c r="B351" s="38"/>
      <c r="C351" s="39"/>
      <c r="D351" s="230" t="s">
        <v>159</v>
      </c>
      <c r="E351" s="39"/>
      <c r="F351" s="231" t="s">
        <v>555</v>
      </c>
      <c r="G351" s="39"/>
      <c r="H351" s="39"/>
      <c r="I351" s="232"/>
      <c r="J351" s="39"/>
      <c r="K351" s="39"/>
      <c r="L351" s="43"/>
      <c r="M351" s="233"/>
      <c r="N351" s="234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159</v>
      </c>
      <c r="AU351" s="16" t="s">
        <v>86</v>
      </c>
    </row>
    <row r="352" s="12" customFormat="1" ht="22.8" customHeight="1">
      <c r="A352" s="12"/>
      <c r="B352" s="201"/>
      <c r="C352" s="202"/>
      <c r="D352" s="203" t="s">
        <v>75</v>
      </c>
      <c r="E352" s="215" t="s">
        <v>556</v>
      </c>
      <c r="F352" s="215" t="s">
        <v>557</v>
      </c>
      <c r="G352" s="202"/>
      <c r="H352" s="202"/>
      <c r="I352" s="205"/>
      <c r="J352" s="216">
        <f>BK352</f>
        <v>0</v>
      </c>
      <c r="K352" s="202"/>
      <c r="L352" s="207"/>
      <c r="M352" s="208"/>
      <c r="N352" s="209"/>
      <c r="O352" s="209"/>
      <c r="P352" s="210">
        <f>P353</f>
        <v>0</v>
      </c>
      <c r="Q352" s="209"/>
      <c r="R352" s="210">
        <f>R353</f>
        <v>0</v>
      </c>
      <c r="S352" s="209"/>
      <c r="T352" s="211">
        <f>T353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2" t="s">
        <v>86</v>
      </c>
      <c r="AT352" s="213" t="s">
        <v>75</v>
      </c>
      <c r="AU352" s="213" t="s">
        <v>84</v>
      </c>
      <c r="AY352" s="212" t="s">
        <v>149</v>
      </c>
      <c r="BK352" s="214">
        <f>BK353</f>
        <v>0</v>
      </c>
    </row>
    <row r="353" s="2" customFormat="1" ht="16.5" customHeight="1">
      <c r="A353" s="37"/>
      <c r="B353" s="38"/>
      <c r="C353" s="217" t="s">
        <v>558</v>
      </c>
      <c r="D353" s="217" t="s">
        <v>152</v>
      </c>
      <c r="E353" s="218" t="s">
        <v>559</v>
      </c>
      <c r="F353" s="219" t="s">
        <v>560</v>
      </c>
      <c r="G353" s="220" t="s">
        <v>232</v>
      </c>
      <c r="H353" s="221">
        <v>2</v>
      </c>
      <c r="I353" s="222"/>
      <c r="J353" s="223">
        <f>ROUND(I353*H353,2)</f>
        <v>0</v>
      </c>
      <c r="K353" s="219" t="s">
        <v>1</v>
      </c>
      <c r="L353" s="43"/>
      <c r="M353" s="224" t="s">
        <v>1</v>
      </c>
      <c r="N353" s="225" t="s">
        <v>41</v>
      </c>
      <c r="O353" s="90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8" t="s">
        <v>265</v>
      </c>
      <c r="AT353" s="228" t="s">
        <v>152</v>
      </c>
      <c r="AU353" s="228" t="s">
        <v>86</v>
      </c>
      <c r="AY353" s="16" t="s">
        <v>149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6" t="s">
        <v>84</v>
      </c>
      <c r="BK353" s="229">
        <f>ROUND(I353*H353,2)</f>
        <v>0</v>
      </c>
      <c r="BL353" s="16" t="s">
        <v>265</v>
      </c>
      <c r="BM353" s="228" t="s">
        <v>561</v>
      </c>
    </row>
    <row r="354" s="12" customFormat="1" ht="22.8" customHeight="1">
      <c r="A354" s="12"/>
      <c r="B354" s="201"/>
      <c r="C354" s="202"/>
      <c r="D354" s="203" t="s">
        <v>75</v>
      </c>
      <c r="E354" s="215" t="s">
        <v>562</v>
      </c>
      <c r="F354" s="215" t="s">
        <v>563</v>
      </c>
      <c r="G354" s="202"/>
      <c r="H354" s="202"/>
      <c r="I354" s="205"/>
      <c r="J354" s="216">
        <f>BK354</f>
        <v>0</v>
      </c>
      <c r="K354" s="202"/>
      <c r="L354" s="207"/>
      <c r="M354" s="208"/>
      <c r="N354" s="209"/>
      <c r="O354" s="209"/>
      <c r="P354" s="210">
        <f>SUM(P355:P357)</f>
        <v>0</v>
      </c>
      <c r="Q354" s="209"/>
      <c r="R354" s="210">
        <f>SUM(R355:R357)</f>
        <v>0</v>
      </c>
      <c r="S354" s="209"/>
      <c r="T354" s="211">
        <f>SUM(T355:T357)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2" t="s">
        <v>86</v>
      </c>
      <c r="AT354" s="213" t="s">
        <v>75</v>
      </c>
      <c r="AU354" s="213" t="s">
        <v>84</v>
      </c>
      <c r="AY354" s="212" t="s">
        <v>149</v>
      </c>
      <c r="BK354" s="214">
        <f>SUM(BK355:BK357)</f>
        <v>0</v>
      </c>
    </row>
    <row r="355" s="2" customFormat="1" ht="16.5" customHeight="1">
      <c r="A355" s="37"/>
      <c r="B355" s="38"/>
      <c r="C355" s="217" t="s">
        <v>564</v>
      </c>
      <c r="D355" s="217" t="s">
        <v>152</v>
      </c>
      <c r="E355" s="218" t="s">
        <v>565</v>
      </c>
      <c r="F355" s="219" t="s">
        <v>566</v>
      </c>
      <c r="G355" s="220" t="s">
        <v>155</v>
      </c>
      <c r="H355" s="221">
        <v>96.280000000000001</v>
      </c>
      <c r="I355" s="222"/>
      <c r="J355" s="223">
        <f>ROUND(I355*H355,2)</f>
        <v>0</v>
      </c>
      <c r="K355" s="219" t="s">
        <v>1</v>
      </c>
      <c r="L355" s="43"/>
      <c r="M355" s="224" t="s">
        <v>1</v>
      </c>
      <c r="N355" s="225" t="s">
        <v>41</v>
      </c>
      <c r="O355" s="90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8" t="s">
        <v>265</v>
      </c>
      <c r="AT355" s="228" t="s">
        <v>152</v>
      </c>
      <c r="AU355" s="228" t="s">
        <v>86</v>
      </c>
      <c r="AY355" s="16" t="s">
        <v>149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6" t="s">
        <v>84</v>
      </c>
      <c r="BK355" s="229">
        <f>ROUND(I355*H355,2)</f>
        <v>0</v>
      </c>
      <c r="BL355" s="16" t="s">
        <v>265</v>
      </c>
      <c r="BM355" s="228" t="s">
        <v>567</v>
      </c>
    </row>
    <row r="356" s="13" customFormat="1">
      <c r="A356" s="13"/>
      <c r="B356" s="235"/>
      <c r="C356" s="236"/>
      <c r="D356" s="230" t="s">
        <v>161</v>
      </c>
      <c r="E356" s="237" t="s">
        <v>1</v>
      </c>
      <c r="F356" s="238" t="s">
        <v>568</v>
      </c>
      <c r="G356" s="236"/>
      <c r="H356" s="239">
        <v>96.280000000000001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161</v>
      </c>
      <c r="AU356" s="245" t="s">
        <v>86</v>
      </c>
      <c r="AV356" s="13" t="s">
        <v>86</v>
      </c>
      <c r="AW356" s="13" t="s">
        <v>33</v>
      </c>
      <c r="AX356" s="13" t="s">
        <v>76</v>
      </c>
      <c r="AY356" s="245" t="s">
        <v>149</v>
      </c>
    </row>
    <row r="357" s="14" customFormat="1">
      <c r="A357" s="14"/>
      <c r="B357" s="246"/>
      <c r="C357" s="247"/>
      <c r="D357" s="230" t="s">
        <v>161</v>
      </c>
      <c r="E357" s="248" t="s">
        <v>1</v>
      </c>
      <c r="F357" s="249" t="s">
        <v>163</v>
      </c>
      <c r="G357" s="247"/>
      <c r="H357" s="250">
        <v>96.280000000000001</v>
      </c>
      <c r="I357" s="251"/>
      <c r="J357" s="247"/>
      <c r="K357" s="247"/>
      <c r="L357" s="252"/>
      <c r="M357" s="270"/>
      <c r="N357" s="271"/>
      <c r="O357" s="271"/>
      <c r="P357" s="271"/>
      <c r="Q357" s="271"/>
      <c r="R357" s="271"/>
      <c r="S357" s="271"/>
      <c r="T357" s="27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161</v>
      </c>
      <c r="AU357" s="256" t="s">
        <v>86</v>
      </c>
      <c r="AV357" s="14" t="s">
        <v>157</v>
      </c>
      <c r="AW357" s="14" t="s">
        <v>33</v>
      </c>
      <c r="AX357" s="14" t="s">
        <v>84</v>
      </c>
      <c r="AY357" s="256" t="s">
        <v>149</v>
      </c>
    </row>
    <row r="358" s="2" customFormat="1" ht="6.96" customHeight="1">
      <c r="A358" s="37"/>
      <c r="B358" s="65"/>
      <c r="C358" s="66"/>
      <c r="D358" s="66"/>
      <c r="E358" s="66"/>
      <c r="F358" s="66"/>
      <c r="G358" s="66"/>
      <c r="H358" s="66"/>
      <c r="I358" s="66"/>
      <c r="J358" s="66"/>
      <c r="K358" s="66"/>
      <c r="L358" s="43"/>
      <c r="M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</row>
  </sheetData>
  <sheetProtection sheet="1" autoFilter="0" formatColumns="0" formatRows="0" objects="1" scenarios="1" spinCount="100000" saltValue="T/5NMIuIvM7PUsfwyFUvgzoDrCOcwCrEDx31OhLxFHPifvOjnxn02UEPy9KIpfNV6hbTsPlZGdDf7iI+qpGqQg==" hashValue="HQTAQBjAGFyx8KUtEnoqjzXD+gOpR6Xy/6OtiUbCayErif/PniT6WCnJuHHeywzrgc3Y9kVkGQpS1WNV7Q5Thg==" algorithmName="SHA-512" password="CC35"/>
  <autoFilter ref="C136:K357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hyperlinks>
    <hyperlink ref="F148" r:id="rId1" display="https://podminky.urs.cz/item/CS_URS_2025_01/611321141"/>
    <hyperlink ref="F227" r:id="rId2" display="https://podminky.urs.cz/item/CS_URS_2025_01/97801116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ZŠ Havlíčkova - modernizace WC v roce 2025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569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6. 3. 2025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ROUND(J137,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ROUND((SUM(BE137:BE345)),  2)</f>
        <v>0</v>
      </c>
      <c r="G33" s="37"/>
      <c r="H33" s="37"/>
      <c r="I33" s="154">
        <v>0.20999999999999999</v>
      </c>
      <c r="J33" s="153">
        <f>ROUND(((SUM(BE137:BE345))*I33),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ROUND((SUM(BF137:BF345)),  2)</f>
        <v>0</v>
      </c>
      <c r="G34" s="37"/>
      <c r="H34" s="37"/>
      <c r="I34" s="154">
        <v>0.12</v>
      </c>
      <c r="J34" s="153">
        <f>ROUND(((SUM(BF137:BF345))*I34),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ROUND((SUM(BG137:BG345)),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ROUND((SUM(BH137:BH345)),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ROUND((SUM(BI137:BI345)),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ZŠ Havlíčkova - modernizace WC v roce 2025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02 - Děvčata IPP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6. 3. 2025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Český Těšín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J137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113</v>
      </c>
      <c r="E97" s="181"/>
      <c r="F97" s="181"/>
      <c r="G97" s="181"/>
      <c r="H97" s="181"/>
      <c r="I97" s="181"/>
      <c r="J97" s="182">
        <f>J138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114</v>
      </c>
      <c r="E98" s="187"/>
      <c r="F98" s="187"/>
      <c r="G98" s="187"/>
      <c r="H98" s="187"/>
      <c r="I98" s="187"/>
      <c r="J98" s="188">
        <f>J139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115</v>
      </c>
      <c r="E99" s="187"/>
      <c r="F99" s="187"/>
      <c r="G99" s="187"/>
      <c r="H99" s="187"/>
      <c r="I99" s="187"/>
      <c r="J99" s="188">
        <f>J144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116</v>
      </c>
      <c r="E100" s="187"/>
      <c r="F100" s="187"/>
      <c r="G100" s="187"/>
      <c r="H100" s="187"/>
      <c r="I100" s="187"/>
      <c r="J100" s="188">
        <f>J145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4"/>
      <c r="C101" s="185"/>
      <c r="D101" s="186" t="s">
        <v>117</v>
      </c>
      <c r="E101" s="187"/>
      <c r="F101" s="187"/>
      <c r="G101" s="187"/>
      <c r="H101" s="187"/>
      <c r="I101" s="187"/>
      <c r="J101" s="188">
        <f>J158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4"/>
      <c r="C102" s="185"/>
      <c r="D102" s="186" t="s">
        <v>118</v>
      </c>
      <c r="E102" s="187"/>
      <c r="F102" s="187"/>
      <c r="G102" s="187"/>
      <c r="H102" s="187"/>
      <c r="I102" s="187"/>
      <c r="J102" s="188">
        <f>J163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119</v>
      </c>
      <c r="E103" s="187"/>
      <c r="F103" s="187"/>
      <c r="G103" s="187"/>
      <c r="H103" s="187"/>
      <c r="I103" s="187"/>
      <c r="J103" s="188">
        <f>J168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4"/>
      <c r="C104" s="185"/>
      <c r="D104" s="186" t="s">
        <v>120</v>
      </c>
      <c r="E104" s="187"/>
      <c r="F104" s="187"/>
      <c r="G104" s="187"/>
      <c r="H104" s="187"/>
      <c r="I104" s="187"/>
      <c r="J104" s="188">
        <f>J169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4"/>
      <c r="C105" s="185"/>
      <c r="D105" s="186" t="s">
        <v>121</v>
      </c>
      <c r="E105" s="187"/>
      <c r="F105" s="187"/>
      <c r="G105" s="187"/>
      <c r="H105" s="187"/>
      <c r="I105" s="187"/>
      <c r="J105" s="188">
        <f>J174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4"/>
      <c r="C106" s="185"/>
      <c r="D106" s="186" t="s">
        <v>122</v>
      </c>
      <c r="E106" s="187"/>
      <c r="F106" s="187"/>
      <c r="G106" s="187"/>
      <c r="H106" s="187"/>
      <c r="I106" s="187"/>
      <c r="J106" s="188">
        <f>J177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4"/>
      <c r="C107" s="185"/>
      <c r="D107" s="186" t="s">
        <v>123</v>
      </c>
      <c r="E107" s="187"/>
      <c r="F107" s="187"/>
      <c r="G107" s="187"/>
      <c r="H107" s="187"/>
      <c r="I107" s="187"/>
      <c r="J107" s="188">
        <f>J241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8"/>
      <c r="C108" s="179"/>
      <c r="D108" s="180" t="s">
        <v>124</v>
      </c>
      <c r="E108" s="181"/>
      <c r="F108" s="181"/>
      <c r="G108" s="181"/>
      <c r="H108" s="181"/>
      <c r="I108" s="181"/>
      <c r="J108" s="182">
        <f>J244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4"/>
      <c r="C109" s="185"/>
      <c r="D109" s="186" t="s">
        <v>125</v>
      </c>
      <c r="E109" s="187"/>
      <c r="F109" s="187"/>
      <c r="G109" s="187"/>
      <c r="H109" s="187"/>
      <c r="I109" s="187"/>
      <c r="J109" s="188">
        <f>J245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126</v>
      </c>
      <c r="E110" s="187"/>
      <c r="F110" s="187"/>
      <c r="G110" s="187"/>
      <c r="H110" s="187"/>
      <c r="I110" s="187"/>
      <c r="J110" s="188">
        <f>J267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127</v>
      </c>
      <c r="E111" s="187"/>
      <c r="F111" s="187"/>
      <c r="G111" s="187"/>
      <c r="H111" s="187"/>
      <c r="I111" s="187"/>
      <c r="J111" s="188">
        <f>J269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128</v>
      </c>
      <c r="E112" s="187"/>
      <c r="F112" s="187"/>
      <c r="G112" s="187"/>
      <c r="H112" s="187"/>
      <c r="I112" s="187"/>
      <c r="J112" s="188">
        <f>J274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129</v>
      </c>
      <c r="E113" s="187"/>
      <c r="F113" s="187"/>
      <c r="G113" s="187"/>
      <c r="H113" s="187"/>
      <c r="I113" s="187"/>
      <c r="J113" s="188">
        <f>J285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130</v>
      </c>
      <c r="E114" s="187"/>
      <c r="F114" s="187"/>
      <c r="G114" s="187"/>
      <c r="H114" s="187"/>
      <c r="I114" s="187"/>
      <c r="J114" s="188">
        <f>J292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131</v>
      </c>
      <c r="E115" s="187"/>
      <c r="F115" s="187"/>
      <c r="G115" s="187"/>
      <c r="H115" s="187"/>
      <c r="I115" s="187"/>
      <c r="J115" s="188">
        <f>J315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132</v>
      </c>
      <c r="E116" s="187"/>
      <c r="F116" s="187"/>
      <c r="G116" s="187"/>
      <c r="H116" s="187"/>
      <c r="I116" s="187"/>
      <c r="J116" s="188">
        <f>J340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133</v>
      </c>
      <c r="E117" s="187"/>
      <c r="F117" s="187"/>
      <c r="G117" s="187"/>
      <c r="H117" s="187"/>
      <c r="I117" s="187"/>
      <c r="J117" s="188">
        <f>J342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134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173" t="str">
        <f>E7</f>
        <v>ZŠ Havlíčkova - modernizace WC v roce 2025</v>
      </c>
      <c r="F127" s="31"/>
      <c r="G127" s="31"/>
      <c r="H127" s="31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106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E9</f>
        <v>SO 02 - Děvčata IPP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9"/>
      <c r="E131" s="39"/>
      <c r="F131" s="26" t="str">
        <f>F12</f>
        <v xml:space="preserve"> </v>
      </c>
      <c r="G131" s="39"/>
      <c r="H131" s="39"/>
      <c r="I131" s="31" t="s">
        <v>22</v>
      </c>
      <c r="J131" s="78" t="str">
        <f>IF(J12="","",J12)</f>
        <v>6. 3. 2025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9"/>
      <c r="E133" s="39"/>
      <c r="F133" s="26" t="str">
        <f>E15</f>
        <v>Město Český Těšín</v>
      </c>
      <c r="G133" s="39"/>
      <c r="H133" s="39"/>
      <c r="I133" s="31" t="s">
        <v>32</v>
      </c>
      <c r="J133" s="35" t="str">
        <f>E21</f>
        <v xml:space="preserve"> 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30</v>
      </c>
      <c r="D134" s="39"/>
      <c r="E134" s="39"/>
      <c r="F134" s="26" t="str">
        <f>IF(E18="","",E18)</f>
        <v>Vyplň údaj</v>
      </c>
      <c r="G134" s="39"/>
      <c r="H134" s="39"/>
      <c r="I134" s="31" t="s">
        <v>34</v>
      </c>
      <c r="J134" s="35" t="str">
        <f>E24</f>
        <v xml:space="preserve"> 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0"/>
      <c r="B136" s="191"/>
      <c r="C136" s="192" t="s">
        <v>135</v>
      </c>
      <c r="D136" s="193" t="s">
        <v>61</v>
      </c>
      <c r="E136" s="193" t="s">
        <v>57</v>
      </c>
      <c r="F136" s="193" t="s">
        <v>58</v>
      </c>
      <c r="G136" s="193" t="s">
        <v>136</v>
      </c>
      <c r="H136" s="193" t="s">
        <v>137</v>
      </c>
      <c r="I136" s="193" t="s">
        <v>138</v>
      </c>
      <c r="J136" s="193" t="s">
        <v>110</v>
      </c>
      <c r="K136" s="194" t="s">
        <v>139</v>
      </c>
      <c r="L136" s="195"/>
      <c r="M136" s="99" t="s">
        <v>1</v>
      </c>
      <c r="N136" s="100" t="s">
        <v>40</v>
      </c>
      <c r="O136" s="100" t="s">
        <v>140</v>
      </c>
      <c r="P136" s="100" t="s">
        <v>141</v>
      </c>
      <c r="Q136" s="100" t="s">
        <v>142</v>
      </c>
      <c r="R136" s="100" t="s">
        <v>143</v>
      </c>
      <c r="S136" s="100" t="s">
        <v>144</v>
      </c>
      <c r="T136" s="101" t="s">
        <v>145</v>
      </c>
      <c r="U136" s="190"/>
      <c r="V136" s="190"/>
      <c r="W136" s="190"/>
      <c r="X136" s="190"/>
      <c r="Y136" s="190"/>
      <c r="Z136" s="190"/>
      <c r="AA136" s="190"/>
      <c r="AB136" s="190"/>
      <c r="AC136" s="190"/>
      <c r="AD136" s="190"/>
      <c r="AE136" s="190"/>
    </row>
    <row r="137" s="2" customFormat="1" ht="22.8" customHeight="1">
      <c r="A137" s="37"/>
      <c r="B137" s="38"/>
      <c r="C137" s="106" t="s">
        <v>146</v>
      </c>
      <c r="D137" s="39"/>
      <c r="E137" s="39"/>
      <c r="F137" s="39"/>
      <c r="G137" s="39"/>
      <c r="H137" s="39"/>
      <c r="I137" s="39"/>
      <c r="J137" s="196">
        <f>BK137</f>
        <v>0</v>
      </c>
      <c r="K137" s="39"/>
      <c r="L137" s="43"/>
      <c r="M137" s="102"/>
      <c r="N137" s="197"/>
      <c r="O137" s="103"/>
      <c r="P137" s="198">
        <f>P138+P244</f>
        <v>0</v>
      </c>
      <c r="Q137" s="103"/>
      <c r="R137" s="198">
        <f>R138+R244</f>
        <v>4.4924314000000001</v>
      </c>
      <c r="S137" s="103"/>
      <c r="T137" s="199">
        <f>T138+T244</f>
        <v>12.350119600000001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75</v>
      </c>
      <c r="AU137" s="16" t="s">
        <v>112</v>
      </c>
      <c r="BK137" s="200">
        <f>BK138+BK244</f>
        <v>0</v>
      </c>
    </row>
    <row r="138" s="12" customFormat="1" ht="25.92" customHeight="1">
      <c r="A138" s="12"/>
      <c r="B138" s="201"/>
      <c r="C138" s="202"/>
      <c r="D138" s="203" t="s">
        <v>75</v>
      </c>
      <c r="E138" s="204" t="s">
        <v>147</v>
      </c>
      <c r="F138" s="204" t="s">
        <v>148</v>
      </c>
      <c r="G138" s="202"/>
      <c r="H138" s="202"/>
      <c r="I138" s="205"/>
      <c r="J138" s="206">
        <f>BK138</f>
        <v>0</v>
      </c>
      <c r="K138" s="202"/>
      <c r="L138" s="207"/>
      <c r="M138" s="208"/>
      <c r="N138" s="209"/>
      <c r="O138" s="209"/>
      <c r="P138" s="210">
        <f>P139+P144+P168</f>
        <v>0</v>
      </c>
      <c r="Q138" s="209"/>
      <c r="R138" s="210">
        <f>R139+R144+R168</f>
        <v>3.7317267000000003</v>
      </c>
      <c r="S138" s="209"/>
      <c r="T138" s="211">
        <f>T139+T144+T168</f>
        <v>12.350119600000001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84</v>
      </c>
      <c r="AT138" s="213" t="s">
        <v>75</v>
      </c>
      <c r="AU138" s="213" t="s">
        <v>76</v>
      </c>
      <c r="AY138" s="212" t="s">
        <v>149</v>
      </c>
      <c r="BK138" s="214">
        <f>BK139+BK144+BK168</f>
        <v>0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150</v>
      </c>
      <c r="F139" s="215" t="s">
        <v>151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SUM(P140:P143)</f>
        <v>0</v>
      </c>
      <c r="Q139" s="209"/>
      <c r="R139" s="210">
        <f>SUM(R140:R143)</f>
        <v>0.19707774</v>
      </c>
      <c r="S139" s="209"/>
      <c r="T139" s="211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149</v>
      </c>
      <c r="BK139" s="214">
        <f>SUM(BK140:BK143)</f>
        <v>0</v>
      </c>
    </row>
    <row r="140" s="2" customFormat="1" ht="16.5" customHeight="1">
      <c r="A140" s="37"/>
      <c r="B140" s="38"/>
      <c r="C140" s="217" t="s">
        <v>84</v>
      </c>
      <c r="D140" s="217" t="s">
        <v>152</v>
      </c>
      <c r="E140" s="218" t="s">
        <v>153</v>
      </c>
      <c r="F140" s="219" t="s">
        <v>154</v>
      </c>
      <c r="G140" s="220" t="s">
        <v>155</v>
      </c>
      <c r="H140" s="221">
        <v>3.3420000000000001</v>
      </c>
      <c r="I140" s="222"/>
      <c r="J140" s="223">
        <f>ROUND(I140*H140,2)</f>
        <v>0</v>
      </c>
      <c r="K140" s="219" t="s">
        <v>156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0.058970000000000002</v>
      </c>
      <c r="R140" s="226">
        <f>Q140*H140</f>
        <v>0.19707774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157</v>
      </c>
      <c r="AT140" s="228" t="s">
        <v>152</v>
      </c>
      <c r="AU140" s="228" t="s">
        <v>86</v>
      </c>
      <c r="AY140" s="16" t="s">
        <v>149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157</v>
      </c>
      <c r="BM140" s="228" t="s">
        <v>570</v>
      </c>
    </row>
    <row r="141" s="2" customFormat="1">
      <c r="A141" s="37"/>
      <c r="B141" s="38"/>
      <c r="C141" s="39"/>
      <c r="D141" s="230" t="s">
        <v>159</v>
      </c>
      <c r="E141" s="39"/>
      <c r="F141" s="231" t="s">
        <v>160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86</v>
      </c>
    </row>
    <row r="142" s="13" customFormat="1">
      <c r="A142" s="13"/>
      <c r="B142" s="235"/>
      <c r="C142" s="236"/>
      <c r="D142" s="230" t="s">
        <v>161</v>
      </c>
      <c r="E142" s="237" t="s">
        <v>1</v>
      </c>
      <c r="F142" s="238" t="s">
        <v>571</v>
      </c>
      <c r="G142" s="236"/>
      <c r="H142" s="239">
        <v>3.3420000000000001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161</v>
      </c>
      <c r="AU142" s="245" t="s">
        <v>86</v>
      </c>
      <c r="AV142" s="13" t="s">
        <v>86</v>
      </c>
      <c r="AW142" s="13" t="s">
        <v>33</v>
      </c>
      <c r="AX142" s="13" t="s">
        <v>76</v>
      </c>
      <c r="AY142" s="245" t="s">
        <v>149</v>
      </c>
    </row>
    <row r="143" s="14" customFormat="1">
      <c r="A143" s="14"/>
      <c r="B143" s="246"/>
      <c r="C143" s="247"/>
      <c r="D143" s="230" t="s">
        <v>161</v>
      </c>
      <c r="E143" s="248" t="s">
        <v>1</v>
      </c>
      <c r="F143" s="249" t="s">
        <v>163</v>
      </c>
      <c r="G143" s="247"/>
      <c r="H143" s="250">
        <v>3.3420000000000001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161</v>
      </c>
      <c r="AU143" s="256" t="s">
        <v>86</v>
      </c>
      <c r="AV143" s="14" t="s">
        <v>157</v>
      </c>
      <c r="AW143" s="14" t="s">
        <v>33</v>
      </c>
      <c r="AX143" s="14" t="s">
        <v>84</v>
      </c>
      <c r="AY143" s="256" t="s">
        <v>149</v>
      </c>
    </row>
    <row r="144" s="12" customFormat="1" ht="22.8" customHeight="1">
      <c r="A144" s="12"/>
      <c r="B144" s="201"/>
      <c r="C144" s="202"/>
      <c r="D144" s="203" t="s">
        <v>75</v>
      </c>
      <c r="E144" s="215" t="s">
        <v>164</v>
      </c>
      <c r="F144" s="215" t="s">
        <v>165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P145+P158+P163</f>
        <v>0</v>
      </c>
      <c r="Q144" s="209"/>
      <c r="R144" s="210">
        <f>R145+R158+R163</f>
        <v>3.5328524000000003</v>
      </c>
      <c r="S144" s="209"/>
      <c r="T144" s="211">
        <f>T145+T158+T163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75</v>
      </c>
      <c r="AU144" s="213" t="s">
        <v>84</v>
      </c>
      <c r="AY144" s="212" t="s">
        <v>149</v>
      </c>
      <c r="BK144" s="214">
        <f>BK145+BK158+BK163</f>
        <v>0</v>
      </c>
    </row>
    <row r="145" s="12" customFormat="1" ht="20.88" customHeight="1">
      <c r="A145" s="12"/>
      <c r="B145" s="201"/>
      <c r="C145" s="202"/>
      <c r="D145" s="203" t="s">
        <v>75</v>
      </c>
      <c r="E145" s="215" t="s">
        <v>166</v>
      </c>
      <c r="F145" s="215" t="s">
        <v>167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SUM(P146:P157)</f>
        <v>0</v>
      </c>
      <c r="Q145" s="209"/>
      <c r="R145" s="210">
        <f>SUM(R146:R157)</f>
        <v>2.1784324000000002</v>
      </c>
      <c r="S145" s="209"/>
      <c r="T145" s="211">
        <f>SUM(T146:T157)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84</v>
      </c>
      <c r="AT145" s="213" t="s">
        <v>75</v>
      </c>
      <c r="AU145" s="213" t="s">
        <v>86</v>
      </c>
      <c r="AY145" s="212" t="s">
        <v>149</v>
      </c>
      <c r="BK145" s="214">
        <f>SUM(BK146:BK157)</f>
        <v>0</v>
      </c>
    </row>
    <row r="146" s="2" customFormat="1" ht="16.5" customHeight="1">
      <c r="A146" s="37"/>
      <c r="B146" s="38"/>
      <c r="C146" s="217" t="s">
        <v>572</v>
      </c>
      <c r="D146" s="217" t="s">
        <v>152</v>
      </c>
      <c r="E146" s="218" t="s">
        <v>169</v>
      </c>
      <c r="F146" s="219" t="s">
        <v>170</v>
      </c>
      <c r="G146" s="220" t="s">
        <v>155</v>
      </c>
      <c r="H146" s="221">
        <v>23.600000000000001</v>
      </c>
      <c r="I146" s="222"/>
      <c r="J146" s="223">
        <f>ROUND(I146*H146,2)</f>
        <v>0</v>
      </c>
      <c r="K146" s="219" t="s">
        <v>171</v>
      </c>
      <c r="L146" s="43"/>
      <c r="M146" s="224" t="s">
        <v>1</v>
      </c>
      <c r="N146" s="225" t="s">
        <v>41</v>
      </c>
      <c r="O146" s="90"/>
      <c r="P146" s="226">
        <f>O146*H146</f>
        <v>0</v>
      </c>
      <c r="Q146" s="226">
        <v>0.018380000000000001</v>
      </c>
      <c r="R146" s="226">
        <f>Q146*H146</f>
        <v>0.43376800000000004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157</v>
      </c>
      <c r="AT146" s="228" t="s">
        <v>152</v>
      </c>
      <c r="AU146" s="228" t="s">
        <v>150</v>
      </c>
      <c r="AY146" s="16" t="s">
        <v>149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157</v>
      </c>
      <c r="BM146" s="228" t="s">
        <v>573</v>
      </c>
    </row>
    <row r="147" s="2" customFormat="1">
      <c r="A147" s="37"/>
      <c r="B147" s="38"/>
      <c r="C147" s="39"/>
      <c r="D147" s="230" t="s">
        <v>159</v>
      </c>
      <c r="E147" s="39"/>
      <c r="F147" s="231" t="s">
        <v>173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159</v>
      </c>
      <c r="AU147" s="16" t="s">
        <v>150</v>
      </c>
    </row>
    <row r="148" s="2" customFormat="1">
      <c r="A148" s="37"/>
      <c r="B148" s="38"/>
      <c r="C148" s="39"/>
      <c r="D148" s="257" t="s">
        <v>174</v>
      </c>
      <c r="E148" s="39"/>
      <c r="F148" s="258" t="s">
        <v>175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174</v>
      </c>
      <c r="AU148" s="16" t="s">
        <v>150</v>
      </c>
    </row>
    <row r="149" s="2" customFormat="1" ht="16.5" customHeight="1">
      <c r="A149" s="37"/>
      <c r="B149" s="38"/>
      <c r="C149" s="217" t="s">
        <v>86</v>
      </c>
      <c r="D149" s="217" t="s">
        <v>152</v>
      </c>
      <c r="E149" s="218" t="s">
        <v>176</v>
      </c>
      <c r="F149" s="219" t="s">
        <v>177</v>
      </c>
      <c r="G149" s="220" t="s">
        <v>155</v>
      </c>
      <c r="H149" s="221">
        <v>42.030000000000001</v>
      </c>
      <c r="I149" s="222"/>
      <c r="J149" s="223">
        <f>ROUND(I149*H149,2)</f>
        <v>0</v>
      </c>
      <c r="K149" s="219" t="s">
        <v>156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0.018380000000000001</v>
      </c>
      <c r="R149" s="226">
        <f>Q149*H149</f>
        <v>0.77251140000000007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157</v>
      </c>
      <c r="AT149" s="228" t="s">
        <v>152</v>
      </c>
      <c r="AU149" s="228" t="s">
        <v>150</v>
      </c>
      <c r="AY149" s="16" t="s">
        <v>149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157</v>
      </c>
      <c r="BM149" s="228" t="s">
        <v>574</v>
      </c>
    </row>
    <row r="150" s="2" customFormat="1">
      <c r="A150" s="37"/>
      <c r="B150" s="38"/>
      <c r="C150" s="39"/>
      <c r="D150" s="230" t="s">
        <v>159</v>
      </c>
      <c r="E150" s="39"/>
      <c r="F150" s="231" t="s">
        <v>179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159</v>
      </c>
      <c r="AU150" s="16" t="s">
        <v>150</v>
      </c>
    </row>
    <row r="151" s="2" customFormat="1" ht="16.5" customHeight="1">
      <c r="A151" s="37"/>
      <c r="B151" s="38"/>
      <c r="C151" s="217" t="s">
        <v>150</v>
      </c>
      <c r="D151" s="217" t="s">
        <v>152</v>
      </c>
      <c r="E151" s="218" t="s">
        <v>180</v>
      </c>
      <c r="F151" s="219" t="s">
        <v>181</v>
      </c>
      <c r="G151" s="220" t="s">
        <v>155</v>
      </c>
      <c r="H151" s="221">
        <v>46.292999999999999</v>
      </c>
      <c r="I151" s="222"/>
      <c r="J151" s="223">
        <f>ROUND(I151*H151,2)</f>
        <v>0</v>
      </c>
      <c r="K151" s="219" t="s">
        <v>156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0.021000000000000001</v>
      </c>
      <c r="R151" s="226">
        <f>Q151*H151</f>
        <v>0.97215300000000004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157</v>
      </c>
      <c r="AT151" s="228" t="s">
        <v>152</v>
      </c>
      <c r="AU151" s="228" t="s">
        <v>150</v>
      </c>
      <c r="AY151" s="16" t="s">
        <v>149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157</v>
      </c>
      <c r="BM151" s="228" t="s">
        <v>575</v>
      </c>
    </row>
    <row r="152" s="2" customFormat="1">
      <c r="A152" s="37"/>
      <c r="B152" s="38"/>
      <c r="C152" s="39"/>
      <c r="D152" s="230" t="s">
        <v>159</v>
      </c>
      <c r="E152" s="39"/>
      <c r="F152" s="231" t="s">
        <v>183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159</v>
      </c>
      <c r="AU152" s="16" t="s">
        <v>150</v>
      </c>
    </row>
    <row r="153" s="13" customFormat="1">
      <c r="A153" s="13"/>
      <c r="B153" s="235"/>
      <c r="C153" s="236"/>
      <c r="D153" s="230" t="s">
        <v>161</v>
      </c>
      <c r="E153" s="237" t="s">
        <v>1</v>
      </c>
      <c r="F153" s="238" t="s">
        <v>576</v>
      </c>
      <c r="G153" s="236"/>
      <c r="H153" s="239">
        <v>15.461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161</v>
      </c>
      <c r="AU153" s="245" t="s">
        <v>150</v>
      </c>
      <c r="AV153" s="13" t="s">
        <v>86</v>
      </c>
      <c r="AW153" s="13" t="s">
        <v>33</v>
      </c>
      <c r="AX153" s="13" t="s">
        <v>76</v>
      </c>
      <c r="AY153" s="245" t="s">
        <v>149</v>
      </c>
    </row>
    <row r="154" s="13" customFormat="1">
      <c r="A154" s="13"/>
      <c r="B154" s="235"/>
      <c r="C154" s="236"/>
      <c r="D154" s="230" t="s">
        <v>161</v>
      </c>
      <c r="E154" s="237" t="s">
        <v>1</v>
      </c>
      <c r="F154" s="238" t="s">
        <v>577</v>
      </c>
      <c r="G154" s="236"/>
      <c r="H154" s="239">
        <v>-1.98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161</v>
      </c>
      <c r="AU154" s="245" t="s">
        <v>150</v>
      </c>
      <c r="AV154" s="13" t="s">
        <v>86</v>
      </c>
      <c r="AW154" s="13" t="s">
        <v>33</v>
      </c>
      <c r="AX154" s="13" t="s">
        <v>76</v>
      </c>
      <c r="AY154" s="245" t="s">
        <v>149</v>
      </c>
    </row>
    <row r="155" s="13" customFormat="1">
      <c r="A155" s="13"/>
      <c r="B155" s="235"/>
      <c r="C155" s="236"/>
      <c r="D155" s="230" t="s">
        <v>161</v>
      </c>
      <c r="E155" s="237" t="s">
        <v>1</v>
      </c>
      <c r="F155" s="238" t="s">
        <v>578</v>
      </c>
      <c r="G155" s="236"/>
      <c r="H155" s="239">
        <v>17.271999999999998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161</v>
      </c>
      <c r="AU155" s="245" t="s">
        <v>150</v>
      </c>
      <c r="AV155" s="13" t="s">
        <v>86</v>
      </c>
      <c r="AW155" s="13" t="s">
        <v>33</v>
      </c>
      <c r="AX155" s="13" t="s">
        <v>76</v>
      </c>
      <c r="AY155" s="245" t="s">
        <v>149</v>
      </c>
    </row>
    <row r="156" s="13" customFormat="1">
      <c r="A156" s="13"/>
      <c r="B156" s="235"/>
      <c r="C156" s="236"/>
      <c r="D156" s="230" t="s">
        <v>161</v>
      </c>
      <c r="E156" s="237" t="s">
        <v>1</v>
      </c>
      <c r="F156" s="238" t="s">
        <v>579</v>
      </c>
      <c r="G156" s="236"/>
      <c r="H156" s="239">
        <v>15.539999999999999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161</v>
      </c>
      <c r="AU156" s="245" t="s">
        <v>150</v>
      </c>
      <c r="AV156" s="13" t="s">
        <v>86</v>
      </c>
      <c r="AW156" s="13" t="s">
        <v>33</v>
      </c>
      <c r="AX156" s="13" t="s">
        <v>76</v>
      </c>
      <c r="AY156" s="245" t="s">
        <v>149</v>
      </c>
    </row>
    <row r="157" s="14" customFormat="1">
      <c r="A157" s="14"/>
      <c r="B157" s="246"/>
      <c r="C157" s="247"/>
      <c r="D157" s="230" t="s">
        <v>161</v>
      </c>
      <c r="E157" s="248" t="s">
        <v>1</v>
      </c>
      <c r="F157" s="249" t="s">
        <v>163</v>
      </c>
      <c r="G157" s="247"/>
      <c r="H157" s="250">
        <v>46.292999999999999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161</v>
      </c>
      <c r="AU157" s="256" t="s">
        <v>150</v>
      </c>
      <c r="AV157" s="14" t="s">
        <v>157</v>
      </c>
      <c r="AW157" s="14" t="s">
        <v>33</v>
      </c>
      <c r="AX157" s="14" t="s">
        <v>84</v>
      </c>
      <c r="AY157" s="256" t="s">
        <v>149</v>
      </c>
    </row>
    <row r="158" s="12" customFormat="1" ht="20.88" customHeight="1">
      <c r="A158" s="12"/>
      <c r="B158" s="201"/>
      <c r="C158" s="202"/>
      <c r="D158" s="203" t="s">
        <v>75</v>
      </c>
      <c r="E158" s="215" t="s">
        <v>189</v>
      </c>
      <c r="F158" s="215" t="s">
        <v>190</v>
      </c>
      <c r="G158" s="202"/>
      <c r="H158" s="202"/>
      <c r="I158" s="205"/>
      <c r="J158" s="216">
        <f>BK158</f>
        <v>0</v>
      </c>
      <c r="K158" s="202"/>
      <c r="L158" s="207"/>
      <c r="M158" s="208"/>
      <c r="N158" s="209"/>
      <c r="O158" s="209"/>
      <c r="P158" s="210">
        <f>SUM(P159:P162)</f>
        <v>0</v>
      </c>
      <c r="Q158" s="209"/>
      <c r="R158" s="210">
        <f>SUM(R159:R162)</f>
        <v>1.2353000000000001</v>
      </c>
      <c r="S158" s="209"/>
      <c r="T158" s="211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2" t="s">
        <v>84</v>
      </c>
      <c r="AT158" s="213" t="s">
        <v>75</v>
      </c>
      <c r="AU158" s="213" t="s">
        <v>86</v>
      </c>
      <c r="AY158" s="212" t="s">
        <v>149</v>
      </c>
      <c r="BK158" s="214">
        <f>SUM(BK159:BK162)</f>
        <v>0</v>
      </c>
    </row>
    <row r="159" s="2" customFormat="1" ht="16.5" customHeight="1">
      <c r="A159" s="37"/>
      <c r="B159" s="38"/>
      <c r="C159" s="217" t="s">
        <v>157</v>
      </c>
      <c r="D159" s="217" t="s">
        <v>152</v>
      </c>
      <c r="E159" s="218" t="s">
        <v>191</v>
      </c>
      <c r="F159" s="219" t="s">
        <v>192</v>
      </c>
      <c r="G159" s="220" t="s">
        <v>155</v>
      </c>
      <c r="H159" s="221">
        <v>11.23</v>
      </c>
      <c r="I159" s="222"/>
      <c r="J159" s="223">
        <f>ROUND(I159*H159,2)</f>
        <v>0</v>
      </c>
      <c r="K159" s="219" t="s">
        <v>156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0.11</v>
      </c>
      <c r="R159" s="226">
        <f>Q159*H159</f>
        <v>1.2353000000000001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157</v>
      </c>
      <c r="AT159" s="228" t="s">
        <v>152</v>
      </c>
      <c r="AU159" s="228" t="s">
        <v>150</v>
      </c>
      <c r="AY159" s="16" t="s">
        <v>149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157</v>
      </c>
      <c r="BM159" s="228" t="s">
        <v>580</v>
      </c>
    </row>
    <row r="160" s="2" customFormat="1">
      <c r="A160" s="37"/>
      <c r="B160" s="38"/>
      <c r="C160" s="39"/>
      <c r="D160" s="230" t="s">
        <v>159</v>
      </c>
      <c r="E160" s="39"/>
      <c r="F160" s="231" t="s">
        <v>194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159</v>
      </c>
      <c r="AU160" s="16" t="s">
        <v>150</v>
      </c>
    </row>
    <row r="161" s="13" customFormat="1">
      <c r="A161" s="13"/>
      <c r="B161" s="235"/>
      <c r="C161" s="236"/>
      <c r="D161" s="230" t="s">
        <v>161</v>
      </c>
      <c r="E161" s="237" t="s">
        <v>1</v>
      </c>
      <c r="F161" s="238" t="s">
        <v>581</v>
      </c>
      <c r="G161" s="236"/>
      <c r="H161" s="239">
        <v>11.23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161</v>
      </c>
      <c r="AU161" s="245" t="s">
        <v>150</v>
      </c>
      <c r="AV161" s="13" t="s">
        <v>86</v>
      </c>
      <c r="AW161" s="13" t="s">
        <v>33</v>
      </c>
      <c r="AX161" s="13" t="s">
        <v>76</v>
      </c>
      <c r="AY161" s="245" t="s">
        <v>149</v>
      </c>
    </row>
    <row r="162" s="14" customFormat="1">
      <c r="A162" s="14"/>
      <c r="B162" s="246"/>
      <c r="C162" s="247"/>
      <c r="D162" s="230" t="s">
        <v>161</v>
      </c>
      <c r="E162" s="248" t="s">
        <v>1</v>
      </c>
      <c r="F162" s="249" t="s">
        <v>163</v>
      </c>
      <c r="G162" s="247"/>
      <c r="H162" s="250">
        <v>11.23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161</v>
      </c>
      <c r="AU162" s="256" t="s">
        <v>150</v>
      </c>
      <c r="AV162" s="14" t="s">
        <v>157</v>
      </c>
      <c r="AW162" s="14" t="s">
        <v>33</v>
      </c>
      <c r="AX162" s="14" t="s">
        <v>84</v>
      </c>
      <c r="AY162" s="256" t="s">
        <v>149</v>
      </c>
    </row>
    <row r="163" s="12" customFormat="1" ht="20.88" customHeight="1">
      <c r="A163" s="12"/>
      <c r="B163" s="201"/>
      <c r="C163" s="202"/>
      <c r="D163" s="203" t="s">
        <v>75</v>
      </c>
      <c r="E163" s="215" t="s">
        <v>198</v>
      </c>
      <c r="F163" s="215" t="s">
        <v>199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SUM(P164:P167)</f>
        <v>0</v>
      </c>
      <c r="Q163" s="209"/>
      <c r="R163" s="210">
        <f>SUM(R164:R167)</f>
        <v>0.11912</v>
      </c>
      <c r="S163" s="209"/>
      <c r="T163" s="211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84</v>
      </c>
      <c r="AT163" s="213" t="s">
        <v>75</v>
      </c>
      <c r="AU163" s="213" t="s">
        <v>86</v>
      </c>
      <c r="AY163" s="212" t="s">
        <v>149</v>
      </c>
      <c r="BK163" s="214">
        <f>SUM(BK164:BK167)</f>
        <v>0</v>
      </c>
    </row>
    <row r="164" s="2" customFormat="1" ht="16.5" customHeight="1">
      <c r="A164" s="37"/>
      <c r="B164" s="38"/>
      <c r="C164" s="217" t="s">
        <v>200</v>
      </c>
      <c r="D164" s="217" t="s">
        <v>152</v>
      </c>
      <c r="E164" s="218" t="s">
        <v>201</v>
      </c>
      <c r="F164" s="219" t="s">
        <v>202</v>
      </c>
      <c r="G164" s="220" t="s">
        <v>203</v>
      </c>
      <c r="H164" s="221">
        <v>2</v>
      </c>
      <c r="I164" s="222"/>
      <c r="J164" s="223">
        <f>ROUND(I164*H164,2)</f>
        <v>0</v>
      </c>
      <c r="K164" s="219" t="s">
        <v>156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0.04684</v>
      </c>
      <c r="R164" s="226">
        <f>Q164*H164</f>
        <v>0.093679999999999999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157</v>
      </c>
      <c r="AT164" s="228" t="s">
        <v>152</v>
      </c>
      <c r="AU164" s="228" t="s">
        <v>150</v>
      </c>
      <c r="AY164" s="16" t="s">
        <v>149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84</v>
      </c>
      <c r="BK164" s="229">
        <f>ROUND(I164*H164,2)</f>
        <v>0</v>
      </c>
      <c r="BL164" s="16" t="s">
        <v>157</v>
      </c>
      <c r="BM164" s="228" t="s">
        <v>582</v>
      </c>
    </row>
    <row r="165" s="2" customFormat="1">
      <c r="A165" s="37"/>
      <c r="B165" s="38"/>
      <c r="C165" s="39"/>
      <c r="D165" s="230" t="s">
        <v>159</v>
      </c>
      <c r="E165" s="39"/>
      <c r="F165" s="231" t="s">
        <v>205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159</v>
      </c>
      <c r="AU165" s="16" t="s">
        <v>150</v>
      </c>
    </row>
    <row r="166" s="2" customFormat="1" ht="16.5" customHeight="1">
      <c r="A166" s="37"/>
      <c r="B166" s="38"/>
      <c r="C166" s="259" t="s">
        <v>164</v>
      </c>
      <c r="D166" s="259" t="s">
        <v>206</v>
      </c>
      <c r="E166" s="260" t="s">
        <v>207</v>
      </c>
      <c r="F166" s="261" t="s">
        <v>211</v>
      </c>
      <c r="G166" s="262" t="s">
        <v>203</v>
      </c>
      <c r="H166" s="263">
        <v>2</v>
      </c>
      <c r="I166" s="264"/>
      <c r="J166" s="265">
        <f>ROUND(I166*H166,2)</f>
        <v>0</v>
      </c>
      <c r="K166" s="261" t="s">
        <v>156</v>
      </c>
      <c r="L166" s="266"/>
      <c r="M166" s="267" t="s">
        <v>1</v>
      </c>
      <c r="N166" s="268" t="s">
        <v>41</v>
      </c>
      <c r="O166" s="90"/>
      <c r="P166" s="226">
        <f>O166*H166</f>
        <v>0</v>
      </c>
      <c r="Q166" s="226">
        <v>0.01272</v>
      </c>
      <c r="R166" s="226">
        <f>Q166*H166</f>
        <v>0.025440000000000001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209</v>
      </c>
      <c r="AT166" s="228" t="s">
        <v>206</v>
      </c>
      <c r="AU166" s="228" t="s">
        <v>150</v>
      </c>
      <c r="AY166" s="16" t="s">
        <v>149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157</v>
      </c>
      <c r="BM166" s="228" t="s">
        <v>583</v>
      </c>
    </row>
    <row r="167" s="2" customFormat="1">
      <c r="A167" s="37"/>
      <c r="B167" s="38"/>
      <c r="C167" s="39"/>
      <c r="D167" s="230" t="s">
        <v>159</v>
      </c>
      <c r="E167" s="39"/>
      <c r="F167" s="231" t="s">
        <v>211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159</v>
      </c>
      <c r="AU167" s="16" t="s">
        <v>150</v>
      </c>
    </row>
    <row r="168" s="12" customFormat="1" ht="22.8" customHeight="1">
      <c r="A168" s="12"/>
      <c r="B168" s="201"/>
      <c r="C168" s="202"/>
      <c r="D168" s="203" t="s">
        <v>75</v>
      </c>
      <c r="E168" s="215" t="s">
        <v>212</v>
      </c>
      <c r="F168" s="215" t="s">
        <v>213</v>
      </c>
      <c r="G168" s="202"/>
      <c r="H168" s="202"/>
      <c r="I168" s="205"/>
      <c r="J168" s="216">
        <f>BK168</f>
        <v>0</v>
      </c>
      <c r="K168" s="202"/>
      <c r="L168" s="207"/>
      <c r="M168" s="208"/>
      <c r="N168" s="209"/>
      <c r="O168" s="209"/>
      <c r="P168" s="210">
        <f>P169+P174+P177+P241</f>
        <v>0</v>
      </c>
      <c r="Q168" s="209"/>
      <c r="R168" s="210">
        <f>R169+R174+R177+R241</f>
        <v>0.00179656</v>
      </c>
      <c r="S168" s="209"/>
      <c r="T168" s="211">
        <f>T169+T174+T177+T241</f>
        <v>12.350119600000001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84</v>
      </c>
      <c r="AT168" s="213" t="s">
        <v>75</v>
      </c>
      <c r="AU168" s="213" t="s">
        <v>84</v>
      </c>
      <c r="AY168" s="212" t="s">
        <v>149</v>
      </c>
      <c r="BK168" s="214">
        <f>BK169+BK174+BK177+BK241</f>
        <v>0</v>
      </c>
    </row>
    <row r="169" s="12" customFormat="1" ht="20.88" customHeight="1">
      <c r="A169" s="12"/>
      <c r="B169" s="201"/>
      <c r="C169" s="202"/>
      <c r="D169" s="203" t="s">
        <v>75</v>
      </c>
      <c r="E169" s="215" t="s">
        <v>214</v>
      </c>
      <c r="F169" s="215" t="s">
        <v>215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SUM(P170:P173)</f>
        <v>0</v>
      </c>
      <c r="Q169" s="209"/>
      <c r="R169" s="210">
        <f>SUM(R170:R173)</f>
        <v>0.0013738399999999999</v>
      </c>
      <c r="S169" s="209"/>
      <c r="T169" s="211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84</v>
      </c>
      <c r="AT169" s="213" t="s">
        <v>75</v>
      </c>
      <c r="AU169" s="213" t="s">
        <v>86</v>
      </c>
      <c r="AY169" s="212" t="s">
        <v>149</v>
      </c>
      <c r="BK169" s="214">
        <f>SUM(BK170:BK173)</f>
        <v>0</v>
      </c>
    </row>
    <row r="170" s="2" customFormat="1" ht="21.75" customHeight="1">
      <c r="A170" s="37"/>
      <c r="B170" s="38"/>
      <c r="C170" s="217" t="s">
        <v>209</v>
      </c>
      <c r="D170" s="217" t="s">
        <v>152</v>
      </c>
      <c r="E170" s="218" t="s">
        <v>216</v>
      </c>
      <c r="F170" s="219" t="s">
        <v>217</v>
      </c>
      <c r="G170" s="220" t="s">
        <v>155</v>
      </c>
      <c r="H170" s="221">
        <v>10.568</v>
      </c>
      <c r="I170" s="222"/>
      <c r="J170" s="223">
        <f>ROUND(I170*H170,2)</f>
        <v>0</v>
      </c>
      <c r="K170" s="219" t="s">
        <v>156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0.00012999999999999999</v>
      </c>
      <c r="R170" s="226">
        <f>Q170*H170</f>
        <v>0.0013738399999999999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157</v>
      </c>
      <c r="AT170" s="228" t="s">
        <v>152</v>
      </c>
      <c r="AU170" s="228" t="s">
        <v>150</v>
      </c>
      <c r="AY170" s="16" t="s">
        <v>149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84</v>
      </c>
      <c r="BK170" s="229">
        <f>ROUND(I170*H170,2)</f>
        <v>0</v>
      </c>
      <c r="BL170" s="16" t="s">
        <v>157</v>
      </c>
      <c r="BM170" s="228" t="s">
        <v>584</v>
      </c>
    </row>
    <row r="171" s="2" customFormat="1">
      <c r="A171" s="37"/>
      <c r="B171" s="38"/>
      <c r="C171" s="39"/>
      <c r="D171" s="230" t="s">
        <v>159</v>
      </c>
      <c r="E171" s="39"/>
      <c r="F171" s="231" t="s">
        <v>219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159</v>
      </c>
      <c r="AU171" s="16" t="s">
        <v>150</v>
      </c>
    </row>
    <row r="172" s="13" customFormat="1">
      <c r="A172" s="13"/>
      <c r="B172" s="235"/>
      <c r="C172" s="236"/>
      <c r="D172" s="230" t="s">
        <v>161</v>
      </c>
      <c r="E172" s="237" t="s">
        <v>1</v>
      </c>
      <c r="F172" s="238" t="s">
        <v>585</v>
      </c>
      <c r="G172" s="236"/>
      <c r="H172" s="239">
        <v>10.568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161</v>
      </c>
      <c r="AU172" s="245" t="s">
        <v>150</v>
      </c>
      <c r="AV172" s="13" t="s">
        <v>86</v>
      </c>
      <c r="AW172" s="13" t="s">
        <v>33</v>
      </c>
      <c r="AX172" s="13" t="s">
        <v>76</v>
      </c>
      <c r="AY172" s="245" t="s">
        <v>149</v>
      </c>
    </row>
    <row r="173" s="14" customFormat="1">
      <c r="A173" s="14"/>
      <c r="B173" s="246"/>
      <c r="C173" s="247"/>
      <c r="D173" s="230" t="s">
        <v>161</v>
      </c>
      <c r="E173" s="248" t="s">
        <v>1</v>
      </c>
      <c r="F173" s="249" t="s">
        <v>163</v>
      </c>
      <c r="G173" s="247"/>
      <c r="H173" s="250">
        <v>10.568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161</v>
      </c>
      <c r="AU173" s="256" t="s">
        <v>150</v>
      </c>
      <c r="AV173" s="14" t="s">
        <v>157</v>
      </c>
      <c r="AW173" s="14" t="s">
        <v>33</v>
      </c>
      <c r="AX173" s="14" t="s">
        <v>84</v>
      </c>
      <c r="AY173" s="256" t="s">
        <v>149</v>
      </c>
    </row>
    <row r="174" s="12" customFormat="1" ht="20.88" customHeight="1">
      <c r="A174" s="12"/>
      <c r="B174" s="201"/>
      <c r="C174" s="202"/>
      <c r="D174" s="203" t="s">
        <v>75</v>
      </c>
      <c r="E174" s="215" t="s">
        <v>220</v>
      </c>
      <c r="F174" s="215" t="s">
        <v>221</v>
      </c>
      <c r="G174" s="202"/>
      <c r="H174" s="202"/>
      <c r="I174" s="205"/>
      <c r="J174" s="216">
        <f>BK174</f>
        <v>0</v>
      </c>
      <c r="K174" s="202"/>
      <c r="L174" s="207"/>
      <c r="M174" s="208"/>
      <c r="N174" s="209"/>
      <c r="O174" s="209"/>
      <c r="P174" s="210">
        <f>SUM(P175:P176)</f>
        <v>0</v>
      </c>
      <c r="Q174" s="209"/>
      <c r="R174" s="210">
        <f>SUM(R175:R176)</f>
        <v>0.00042272000000000002</v>
      </c>
      <c r="S174" s="209"/>
      <c r="T174" s="211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2" t="s">
        <v>84</v>
      </c>
      <c r="AT174" s="213" t="s">
        <v>75</v>
      </c>
      <c r="AU174" s="213" t="s">
        <v>86</v>
      </c>
      <c r="AY174" s="212" t="s">
        <v>149</v>
      </c>
      <c r="BK174" s="214">
        <f>SUM(BK175:BK176)</f>
        <v>0</v>
      </c>
    </row>
    <row r="175" s="2" customFormat="1" ht="16.5" customHeight="1">
      <c r="A175" s="37"/>
      <c r="B175" s="38"/>
      <c r="C175" s="217" t="s">
        <v>212</v>
      </c>
      <c r="D175" s="217" t="s">
        <v>152</v>
      </c>
      <c r="E175" s="218" t="s">
        <v>222</v>
      </c>
      <c r="F175" s="219" t="s">
        <v>223</v>
      </c>
      <c r="G175" s="220" t="s">
        <v>155</v>
      </c>
      <c r="H175" s="221">
        <v>10.568</v>
      </c>
      <c r="I175" s="222"/>
      <c r="J175" s="223">
        <f>ROUND(I175*H175,2)</f>
        <v>0</v>
      </c>
      <c r="K175" s="219" t="s">
        <v>156</v>
      </c>
      <c r="L175" s="43"/>
      <c r="M175" s="224" t="s">
        <v>1</v>
      </c>
      <c r="N175" s="225" t="s">
        <v>41</v>
      </c>
      <c r="O175" s="90"/>
      <c r="P175" s="226">
        <f>O175*H175</f>
        <v>0</v>
      </c>
      <c r="Q175" s="226">
        <v>4.0000000000000003E-05</v>
      </c>
      <c r="R175" s="226">
        <f>Q175*H175</f>
        <v>0.00042272000000000002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157</v>
      </c>
      <c r="AT175" s="228" t="s">
        <v>152</v>
      </c>
      <c r="AU175" s="228" t="s">
        <v>150</v>
      </c>
      <c r="AY175" s="16" t="s">
        <v>149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84</v>
      </c>
      <c r="BK175" s="229">
        <f>ROUND(I175*H175,2)</f>
        <v>0</v>
      </c>
      <c r="BL175" s="16" t="s">
        <v>157</v>
      </c>
      <c r="BM175" s="228" t="s">
        <v>586</v>
      </c>
    </row>
    <row r="176" s="2" customFormat="1">
      <c r="A176" s="37"/>
      <c r="B176" s="38"/>
      <c r="C176" s="39"/>
      <c r="D176" s="230" t="s">
        <v>159</v>
      </c>
      <c r="E176" s="39"/>
      <c r="F176" s="231" t="s">
        <v>225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159</v>
      </c>
      <c r="AU176" s="16" t="s">
        <v>150</v>
      </c>
    </row>
    <row r="177" s="12" customFormat="1" ht="20.88" customHeight="1">
      <c r="A177" s="12"/>
      <c r="B177" s="201"/>
      <c r="C177" s="202"/>
      <c r="D177" s="203" t="s">
        <v>75</v>
      </c>
      <c r="E177" s="215" t="s">
        <v>227</v>
      </c>
      <c r="F177" s="215" t="s">
        <v>228</v>
      </c>
      <c r="G177" s="202"/>
      <c r="H177" s="202"/>
      <c r="I177" s="205"/>
      <c r="J177" s="216">
        <f>BK177</f>
        <v>0</v>
      </c>
      <c r="K177" s="202"/>
      <c r="L177" s="207"/>
      <c r="M177" s="208"/>
      <c r="N177" s="209"/>
      <c r="O177" s="209"/>
      <c r="P177" s="210">
        <f>SUM(P178:P240)</f>
        <v>0</v>
      </c>
      <c r="Q177" s="209"/>
      <c r="R177" s="210">
        <f>SUM(R178:R240)</f>
        <v>0</v>
      </c>
      <c r="S177" s="209"/>
      <c r="T177" s="211">
        <f>SUM(T178:T240)</f>
        <v>12.350119600000001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2" t="s">
        <v>84</v>
      </c>
      <c r="AT177" s="213" t="s">
        <v>75</v>
      </c>
      <c r="AU177" s="213" t="s">
        <v>86</v>
      </c>
      <c r="AY177" s="212" t="s">
        <v>149</v>
      </c>
      <c r="BK177" s="214">
        <f>SUM(BK178:BK240)</f>
        <v>0</v>
      </c>
    </row>
    <row r="178" s="2" customFormat="1" ht="16.5" customHeight="1">
      <c r="A178" s="37"/>
      <c r="B178" s="38"/>
      <c r="C178" s="217" t="s">
        <v>229</v>
      </c>
      <c r="D178" s="217" t="s">
        <v>152</v>
      </c>
      <c r="E178" s="218" t="s">
        <v>230</v>
      </c>
      <c r="F178" s="219" t="s">
        <v>231</v>
      </c>
      <c r="G178" s="220" t="s">
        <v>232</v>
      </c>
      <c r="H178" s="221">
        <v>5</v>
      </c>
      <c r="I178" s="222"/>
      <c r="J178" s="223">
        <f>ROUND(I178*H178,2)</f>
        <v>0</v>
      </c>
      <c r="K178" s="219" t="s">
        <v>1</v>
      </c>
      <c r="L178" s="43"/>
      <c r="M178" s="224" t="s">
        <v>1</v>
      </c>
      <c r="N178" s="225" t="s">
        <v>41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157</v>
      </c>
      <c r="AT178" s="228" t="s">
        <v>152</v>
      </c>
      <c r="AU178" s="228" t="s">
        <v>150</v>
      </c>
      <c r="AY178" s="16" t="s">
        <v>149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84</v>
      </c>
      <c r="BK178" s="229">
        <f>ROUND(I178*H178,2)</f>
        <v>0</v>
      </c>
      <c r="BL178" s="16" t="s">
        <v>157</v>
      </c>
      <c r="BM178" s="228" t="s">
        <v>587</v>
      </c>
    </row>
    <row r="179" s="2" customFormat="1" ht="16.5" customHeight="1">
      <c r="A179" s="37"/>
      <c r="B179" s="38"/>
      <c r="C179" s="217" t="s">
        <v>234</v>
      </c>
      <c r="D179" s="217" t="s">
        <v>152</v>
      </c>
      <c r="E179" s="218" t="s">
        <v>235</v>
      </c>
      <c r="F179" s="219" t="s">
        <v>236</v>
      </c>
      <c r="G179" s="220" t="s">
        <v>237</v>
      </c>
      <c r="H179" s="221">
        <v>2</v>
      </c>
      <c r="I179" s="222"/>
      <c r="J179" s="223">
        <f>ROUND(I179*H179,2)</f>
        <v>0</v>
      </c>
      <c r="K179" s="219" t="s">
        <v>156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0.01933</v>
      </c>
      <c r="T179" s="227">
        <f>S179*H179</f>
        <v>0.03866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157</v>
      </c>
      <c r="AT179" s="228" t="s">
        <v>152</v>
      </c>
      <c r="AU179" s="228" t="s">
        <v>150</v>
      </c>
      <c r="AY179" s="16" t="s">
        <v>149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157</v>
      </c>
      <c r="BM179" s="228" t="s">
        <v>588</v>
      </c>
    </row>
    <row r="180" s="2" customFormat="1">
      <c r="A180" s="37"/>
      <c r="B180" s="38"/>
      <c r="C180" s="39"/>
      <c r="D180" s="230" t="s">
        <v>159</v>
      </c>
      <c r="E180" s="39"/>
      <c r="F180" s="231" t="s">
        <v>239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159</v>
      </c>
      <c r="AU180" s="16" t="s">
        <v>150</v>
      </c>
    </row>
    <row r="181" s="13" customFormat="1">
      <c r="A181" s="13"/>
      <c r="B181" s="235"/>
      <c r="C181" s="236"/>
      <c r="D181" s="230" t="s">
        <v>161</v>
      </c>
      <c r="E181" s="237" t="s">
        <v>1</v>
      </c>
      <c r="F181" s="238" t="s">
        <v>86</v>
      </c>
      <c r="G181" s="236"/>
      <c r="H181" s="239">
        <v>2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161</v>
      </c>
      <c r="AU181" s="245" t="s">
        <v>150</v>
      </c>
      <c r="AV181" s="13" t="s">
        <v>86</v>
      </c>
      <c r="AW181" s="13" t="s">
        <v>33</v>
      </c>
      <c r="AX181" s="13" t="s">
        <v>76</v>
      </c>
      <c r="AY181" s="245" t="s">
        <v>149</v>
      </c>
    </row>
    <row r="182" s="14" customFormat="1">
      <c r="A182" s="14"/>
      <c r="B182" s="246"/>
      <c r="C182" s="247"/>
      <c r="D182" s="230" t="s">
        <v>161</v>
      </c>
      <c r="E182" s="248" t="s">
        <v>1</v>
      </c>
      <c r="F182" s="249" t="s">
        <v>163</v>
      </c>
      <c r="G182" s="247"/>
      <c r="H182" s="250">
        <v>2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161</v>
      </c>
      <c r="AU182" s="256" t="s">
        <v>150</v>
      </c>
      <c r="AV182" s="14" t="s">
        <v>157</v>
      </c>
      <c r="AW182" s="14" t="s">
        <v>33</v>
      </c>
      <c r="AX182" s="14" t="s">
        <v>84</v>
      </c>
      <c r="AY182" s="256" t="s">
        <v>149</v>
      </c>
    </row>
    <row r="183" s="2" customFormat="1" ht="16.5" customHeight="1">
      <c r="A183" s="37"/>
      <c r="B183" s="38"/>
      <c r="C183" s="217" t="s">
        <v>8</v>
      </c>
      <c r="D183" s="217" t="s">
        <v>152</v>
      </c>
      <c r="E183" s="218" t="s">
        <v>245</v>
      </c>
      <c r="F183" s="219" t="s">
        <v>246</v>
      </c>
      <c r="G183" s="220" t="s">
        <v>237</v>
      </c>
      <c r="H183" s="221">
        <v>3</v>
      </c>
      <c r="I183" s="222"/>
      <c r="J183" s="223">
        <f>ROUND(I183*H183,2)</f>
        <v>0</v>
      </c>
      <c r="K183" s="219" t="s">
        <v>156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0.019460000000000002</v>
      </c>
      <c r="T183" s="227">
        <f>S183*H183</f>
        <v>0.058380000000000001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157</v>
      </c>
      <c r="AT183" s="228" t="s">
        <v>152</v>
      </c>
      <c r="AU183" s="228" t="s">
        <v>150</v>
      </c>
      <c r="AY183" s="16" t="s">
        <v>149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157</v>
      </c>
      <c r="BM183" s="228" t="s">
        <v>589</v>
      </c>
    </row>
    <row r="184" s="2" customFormat="1">
      <c r="A184" s="37"/>
      <c r="B184" s="38"/>
      <c r="C184" s="39"/>
      <c r="D184" s="230" t="s">
        <v>159</v>
      </c>
      <c r="E184" s="39"/>
      <c r="F184" s="231" t="s">
        <v>248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159</v>
      </c>
      <c r="AU184" s="16" t="s">
        <v>150</v>
      </c>
    </row>
    <row r="185" s="2" customFormat="1" ht="16.5" customHeight="1">
      <c r="A185" s="37"/>
      <c r="B185" s="38"/>
      <c r="C185" s="217" t="s">
        <v>244</v>
      </c>
      <c r="D185" s="217" t="s">
        <v>152</v>
      </c>
      <c r="E185" s="218" t="s">
        <v>250</v>
      </c>
      <c r="F185" s="219" t="s">
        <v>251</v>
      </c>
      <c r="G185" s="220" t="s">
        <v>237</v>
      </c>
      <c r="H185" s="221">
        <v>3</v>
      </c>
      <c r="I185" s="222"/>
      <c r="J185" s="223">
        <f>ROUND(I185*H185,2)</f>
        <v>0</v>
      </c>
      <c r="K185" s="219" t="s">
        <v>156</v>
      </c>
      <c r="L185" s="43"/>
      <c r="M185" s="224" t="s">
        <v>1</v>
      </c>
      <c r="N185" s="225" t="s">
        <v>41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0.00156</v>
      </c>
      <c r="T185" s="227">
        <f>S185*H185</f>
        <v>0.0046800000000000001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157</v>
      </c>
      <c r="AT185" s="228" t="s">
        <v>152</v>
      </c>
      <c r="AU185" s="228" t="s">
        <v>150</v>
      </c>
      <c r="AY185" s="16" t="s">
        <v>149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84</v>
      </c>
      <c r="BK185" s="229">
        <f>ROUND(I185*H185,2)</f>
        <v>0</v>
      </c>
      <c r="BL185" s="16" t="s">
        <v>157</v>
      </c>
      <c r="BM185" s="228" t="s">
        <v>590</v>
      </c>
    </row>
    <row r="186" s="2" customFormat="1">
      <c r="A186" s="37"/>
      <c r="B186" s="38"/>
      <c r="C186" s="39"/>
      <c r="D186" s="230" t="s">
        <v>159</v>
      </c>
      <c r="E186" s="39"/>
      <c r="F186" s="231" t="s">
        <v>253</v>
      </c>
      <c r="G186" s="39"/>
      <c r="H186" s="39"/>
      <c r="I186" s="232"/>
      <c r="J186" s="39"/>
      <c r="K186" s="39"/>
      <c r="L186" s="43"/>
      <c r="M186" s="233"/>
      <c r="N186" s="23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159</v>
      </c>
      <c r="AU186" s="16" t="s">
        <v>150</v>
      </c>
    </row>
    <row r="187" s="2" customFormat="1" ht="16.5" customHeight="1">
      <c r="A187" s="37"/>
      <c r="B187" s="38"/>
      <c r="C187" s="217" t="s">
        <v>249</v>
      </c>
      <c r="D187" s="217" t="s">
        <v>152</v>
      </c>
      <c r="E187" s="218" t="s">
        <v>255</v>
      </c>
      <c r="F187" s="219" t="s">
        <v>256</v>
      </c>
      <c r="G187" s="220" t="s">
        <v>203</v>
      </c>
      <c r="H187" s="221">
        <v>2</v>
      </c>
      <c r="I187" s="222"/>
      <c r="J187" s="223">
        <f>ROUND(I187*H187,2)</f>
        <v>0</v>
      </c>
      <c r="K187" s="219" t="s">
        <v>156</v>
      </c>
      <c r="L187" s="43"/>
      <c r="M187" s="224" t="s">
        <v>1</v>
      </c>
      <c r="N187" s="225" t="s">
        <v>41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0.0022499999999999998</v>
      </c>
      <c r="T187" s="227">
        <f>S187*H187</f>
        <v>0.0044999999999999997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157</v>
      </c>
      <c r="AT187" s="228" t="s">
        <v>152</v>
      </c>
      <c r="AU187" s="228" t="s">
        <v>150</v>
      </c>
      <c r="AY187" s="16" t="s">
        <v>149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84</v>
      </c>
      <c r="BK187" s="229">
        <f>ROUND(I187*H187,2)</f>
        <v>0</v>
      </c>
      <c r="BL187" s="16" t="s">
        <v>157</v>
      </c>
      <c r="BM187" s="228" t="s">
        <v>591</v>
      </c>
    </row>
    <row r="188" s="2" customFormat="1">
      <c r="A188" s="37"/>
      <c r="B188" s="38"/>
      <c r="C188" s="39"/>
      <c r="D188" s="230" t="s">
        <v>159</v>
      </c>
      <c r="E188" s="39"/>
      <c r="F188" s="231" t="s">
        <v>258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159</v>
      </c>
      <c r="AU188" s="16" t="s">
        <v>150</v>
      </c>
    </row>
    <row r="189" s="13" customFormat="1">
      <c r="A189" s="13"/>
      <c r="B189" s="235"/>
      <c r="C189" s="236"/>
      <c r="D189" s="230" t="s">
        <v>161</v>
      </c>
      <c r="E189" s="237" t="s">
        <v>1</v>
      </c>
      <c r="F189" s="238" t="s">
        <v>86</v>
      </c>
      <c r="G189" s="236"/>
      <c r="H189" s="239">
        <v>2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161</v>
      </c>
      <c r="AU189" s="245" t="s">
        <v>150</v>
      </c>
      <c r="AV189" s="13" t="s">
        <v>86</v>
      </c>
      <c r="AW189" s="13" t="s">
        <v>33</v>
      </c>
      <c r="AX189" s="13" t="s">
        <v>76</v>
      </c>
      <c r="AY189" s="245" t="s">
        <v>149</v>
      </c>
    </row>
    <row r="190" s="14" customFormat="1">
      <c r="A190" s="14"/>
      <c r="B190" s="246"/>
      <c r="C190" s="247"/>
      <c r="D190" s="230" t="s">
        <v>161</v>
      </c>
      <c r="E190" s="248" t="s">
        <v>1</v>
      </c>
      <c r="F190" s="249" t="s">
        <v>163</v>
      </c>
      <c r="G190" s="247"/>
      <c r="H190" s="250">
        <v>2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161</v>
      </c>
      <c r="AU190" s="256" t="s">
        <v>150</v>
      </c>
      <c r="AV190" s="14" t="s">
        <v>157</v>
      </c>
      <c r="AW190" s="14" t="s">
        <v>33</v>
      </c>
      <c r="AX190" s="14" t="s">
        <v>84</v>
      </c>
      <c r="AY190" s="256" t="s">
        <v>149</v>
      </c>
    </row>
    <row r="191" s="2" customFormat="1" ht="16.5" customHeight="1">
      <c r="A191" s="37"/>
      <c r="B191" s="38"/>
      <c r="C191" s="217" t="s">
        <v>259</v>
      </c>
      <c r="D191" s="217" t="s">
        <v>152</v>
      </c>
      <c r="E191" s="218" t="s">
        <v>260</v>
      </c>
      <c r="F191" s="219" t="s">
        <v>261</v>
      </c>
      <c r="G191" s="220" t="s">
        <v>155</v>
      </c>
      <c r="H191" s="221">
        <v>11.23</v>
      </c>
      <c r="I191" s="222"/>
      <c r="J191" s="223">
        <f>ROUND(I191*H191,2)</f>
        <v>0</v>
      </c>
      <c r="K191" s="219" t="s">
        <v>156</v>
      </c>
      <c r="L191" s="43"/>
      <c r="M191" s="224" t="s">
        <v>1</v>
      </c>
      <c r="N191" s="225" t="s">
        <v>41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0.083169999999999994</v>
      </c>
      <c r="T191" s="227">
        <f>S191*H191</f>
        <v>0.93399909999999997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157</v>
      </c>
      <c r="AT191" s="228" t="s">
        <v>152</v>
      </c>
      <c r="AU191" s="228" t="s">
        <v>150</v>
      </c>
      <c r="AY191" s="16" t="s">
        <v>149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84</v>
      </c>
      <c r="BK191" s="229">
        <f>ROUND(I191*H191,2)</f>
        <v>0</v>
      </c>
      <c r="BL191" s="16" t="s">
        <v>157</v>
      </c>
      <c r="BM191" s="228" t="s">
        <v>592</v>
      </c>
    </row>
    <row r="192" s="2" customFormat="1">
      <c r="A192" s="37"/>
      <c r="B192" s="38"/>
      <c r="C192" s="39"/>
      <c r="D192" s="230" t="s">
        <v>159</v>
      </c>
      <c r="E192" s="39"/>
      <c r="F192" s="231" t="s">
        <v>261</v>
      </c>
      <c r="G192" s="39"/>
      <c r="H192" s="39"/>
      <c r="I192" s="232"/>
      <c r="J192" s="39"/>
      <c r="K192" s="39"/>
      <c r="L192" s="43"/>
      <c r="M192" s="233"/>
      <c r="N192" s="23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159</v>
      </c>
      <c r="AU192" s="16" t="s">
        <v>150</v>
      </c>
    </row>
    <row r="193" s="13" customFormat="1">
      <c r="A193" s="13"/>
      <c r="B193" s="235"/>
      <c r="C193" s="236"/>
      <c r="D193" s="230" t="s">
        <v>161</v>
      </c>
      <c r="E193" s="237" t="s">
        <v>1</v>
      </c>
      <c r="F193" s="238" t="s">
        <v>593</v>
      </c>
      <c r="G193" s="236"/>
      <c r="H193" s="239">
        <v>2.6459999999999999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161</v>
      </c>
      <c r="AU193" s="245" t="s">
        <v>150</v>
      </c>
      <c r="AV193" s="13" t="s">
        <v>86</v>
      </c>
      <c r="AW193" s="13" t="s">
        <v>33</v>
      </c>
      <c r="AX193" s="13" t="s">
        <v>76</v>
      </c>
      <c r="AY193" s="245" t="s">
        <v>149</v>
      </c>
    </row>
    <row r="194" s="13" customFormat="1">
      <c r="A194" s="13"/>
      <c r="B194" s="235"/>
      <c r="C194" s="236"/>
      <c r="D194" s="230" t="s">
        <v>161</v>
      </c>
      <c r="E194" s="237" t="s">
        <v>1</v>
      </c>
      <c r="F194" s="238" t="s">
        <v>594</v>
      </c>
      <c r="G194" s="236"/>
      <c r="H194" s="239">
        <v>6.7240000000000002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161</v>
      </c>
      <c r="AU194" s="245" t="s">
        <v>150</v>
      </c>
      <c r="AV194" s="13" t="s">
        <v>86</v>
      </c>
      <c r="AW194" s="13" t="s">
        <v>33</v>
      </c>
      <c r="AX194" s="13" t="s">
        <v>76</v>
      </c>
      <c r="AY194" s="245" t="s">
        <v>149</v>
      </c>
    </row>
    <row r="195" s="13" customFormat="1">
      <c r="A195" s="13"/>
      <c r="B195" s="235"/>
      <c r="C195" s="236"/>
      <c r="D195" s="230" t="s">
        <v>161</v>
      </c>
      <c r="E195" s="237" t="s">
        <v>1</v>
      </c>
      <c r="F195" s="238" t="s">
        <v>595</v>
      </c>
      <c r="G195" s="236"/>
      <c r="H195" s="239">
        <v>1.8600000000000001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161</v>
      </c>
      <c r="AU195" s="245" t="s">
        <v>150</v>
      </c>
      <c r="AV195" s="13" t="s">
        <v>86</v>
      </c>
      <c r="AW195" s="13" t="s">
        <v>33</v>
      </c>
      <c r="AX195" s="13" t="s">
        <v>76</v>
      </c>
      <c r="AY195" s="245" t="s">
        <v>149</v>
      </c>
    </row>
    <row r="196" s="14" customFormat="1">
      <c r="A196" s="14"/>
      <c r="B196" s="246"/>
      <c r="C196" s="247"/>
      <c r="D196" s="230" t="s">
        <v>161</v>
      </c>
      <c r="E196" s="248" t="s">
        <v>1</v>
      </c>
      <c r="F196" s="249" t="s">
        <v>163</v>
      </c>
      <c r="G196" s="247"/>
      <c r="H196" s="250">
        <v>11.23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161</v>
      </c>
      <c r="AU196" s="256" t="s">
        <v>150</v>
      </c>
      <c r="AV196" s="14" t="s">
        <v>157</v>
      </c>
      <c r="AW196" s="14" t="s">
        <v>33</v>
      </c>
      <c r="AX196" s="14" t="s">
        <v>84</v>
      </c>
      <c r="AY196" s="256" t="s">
        <v>149</v>
      </c>
    </row>
    <row r="197" s="2" customFormat="1" ht="16.5" customHeight="1">
      <c r="A197" s="37"/>
      <c r="B197" s="38"/>
      <c r="C197" s="217" t="s">
        <v>265</v>
      </c>
      <c r="D197" s="217" t="s">
        <v>152</v>
      </c>
      <c r="E197" s="218" t="s">
        <v>266</v>
      </c>
      <c r="F197" s="219" t="s">
        <v>267</v>
      </c>
      <c r="G197" s="220" t="s">
        <v>155</v>
      </c>
      <c r="H197" s="221">
        <v>39.401000000000003</v>
      </c>
      <c r="I197" s="222"/>
      <c r="J197" s="223">
        <f>ROUND(I197*H197,2)</f>
        <v>0</v>
      </c>
      <c r="K197" s="219" t="s">
        <v>156</v>
      </c>
      <c r="L197" s="43"/>
      <c r="M197" s="224" t="s">
        <v>1</v>
      </c>
      <c r="N197" s="225" t="s">
        <v>41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0.081500000000000003</v>
      </c>
      <c r="T197" s="227">
        <f>S197*H197</f>
        <v>3.2111815000000004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157</v>
      </c>
      <c r="AT197" s="228" t="s">
        <v>152</v>
      </c>
      <c r="AU197" s="228" t="s">
        <v>150</v>
      </c>
      <c r="AY197" s="16" t="s">
        <v>149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84</v>
      </c>
      <c r="BK197" s="229">
        <f>ROUND(I197*H197,2)</f>
        <v>0</v>
      </c>
      <c r="BL197" s="16" t="s">
        <v>157</v>
      </c>
      <c r="BM197" s="228" t="s">
        <v>596</v>
      </c>
    </row>
    <row r="198" s="2" customFormat="1">
      <c r="A198" s="37"/>
      <c r="B198" s="38"/>
      <c r="C198" s="39"/>
      <c r="D198" s="230" t="s">
        <v>159</v>
      </c>
      <c r="E198" s="39"/>
      <c r="F198" s="231" t="s">
        <v>269</v>
      </c>
      <c r="G198" s="39"/>
      <c r="H198" s="39"/>
      <c r="I198" s="232"/>
      <c r="J198" s="39"/>
      <c r="K198" s="39"/>
      <c r="L198" s="43"/>
      <c r="M198" s="233"/>
      <c r="N198" s="23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159</v>
      </c>
      <c r="AU198" s="16" t="s">
        <v>150</v>
      </c>
    </row>
    <row r="199" s="13" customFormat="1">
      <c r="A199" s="13"/>
      <c r="B199" s="235"/>
      <c r="C199" s="236"/>
      <c r="D199" s="230" t="s">
        <v>161</v>
      </c>
      <c r="E199" s="237" t="s">
        <v>1</v>
      </c>
      <c r="F199" s="238" t="s">
        <v>597</v>
      </c>
      <c r="G199" s="236"/>
      <c r="H199" s="239">
        <v>16.768999999999998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161</v>
      </c>
      <c r="AU199" s="245" t="s">
        <v>150</v>
      </c>
      <c r="AV199" s="13" t="s">
        <v>86</v>
      </c>
      <c r="AW199" s="13" t="s">
        <v>33</v>
      </c>
      <c r="AX199" s="13" t="s">
        <v>76</v>
      </c>
      <c r="AY199" s="245" t="s">
        <v>149</v>
      </c>
    </row>
    <row r="200" s="13" customFormat="1">
      <c r="A200" s="13"/>
      <c r="B200" s="235"/>
      <c r="C200" s="236"/>
      <c r="D200" s="230" t="s">
        <v>161</v>
      </c>
      <c r="E200" s="237" t="s">
        <v>1</v>
      </c>
      <c r="F200" s="238" t="s">
        <v>318</v>
      </c>
      <c r="G200" s="236"/>
      <c r="H200" s="239">
        <v>-2.1600000000000001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161</v>
      </c>
      <c r="AU200" s="245" t="s">
        <v>150</v>
      </c>
      <c r="AV200" s="13" t="s">
        <v>86</v>
      </c>
      <c r="AW200" s="13" t="s">
        <v>33</v>
      </c>
      <c r="AX200" s="13" t="s">
        <v>76</v>
      </c>
      <c r="AY200" s="245" t="s">
        <v>149</v>
      </c>
    </row>
    <row r="201" s="13" customFormat="1">
      <c r="A201" s="13"/>
      <c r="B201" s="235"/>
      <c r="C201" s="236"/>
      <c r="D201" s="230" t="s">
        <v>161</v>
      </c>
      <c r="E201" s="237" t="s">
        <v>1</v>
      </c>
      <c r="F201" s="238" t="s">
        <v>598</v>
      </c>
      <c r="G201" s="236"/>
      <c r="H201" s="239">
        <v>20.652000000000001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161</v>
      </c>
      <c r="AU201" s="245" t="s">
        <v>150</v>
      </c>
      <c r="AV201" s="13" t="s">
        <v>86</v>
      </c>
      <c r="AW201" s="13" t="s">
        <v>33</v>
      </c>
      <c r="AX201" s="13" t="s">
        <v>76</v>
      </c>
      <c r="AY201" s="245" t="s">
        <v>149</v>
      </c>
    </row>
    <row r="202" s="13" customFormat="1">
      <c r="A202" s="13"/>
      <c r="B202" s="235"/>
      <c r="C202" s="236"/>
      <c r="D202" s="230" t="s">
        <v>161</v>
      </c>
      <c r="E202" s="237" t="s">
        <v>1</v>
      </c>
      <c r="F202" s="238" t="s">
        <v>599</v>
      </c>
      <c r="G202" s="236"/>
      <c r="H202" s="239">
        <v>-11.4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161</v>
      </c>
      <c r="AU202" s="245" t="s">
        <v>150</v>
      </c>
      <c r="AV202" s="13" t="s">
        <v>86</v>
      </c>
      <c r="AW202" s="13" t="s">
        <v>33</v>
      </c>
      <c r="AX202" s="13" t="s">
        <v>76</v>
      </c>
      <c r="AY202" s="245" t="s">
        <v>149</v>
      </c>
    </row>
    <row r="203" s="13" customFormat="1">
      <c r="A203" s="13"/>
      <c r="B203" s="235"/>
      <c r="C203" s="236"/>
      <c r="D203" s="230" t="s">
        <v>161</v>
      </c>
      <c r="E203" s="237" t="s">
        <v>1</v>
      </c>
      <c r="F203" s="238" t="s">
        <v>600</v>
      </c>
      <c r="G203" s="236"/>
      <c r="H203" s="239">
        <v>15.539999999999999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161</v>
      </c>
      <c r="AU203" s="245" t="s">
        <v>150</v>
      </c>
      <c r="AV203" s="13" t="s">
        <v>86</v>
      </c>
      <c r="AW203" s="13" t="s">
        <v>33</v>
      </c>
      <c r="AX203" s="13" t="s">
        <v>76</v>
      </c>
      <c r="AY203" s="245" t="s">
        <v>149</v>
      </c>
    </row>
    <row r="204" s="14" customFormat="1">
      <c r="A204" s="14"/>
      <c r="B204" s="246"/>
      <c r="C204" s="247"/>
      <c r="D204" s="230" t="s">
        <v>161</v>
      </c>
      <c r="E204" s="248" t="s">
        <v>1</v>
      </c>
      <c r="F204" s="249" t="s">
        <v>163</v>
      </c>
      <c r="G204" s="247"/>
      <c r="H204" s="250">
        <v>39.401000000000003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161</v>
      </c>
      <c r="AU204" s="256" t="s">
        <v>150</v>
      </c>
      <c r="AV204" s="14" t="s">
        <v>157</v>
      </c>
      <c r="AW204" s="14" t="s">
        <v>33</v>
      </c>
      <c r="AX204" s="14" t="s">
        <v>84</v>
      </c>
      <c r="AY204" s="256" t="s">
        <v>149</v>
      </c>
    </row>
    <row r="205" s="2" customFormat="1" ht="16.5" customHeight="1">
      <c r="A205" s="37"/>
      <c r="B205" s="38"/>
      <c r="C205" s="217" t="s">
        <v>277</v>
      </c>
      <c r="D205" s="217" t="s">
        <v>152</v>
      </c>
      <c r="E205" s="218" t="s">
        <v>278</v>
      </c>
      <c r="F205" s="219" t="s">
        <v>279</v>
      </c>
      <c r="G205" s="220" t="s">
        <v>155</v>
      </c>
      <c r="H205" s="221">
        <v>13.099</v>
      </c>
      <c r="I205" s="222"/>
      <c r="J205" s="223">
        <f>ROUND(I205*H205,2)</f>
        <v>0</v>
      </c>
      <c r="K205" s="219" t="s">
        <v>156</v>
      </c>
      <c r="L205" s="43"/>
      <c r="M205" s="224" t="s">
        <v>1</v>
      </c>
      <c r="N205" s="225" t="s">
        <v>41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0.26100000000000001</v>
      </c>
      <c r="T205" s="227">
        <f>S205*H205</f>
        <v>3.4188390000000002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157</v>
      </c>
      <c r="AT205" s="228" t="s">
        <v>152</v>
      </c>
      <c r="AU205" s="228" t="s">
        <v>150</v>
      </c>
      <c r="AY205" s="16" t="s">
        <v>149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84</v>
      </c>
      <c r="BK205" s="229">
        <f>ROUND(I205*H205,2)</f>
        <v>0</v>
      </c>
      <c r="BL205" s="16" t="s">
        <v>157</v>
      </c>
      <c r="BM205" s="228" t="s">
        <v>601</v>
      </c>
    </row>
    <row r="206" s="2" customFormat="1">
      <c r="A206" s="37"/>
      <c r="B206" s="38"/>
      <c r="C206" s="39"/>
      <c r="D206" s="230" t="s">
        <v>159</v>
      </c>
      <c r="E206" s="39"/>
      <c r="F206" s="231" t="s">
        <v>281</v>
      </c>
      <c r="G206" s="39"/>
      <c r="H206" s="39"/>
      <c r="I206" s="232"/>
      <c r="J206" s="39"/>
      <c r="K206" s="39"/>
      <c r="L206" s="43"/>
      <c r="M206" s="233"/>
      <c r="N206" s="23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159</v>
      </c>
      <c r="AU206" s="16" t="s">
        <v>150</v>
      </c>
    </row>
    <row r="207" s="13" customFormat="1">
      <c r="A207" s="13"/>
      <c r="B207" s="235"/>
      <c r="C207" s="236"/>
      <c r="D207" s="230" t="s">
        <v>161</v>
      </c>
      <c r="E207" s="237" t="s">
        <v>1</v>
      </c>
      <c r="F207" s="238" t="s">
        <v>282</v>
      </c>
      <c r="G207" s="236"/>
      <c r="H207" s="239">
        <v>8.4369999999999994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161</v>
      </c>
      <c r="AU207" s="245" t="s">
        <v>150</v>
      </c>
      <c r="AV207" s="13" t="s">
        <v>86</v>
      </c>
      <c r="AW207" s="13" t="s">
        <v>33</v>
      </c>
      <c r="AX207" s="13" t="s">
        <v>76</v>
      </c>
      <c r="AY207" s="245" t="s">
        <v>149</v>
      </c>
    </row>
    <row r="208" s="13" customFormat="1">
      <c r="A208" s="13"/>
      <c r="B208" s="235"/>
      <c r="C208" s="236"/>
      <c r="D208" s="230" t="s">
        <v>161</v>
      </c>
      <c r="E208" s="237" t="s">
        <v>1</v>
      </c>
      <c r="F208" s="238" t="s">
        <v>283</v>
      </c>
      <c r="G208" s="236"/>
      <c r="H208" s="239">
        <v>-2.3999999999999999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161</v>
      </c>
      <c r="AU208" s="245" t="s">
        <v>150</v>
      </c>
      <c r="AV208" s="13" t="s">
        <v>86</v>
      </c>
      <c r="AW208" s="13" t="s">
        <v>33</v>
      </c>
      <c r="AX208" s="13" t="s">
        <v>76</v>
      </c>
      <c r="AY208" s="245" t="s">
        <v>149</v>
      </c>
    </row>
    <row r="209" s="13" customFormat="1">
      <c r="A209" s="13"/>
      <c r="B209" s="235"/>
      <c r="C209" s="236"/>
      <c r="D209" s="230" t="s">
        <v>161</v>
      </c>
      <c r="E209" s="237" t="s">
        <v>1</v>
      </c>
      <c r="F209" s="238" t="s">
        <v>284</v>
      </c>
      <c r="G209" s="236"/>
      <c r="H209" s="239">
        <v>7.0620000000000003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161</v>
      </c>
      <c r="AU209" s="245" t="s">
        <v>150</v>
      </c>
      <c r="AV209" s="13" t="s">
        <v>86</v>
      </c>
      <c r="AW209" s="13" t="s">
        <v>33</v>
      </c>
      <c r="AX209" s="13" t="s">
        <v>76</v>
      </c>
      <c r="AY209" s="245" t="s">
        <v>149</v>
      </c>
    </row>
    <row r="210" s="14" customFormat="1">
      <c r="A210" s="14"/>
      <c r="B210" s="246"/>
      <c r="C210" s="247"/>
      <c r="D210" s="230" t="s">
        <v>161</v>
      </c>
      <c r="E210" s="248" t="s">
        <v>1</v>
      </c>
      <c r="F210" s="249" t="s">
        <v>163</v>
      </c>
      <c r="G210" s="247"/>
      <c r="H210" s="250">
        <v>13.099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161</v>
      </c>
      <c r="AU210" s="256" t="s">
        <v>150</v>
      </c>
      <c r="AV210" s="14" t="s">
        <v>157</v>
      </c>
      <c r="AW210" s="14" t="s">
        <v>33</v>
      </c>
      <c r="AX210" s="14" t="s">
        <v>84</v>
      </c>
      <c r="AY210" s="256" t="s">
        <v>149</v>
      </c>
    </row>
    <row r="211" s="2" customFormat="1" ht="16.5" customHeight="1">
      <c r="A211" s="37"/>
      <c r="B211" s="38"/>
      <c r="C211" s="217" t="s">
        <v>285</v>
      </c>
      <c r="D211" s="217" t="s">
        <v>152</v>
      </c>
      <c r="E211" s="218" t="s">
        <v>286</v>
      </c>
      <c r="F211" s="219" t="s">
        <v>287</v>
      </c>
      <c r="G211" s="220" t="s">
        <v>203</v>
      </c>
      <c r="H211" s="221">
        <v>3</v>
      </c>
      <c r="I211" s="222"/>
      <c r="J211" s="223">
        <f>ROUND(I211*H211,2)</f>
        <v>0</v>
      </c>
      <c r="K211" s="219" t="s">
        <v>1</v>
      </c>
      <c r="L211" s="43"/>
      <c r="M211" s="224" t="s">
        <v>1</v>
      </c>
      <c r="N211" s="225" t="s">
        <v>41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157</v>
      </c>
      <c r="AT211" s="228" t="s">
        <v>152</v>
      </c>
      <c r="AU211" s="228" t="s">
        <v>150</v>
      </c>
      <c r="AY211" s="16" t="s">
        <v>149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84</v>
      </c>
      <c r="BK211" s="229">
        <f>ROUND(I211*H211,2)</f>
        <v>0</v>
      </c>
      <c r="BL211" s="16" t="s">
        <v>157</v>
      </c>
      <c r="BM211" s="228" t="s">
        <v>602</v>
      </c>
    </row>
    <row r="212" s="2" customFormat="1">
      <c r="A212" s="37"/>
      <c r="B212" s="38"/>
      <c r="C212" s="39"/>
      <c r="D212" s="230" t="s">
        <v>159</v>
      </c>
      <c r="E212" s="39"/>
      <c r="F212" s="231" t="s">
        <v>287</v>
      </c>
      <c r="G212" s="39"/>
      <c r="H212" s="39"/>
      <c r="I212" s="232"/>
      <c r="J212" s="39"/>
      <c r="K212" s="39"/>
      <c r="L212" s="43"/>
      <c r="M212" s="233"/>
      <c r="N212" s="23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159</v>
      </c>
      <c r="AU212" s="16" t="s">
        <v>150</v>
      </c>
    </row>
    <row r="213" s="2" customFormat="1" ht="16.5" customHeight="1">
      <c r="A213" s="37"/>
      <c r="B213" s="38"/>
      <c r="C213" s="217" t="s">
        <v>289</v>
      </c>
      <c r="D213" s="217" t="s">
        <v>152</v>
      </c>
      <c r="E213" s="218" t="s">
        <v>290</v>
      </c>
      <c r="F213" s="219" t="s">
        <v>291</v>
      </c>
      <c r="G213" s="220" t="s">
        <v>155</v>
      </c>
      <c r="H213" s="221">
        <v>4</v>
      </c>
      <c r="I213" s="222"/>
      <c r="J213" s="223">
        <f>ROUND(I213*H213,2)</f>
        <v>0</v>
      </c>
      <c r="K213" s="219" t="s">
        <v>156</v>
      </c>
      <c r="L213" s="43"/>
      <c r="M213" s="224" t="s">
        <v>1</v>
      </c>
      <c r="N213" s="225" t="s">
        <v>41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0.075999999999999998</v>
      </c>
      <c r="T213" s="227">
        <f>S213*H213</f>
        <v>0.30399999999999999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157</v>
      </c>
      <c r="AT213" s="228" t="s">
        <v>152</v>
      </c>
      <c r="AU213" s="228" t="s">
        <v>150</v>
      </c>
      <c r="AY213" s="16" t="s">
        <v>149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84</v>
      </c>
      <c r="BK213" s="229">
        <f>ROUND(I213*H213,2)</f>
        <v>0</v>
      </c>
      <c r="BL213" s="16" t="s">
        <v>157</v>
      </c>
      <c r="BM213" s="228" t="s">
        <v>603</v>
      </c>
    </row>
    <row r="214" s="2" customFormat="1">
      <c r="A214" s="37"/>
      <c r="B214" s="38"/>
      <c r="C214" s="39"/>
      <c r="D214" s="230" t="s">
        <v>159</v>
      </c>
      <c r="E214" s="39"/>
      <c r="F214" s="231" t="s">
        <v>293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159</v>
      </c>
      <c r="AU214" s="16" t="s">
        <v>150</v>
      </c>
    </row>
    <row r="215" s="13" customFormat="1">
      <c r="A215" s="13"/>
      <c r="B215" s="235"/>
      <c r="C215" s="236"/>
      <c r="D215" s="230" t="s">
        <v>161</v>
      </c>
      <c r="E215" s="237" t="s">
        <v>1</v>
      </c>
      <c r="F215" s="238" t="s">
        <v>294</v>
      </c>
      <c r="G215" s="236"/>
      <c r="H215" s="239">
        <v>1.6000000000000001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161</v>
      </c>
      <c r="AU215" s="245" t="s">
        <v>150</v>
      </c>
      <c r="AV215" s="13" t="s">
        <v>86</v>
      </c>
      <c r="AW215" s="13" t="s">
        <v>33</v>
      </c>
      <c r="AX215" s="13" t="s">
        <v>76</v>
      </c>
      <c r="AY215" s="245" t="s">
        <v>149</v>
      </c>
    </row>
    <row r="216" s="13" customFormat="1">
      <c r="A216" s="13"/>
      <c r="B216" s="235"/>
      <c r="C216" s="236"/>
      <c r="D216" s="230" t="s">
        <v>161</v>
      </c>
      <c r="E216" s="237" t="s">
        <v>1</v>
      </c>
      <c r="F216" s="238" t="s">
        <v>295</v>
      </c>
      <c r="G216" s="236"/>
      <c r="H216" s="239">
        <v>2.3999999999999999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161</v>
      </c>
      <c r="AU216" s="245" t="s">
        <v>150</v>
      </c>
      <c r="AV216" s="13" t="s">
        <v>86</v>
      </c>
      <c r="AW216" s="13" t="s">
        <v>33</v>
      </c>
      <c r="AX216" s="13" t="s">
        <v>76</v>
      </c>
      <c r="AY216" s="245" t="s">
        <v>149</v>
      </c>
    </row>
    <row r="217" s="14" customFormat="1">
      <c r="A217" s="14"/>
      <c r="B217" s="246"/>
      <c r="C217" s="247"/>
      <c r="D217" s="230" t="s">
        <v>161</v>
      </c>
      <c r="E217" s="248" t="s">
        <v>1</v>
      </c>
      <c r="F217" s="249" t="s">
        <v>163</v>
      </c>
      <c r="G217" s="247"/>
      <c r="H217" s="250">
        <v>4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161</v>
      </c>
      <c r="AU217" s="256" t="s">
        <v>150</v>
      </c>
      <c r="AV217" s="14" t="s">
        <v>157</v>
      </c>
      <c r="AW217" s="14" t="s">
        <v>33</v>
      </c>
      <c r="AX217" s="14" t="s">
        <v>84</v>
      </c>
      <c r="AY217" s="256" t="s">
        <v>149</v>
      </c>
    </row>
    <row r="218" s="2" customFormat="1" ht="21.75" customHeight="1">
      <c r="A218" s="37"/>
      <c r="B218" s="38"/>
      <c r="C218" s="217" t="s">
        <v>296</v>
      </c>
      <c r="D218" s="217" t="s">
        <v>152</v>
      </c>
      <c r="E218" s="218" t="s">
        <v>297</v>
      </c>
      <c r="F218" s="219" t="s">
        <v>298</v>
      </c>
      <c r="G218" s="220" t="s">
        <v>155</v>
      </c>
      <c r="H218" s="221">
        <v>23.600000000000001</v>
      </c>
      <c r="I218" s="222"/>
      <c r="J218" s="223">
        <f>ROUND(I218*H218,2)</f>
        <v>0</v>
      </c>
      <c r="K218" s="219" t="s">
        <v>171</v>
      </c>
      <c r="L218" s="43"/>
      <c r="M218" s="224" t="s">
        <v>1</v>
      </c>
      <c r="N218" s="225" t="s">
        <v>41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0.02</v>
      </c>
      <c r="T218" s="227">
        <f>S218*H218</f>
        <v>0.47200000000000003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157</v>
      </c>
      <c r="AT218" s="228" t="s">
        <v>152</v>
      </c>
      <c r="AU218" s="228" t="s">
        <v>150</v>
      </c>
      <c r="AY218" s="16" t="s">
        <v>149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84</v>
      </c>
      <c r="BK218" s="229">
        <f>ROUND(I218*H218,2)</f>
        <v>0</v>
      </c>
      <c r="BL218" s="16" t="s">
        <v>157</v>
      </c>
      <c r="BM218" s="228" t="s">
        <v>604</v>
      </c>
    </row>
    <row r="219" s="2" customFormat="1">
      <c r="A219" s="37"/>
      <c r="B219" s="38"/>
      <c r="C219" s="39"/>
      <c r="D219" s="230" t="s">
        <v>159</v>
      </c>
      <c r="E219" s="39"/>
      <c r="F219" s="231" t="s">
        <v>300</v>
      </c>
      <c r="G219" s="39"/>
      <c r="H219" s="39"/>
      <c r="I219" s="232"/>
      <c r="J219" s="39"/>
      <c r="K219" s="39"/>
      <c r="L219" s="43"/>
      <c r="M219" s="233"/>
      <c r="N219" s="23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159</v>
      </c>
      <c r="AU219" s="16" t="s">
        <v>150</v>
      </c>
    </row>
    <row r="220" s="2" customFormat="1">
      <c r="A220" s="37"/>
      <c r="B220" s="38"/>
      <c r="C220" s="39"/>
      <c r="D220" s="257" t="s">
        <v>174</v>
      </c>
      <c r="E220" s="39"/>
      <c r="F220" s="258" t="s">
        <v>301</v>
      </c>
      <c r="G220" s="39"/>
      <c r="H220" s="39"/>
      <c r="I220" s="232"/>
      <c r="J220" s="39"/>
      <c r="K220" s="39"/>
      <c r="L220" s="43"/>
      <c r="M220" s="233"/>
      <c r="N220" s="23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174</v>
      </c>
      <c r="AU220" s="16" t="s">
        <v>150</v>
      </c>
    </row>
    <row r="221" s="13" customFormat="1">
      <c r="A221" s="13"/>
      <c r="B221" s="235"/>
      <c r="C221" s="236"/>
      <c r="D221" s="230" t="s">
        <v>161</v>
      </c>
      <c r="E221" s="237" t="s">
        <v>1</v>
      </c>
      <c r="F221" s="238" t="s">
        <v>605</v>
      </c>
      <c r="G221" s="236"/>
      <c r="H221" s="239">
        <v>23.600000000000001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161</v>
      </c>
      <c r="AU221" s="245" t="s">
        <v>150</v>
      </c>
      <c r="AV221" s="13" t="s">
        <v>86</v>
      </c>
      <c r="AW221" s="13" t="s">
        <v>33</v>
      </c>
      <c r="AX221" s="13" t="s">
        <v>76</v>
      </c>
      <c r="AY221" s="245" t="s">
        <v>149</v>
      </c>
    </row>
    <row r="222" s="14" customFormat="1">
      <c r="A222" s="14"/>
      <c r="B222" s="246"/>
      <c r="C222" s="247"/>
      <c r="D222" s="230" t="s">
        <v>161</v>
      </c>
      <c r="E222" s="248" t="s">
        <v>1</v>
      </c>
      <c r="F222" s="249" t="s">
        <v>163</v>
      </c>
      <c r="G222" s="247"/>
      <c r="H222" s="250">
        <v>23.600000000000001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161</v>
      </c>
      <c r="AU222" s="256" t="s">
        <v>150</v>
      </c>
      <c r="AV222" s="14" t="s">
        <v>157</v>
      </c>
      <c r="AW222" s="14" t="s">
        <v>33</v>
      </c>
      <c r="AX222" s="14" t="s">
        <v>84</v>
      </c>
      <c r="AY222" s="256" t="s">
        <v>149</v>
      </c>
    </row>
    <row r="223" s="2" customFormat="1" ht="16.5" customHeight="1">
      <c r="A223" s="37"/>
      <c r="B223" s="38"/>
      <c r="C223" s="217" t="s">
        <v>304</v>
      </c>
      <c r="D223" s="217" t="s">
        <v>152</v>
      </c>
      <c r="E223" s="218" t="s">
        <v>305</v>
      </c>
      <c r="F223" s="219" t="s">
        <v>306</v>
      </c>
      <c r="G223" s="220" t="s">
        <v>155</v>
      </c>
      <c r="H223" s="221">
        <v>42.030000000000001</v>
      </c>
      <c r="I223" s="222"/>
      <c r="J223" s="223">
        <f>ROUND(I223*H223,2)</f>
        <v>0</v>
      </c>
      <c r="K223" s="219" t="s">
        <v>156</v>
      </c>
      <c r="L223" s="43"/>
      <c r="M223" s="224" t="s">
        <v>1</v>
      </c>
      <c r="N223" s="225" t="s">
        <v>41</v>
      </c>
      <c r="O223" s="90"/>
      <c r="P223" s="226">
        <f>O223*H223</f>
        <v>0</v>
      </c>
      <c r="Q223" s="226">
        <v>0</v>
      </c>
      <c r="R223" s="226">
        <f>Q223*H223</f>
        <v>0</v>
      </c>
      <c r="S223" s="226">
        <v>0.045999999999999999</v>
      </c>
      <c r="T223" s="227">
        <f>S223*H223</f>
        <v>1.9333800000000001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157</v>
      </c>
      <c r="AT223" s="228" t="s">
        <v>152</v>
      </c>
      <c r="AU223" s="228" t="s">
        <v>150</v>
      </c>
      <c r="AY223" s="16" t="s">
        <v>149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84</v>
      </c>
      <c r="BK223" s="229">
        <f>ROUND(I223*H223,2)</f>
        <v>0</v>
      </c>
      <c r="BL223" s="16" t="s">
        <v>157</v>
      </c>
      <c r="BM223" s="228" t="s">
        <v>606</v>
      </c>
    </row>
    <row r="224" s="2" customFormat="1">
      <c r="A224" s="37"/>
      <c r="B224" s="38"/>
      <c r="C224" s="39"/>
      <c r="D224" s="230" t="s">
        <v>159</v>
      </c>
      <c r="E224" s="39"/>
      <c r="F224" s="231" t="s">
        <v>308</v>
      </c>
      <c r="G224" s="39"/>
      <c r="H224" s="39"/>
      <c r="I224" s="232"/>
      <c r="J224" s="39"/>
      <c r="K224" s="39"/>
      <c r="L224" s="43"/>
      <c r="M224" s="233"/>
      <c r="N224" s="23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159</v>
      </c>
      <c r="AU224" s="16" t="s">
        <v>150</v>
      </c>
    </row>
    <row r="225" s="13" customFormat="1">
      <c r="A225" s="13"/>
      <c r="B225" s="235"/>
      <c r="C225" s="236"/>
      <c r="D225" s="230" t="s">
        <v>161</v>
      </c>
      <c r="E225" s="237" t="s">
        <v>1</v>
      </c>
      <c r="F225" s="238" t="s">
        <v>607</v>
      </c>
      <c r="G225" s="236"/>
      <c r="H225" s="239">
        <v>24.100000000000001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161</v>
      </c>
      <c r="AU225" s="245" t="s">
        <v>150</v>
      </c>
      <c r="AV225" s="13" t="s">
        <v>86</v>
      </c>
      <c r="AW225" s="13" t="s">
        <v>33</v>
      </c>
      <c r="AX225" s="13" t="s">
        <v>76</v>
      </c>
      <c r="AY225" s="245" t="s">
        <v>149</v>
      </c>
    </row>
    <row r="226" s="13" customFormat="1">
      <c r="A226" s="13"/>
      <c r="B226" s="235"/>
      <c r="C226" s="236"/>
      <c r="D226" s="230" t="s">
        <v>161</v>
      </c>
      <c r="E226" s="237" t="s">
        <v>1</v>
      </c>
      <c r="F226" s="238" t="s">
        <v>608</v>
      </c>
      <c r="G226" s="236"/>
      <c r="H226" s="239">
        <v>17.93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161</v>
      </c>
      <c r="AU226" s="245" t="s">
        <v>150</v>
      </c>
      <c r="AV226" s="13" t="s">
        <v>86</v>
      </c>
      <c r="AW226" s="13" t="s">
        <v>33</v>
      </c>
      <c r="AX226" s="13" t="s">
        <v>76</v>
      </c>
      <c r="AY226" s="245" t="s">
        <v>149</v>
      </c>
    </row>
    <row r="227" s="14" customFormat="1">
      <c r="A227" s="14"/>
      <c r="B227" s="246"/>
      <c r="C227" s="247"/>
      <c r="D227" s="230" t="s">
        <v>161</v>
      </c>
      <c r="E227" s="248" t="s">
        <v>1</v>
      </c>
      <c r="F227" s="249" t="s">
        <v>163</v>
      </c>
      <c r="G227" s="247"/>
      <c r="H227" s="250">
        <v>42.030000000000001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161</v>
      </c>
      <c r="AU227" s="256" t="s">
        <v>150</v>
      </c>
      <c r="AV227" s="14" t="s">
        <v>157</v>
      </c>
      <c r="AW227" s="14" t="s">
        <v>33</v>
      </c>
      <c r="AX227" s="14" t="s">
        <v>84</v>
      </c>
      <c r="AY227" s="256" t="s">
        <v>149</v>
      </c>
    </row>
    <row r="228" s="2" customFormat="1" ht="16.5" customHeight="1">
      <c r="A228" s="37"/>
      <c r="B228" s="38"/>
      <c r="C228" s="217" t="s">
        <v>7</v>
      </c>
      <c r="D228" s="217" t="s">
        <v>152</v>
      </c>
      <c r="E228" s="218" t="s">
        <v>312</v>
      </c>
      <c r="F228" s="219" t="s">
        <v>313</v>
      </c>
      <c r="G228" s="220" t="s">
        <v>155</v>
      </c>
      <c r="H228" s="221">
        <v>39.409999999999997</v>
      </c>
      <c r="I228" s="222"/>
      <c r="J228" s="223">
        <f>ROUND(I228*H228,2)</f>
        <v>0</v>
      </c>
      <c r="K228" s="219" t="s">
        <v>156</v>
      </c>
      <c r="L228" s="43"/>
      <c r="M228" s="224" t="s">
        <v>1</v>
      </c>
      <c r="N228" s="225" t="s">
        <v>41</v>
      </c>
      <c r="O228" s="90"/>
      <c r="P228" s="226">
        <f>O228*H228</f>
        <v>0</v>
      </c>
      <c r="Q228" s="226">
        <v>0</v>
      </c>
      <c r="R228" s="226">
        <f>Q228*H228</f>
        <v>0</v>
      </c>
      <c r="S228" s="226">
        <v>0.050000000000000003</v>
      </c>
      <c r="T228" s="227">
        <f>S228*H228</f>
        <v>1.9704999999999999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157</v>
      </c>
      <c r="AT228" s="228" t="s">
        <v>152</v>
      </c>
      <c r="AU228" s="228" t="s">
        <v>150</v>
      </c>
      <c r="AY228" s="16" t="s">
        <v>149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84</v>
      </c>
      <c r="BK228" s="229">
        <f>ROUND(I228*H228,2)</f>
        <v>0</v>
      </c>
      <c r="BL228" s="16" t="s">
        <v>157</v>
      </c>
      <c r="BM228" s="228" t="s">
        <v>609</v>
      </c>
    </row>
    <row r="229" s="2" customFormat="1">
      <c r="A229" s="37"/>
      <c r="B229" s="38"/>
      <c r="C229" s="39"/>
      <c r="D229" s="230" t="s">
        <v>159</v>
      </c>
      <c r="E229" s="39"/>
      <c r="F229" s="231" t="s">
        <v>315</v>
      </c>
      <c r="G229" s="39"/>
      <c r="H229" s="39"/>
      <c r="I229" s="232"/>
      <c r="J229" s="39"/>
      <c r="K229" s="39"/>
      <c r="L229" s="43"/>
      <c r="M229" s="233"/>
      <c r="N229" s="23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159</v>
      </c>
      <c r="AU229" s="16" t="s">
        <v>150</v>
      </c>
    </row>
    <row r="230" s="13" customFormat="1">
      <c r="A230" s="13"/>
      <c r="B230" s="235"/>
      <c r="C230" s="236"/>
      <c r="D230" s="230" t="s">
        <v>161</v>
      </c>
      <c r="E230" s="237" t="s">
        <v>1</v>
      </c>
      <c r="F230" s="238" t="s">
        <v>610</v>
      </c>
      <c r="G230" s="236"/>
      <c r="H230" s="239">
        <v>39.409999999999997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161</v>
      </c>
      <c r="AU230" s="245" t="s">
        <v>150</v>
      </c>
      <c r="AV230" s="13" t="s">
        <v>86</v>
      </c>
      <c r="AW230" s="13" t="s">
        <v>33</v>
      </c>
      <c r="AX230" s="13" t="s">
        <v>76</v>
      </c>
      <c r="AY230" s="245" t="s">
        <v>149</v>
      </c>
    </row>
    <row r="231" s="14" customFormat="1">
      <c r="A231" s="14"/>
      <c r="B231" s="246"/>
      <c r="C231" s="247"/>
      <c r="D231" s="230" t="s">
        <v>161</v>
      </c>
      <c r="E231" s="248" t="s">
        <v>1</v>
      </c>
      <c r="F231" s="249" t="s">
        <v>163</v>
      </c>
      <c r="G231" s="247"/>
      <c r="H231" s="250">
        <v>39.409999999999997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161</v>
      </c>
      <c r="AU231" s="256" t="s">
        <v>150</v>
      </c>
      <c r="AV231" s="14" t="s">
        <v>157</v>
      </c>
      <c r="AW231" s="14" t="s">
        <v>33</v>
      </c>
      <c r="AX231" s="14" t="s">
        <v>84</v>
      </c>
      <c r="AY231" s="256" t="s">
        <v>149</v>
      </c>
    </row>
    <row r="232" s="2" customFormat="1" ht="16.5" customHeight="1">
      <c r="A232" s="37"/>
      <c r="B232" s="38"/>
      <c r="C232" s="217" t="s">
        <v>319</v>
      </c>
      <c r="D232" s="217" t="s">
        <v>152</v>
      </c>
      <c r="E232" s="218" t="s">
        <v>320</v>
      </c>
      <c r="F232" s="219" t="s">
        <v>321</v>
      </c>
      <c r="G232" s="220" t="s">
        <v>322</v>
      </c>
      <c r="H232" s="221">
        <v>12.35</v>
      </c>
      <c r="I232" s="222"/>
      <c r="J232" s="223">
        <f>ROUND(I232*H232,2)</f>
        <v>0</v>
      </c>
      <c r="K232" s="219" t="s">
        <v>156</v>
      </c>
      <c r="L232" s="43"/>
      <c r="M232" s="224" t="s">
        <v>1</v>
      </c>
      <c r="N232" s="225" t="s">
        <v>41</v>
      </c>
      <c r="O232" s="90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157</v>
      </c>
      <c r="AT232" s="228" t="s">
        <v>152</v>
      </c>
      <c r="AU232" s="228" t="s">
        <v>150</v>
      </c>
      <c r="AY232" s="16" t="s">
        <v>149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84</v>
      </c>
      <c r="BK232" s="229">
        <f>ROUND(I232*H232,2)</f>
        <v>0</v>
      </c>
      <c r="BL232" s="16" t="s">
        <v>157</v>
      </c>
      <c r="BM232" s="228" t="s">
        <v>611</v>
      </c>
    </row>
    <row r="233" s="2" customFormat="1">
      <c r="A233" s="37"/>
      <c r="B233" s="38"/>
      <c r="C233" s="39"/>
      <c r="D233" s="230" t="s">
        <v>159</v>
      </c>
      <c r="E233" s="39"/>
      <c r="F233" s="231" t="s">
        <v>324</v>
      </c>
      <c r="G233" s="39"/>
      <c r="H233" s="39"/>
      <c r="I233" s="232"/>
      <c r="J233" s="39"/>
      <c r="K233" s="39"/>
      <c r="L233" s="43"/>
      <c r="M233" s="233"/>
      <c r="N233" s="23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159</v>
      </c>
      <c r="AU233" s="16" t="s">
        <v>150</v>
      </c>
    </row>
    <row r="234" s="2" customFormat="1" ht="16.5" customHeight="1">
      <c r="A234" s="37"/>
      <c r="B234" s="38"/>
      <c r="C234" s="217" t="s">
        <v>325</v>
      </c>
      <c r="D234" s="217" t="s">
        <v>152</v>
      </c>
      <c r="E234" s="218" t="s">
        <v>326</v>
      </c>
      <c r="F234" s="219" t="s">
        <v>327</v>
      </c>
      <c r="G234" s="220" t="s">
        <v>322</v>
      </c>
      <c r="H234" s="221">
        <v>12.35</v>
      </c>
      <c r="I234" s="222"/>
      <c r="J234" s="223">
        <f>ROUND(I234*H234,2)</f>
        <v>0</v>
      </c>
      <c r="K234" s="219" t="s">
        <v>156</v>
      </c>
      <c r="L234" s="43"/>
      <c r="M234" s="224" t="s">
        <v>1</v>
      </c>
      <c r="N234" s="225" t="s">
        <v>41</v>
      </c>
      <c r="O234" s="90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157</v>
      </c>
      <c r="AT234" s="228" t="s">
        <v>152</v>
      </c>
      <c r="AU234" s="228" t="s">
        <v>150</v>
      </c>
      <c r="AY234" s="16" t="s">
        <v>149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84</v>
      </c>
      <c r="BK234" s="229">
        <f>ROUND(I234*H234,2)</f>
        <v>0</v>
      </c>
      <c r="BL234" s="16" t="s">
        <v>157</v>
      </c>
      <c r="BM234" s="228" t="s">
        <v>612</v>
      </c>
    </row>
    <row r="235" s="2" customFormat="1">
      <c r="A235" s="37"/>
      <c r="B235" s="38"/>
      <c r="C235" s="39"/>
      <c r="D235" s="230" t="s">
        <v>159</v>
      </c>
      <c r="E235" s="39"/>
      <c r="F235" s="231" t="s">
        <v>329</v>
      </c>
      <c r="G235" s="39"/>
      <c r="H235" s="39"/>
      <c r="I235" s="232"/>
      <c r="J235" s="39"/>
      <c r="K235" s="39"/>
      <c r="L235" s="43"/>
      <c r="M235" s="233"/>
      <c r="N235" s="23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159</v>
      </c>
      <c r="AU235" s="16" t="s">
        <v>150</v>
      </c>
    </row>
    <row r="236" s="2" customFormat="1" ht="16.5" customHeight="1">
      <c r="A236" s="37"/>
      <c r="B236" s="38"/>
      <c r="C236" s="217" t="s">
        <v>330</v>
      </c>
      <c r="D236" s="217" t="s">
        <v>152</v>
      </c>
      <c r="E236" s="218" t="s">
        <v>331</v>
      </c>
      <c r="F236" s="219" t="s">
        <v>332</v>
      </c>
      <c r="G236" s="220" t="s">
        <v>322</v>
      </c>
      <c r="H236" s="221">
        <v>234.65000000000001</v>
      </c>
      <c r="I236" s="222"/>
      <c r="J236" s="223">
        <f>ROUND(I236*H236,2)</f>
        <v>0</v>
      </c>
      <c r="K236" s="219" t="s">
        <v>156</v>
      </c>
      <c r="L236" s="43"/>
      <c r="M236" s="224" t="s">
        <v>1</v>
      </c>
      <c r="N236" s="225" t="s">
        <v>41</v>
      </c>
      <c r="O236" s="90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157</v>
      </c>
      <c r="AT236" s="228" t="s">
        <v>152</v>
      </c>
      <c r="AU236" s="228" t="s">
        <v>150</v>
      </c>
      <c r="AY236" s="16" t="s">
        <v>149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84</v>
      </c>
      <c r="BK236" s="229">
        <f>ROUND(I236*H236,2)</f>
        <v>0</v>
      </c>
      <c r="BL236" s="16" t="s">
        <v>157</v>
      </c>
      <c r="BM236" s="228" t="s">
        <v>613</v>
      </c>
    </row>
    <row r="237" s="2" customFormat="1">
      <c r="A237" s="37"/>
      <c r="B237" s="38"/>
      <c r="C237" s="39"/>
      <c r="D237" s="230" t="s">
        <v>159</v>
      </c>
      <c r="E237" s="39"/>
      <c r="F237" s="231" t="s">
        <v>334</v>
      </c>
      <c r="G237" s="39"/>
      <c r="H237" s="39"/>
      <c r="I237" s="232"/>
      <c r="J237" s="39"/>
      <c r="K237" s="39"/>
      <c r="L237" s="43"/>
      <c r="M237" s="233"/>
      <c r="N237" s="23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159</v>
      </c>
      <c r="AU237" s="16" t="s">
        <v>150</v>
      </c>
    </row>
    <row r="238" s="13" customFormat="1">
      <c r="A238" s="13"/>
      <c r="B238" s="235"/>
      <c r="C238" s="236"/>
      <c r="D238" s="230" t="s">
        <v>161</v>
      </c>
      <c r="E238" s="236"/>
      <c r="F238" s="238" t="s">
        <v>614</v>
      </c>
      <c r="G238" s="236"/>
      <c r="H238" s="239">
        <v>234.65000000000001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161</v>
      </c>
      <c r="AU238" s="245" t="s">
        <v>150</v>
      </c>
      <c r="AV238" s="13" t="s">
        <v>86</v>
      </c>
      <c r="AW238" s="13" t="s">
        <v>4</v>
      </c>
      <c r="AX238" s="13" t="s">
        <v>84</v>
      </c>
      <c r="AY238" s="245" t="s">
        <v>149</v>
      </c>
    </row>
    <row r="239" s="2" customFormat="1" ht="21.75" customHeight="1">
      <c r="A239" s="37"/>
      <c r="B239" s="38"/>
      <c r="C239" s="217" t="s">
        <v>336</v>
      </c>
      <c r="D239" s="217" t="s">
        <v>152</v>
      </c>
      <c r="E239" s="218" t="s">
        <v>337</v>
      </c>
      <c r="F239" s="219" t="s">
        <v>338</v>
      </c>
      <c r="G239" s="220" t="s">
        <v>322</v>
      </c>
      <c r="H239" s="221">
        <v>12.35</v>
      </c>
      <c r="I239" s="222"/>
      <c r="J239" s="223">
        <f>ROUND(I239*H239,2)</f>
        <v>0</v>
      </c>
      <c r="K239" s="219" t="s">
        <v>156</v>
      </c>
      <c r="L239" s="43"/>
      <c r="M239" s="224" t="s">
        <v>1</v>
      </c>
      <c r="N239" s="225" t="s">
        <v>41</v>
      </c>
      <c r="O239" s="90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157</v>
      </c>
      <c r="AT239" s="228" t="s">
        <v>152</v>
      </c>
      <c r="AU239" s="228" t="s">
        <v>150</v>
      </c>
      <c r="AY239" s="16" t="s">
        <v>149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84</v>
      </c>
      <c r="BK239" s="229">
        <f>ROUND(I239*H239,2)</f>
        <v>0</v>
      </c>
      <c r="BL239" s="16" t="s">
        <v>157</v>
      </c>
      <c r="BM239" s="228" t="s">
        <v>615</v>
      </c>
    </row>
    <row r="240" s="2" customFormat="1">
      <c r="A240" s="37"/>
      <c r="B240" s="38"/>
      <c r="C240" s="39"/>
      <c r="D240" s="230" t="s">
        <v>159</v>
      </c>
      <c r="E240" s="39"/>
      <c r="F240" s="231" t="s">
        <v>340</v>
      </c>
      <c r="G240" s="39"/>
      <c r="H240" s="39"/>
      <c r="I240" s="232"/>
      <c r="J240" s="39"/>
      <c r="K240" s="39"/>
      <c r="L240" s="43"/>
      <c r="M240" s="233"/>
      <c r="N240" s="23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159</v>
      </c>
      <c r="AU240" s="16" t="s">
        <v>150</v>
      </c>
    </row>
    <row r="241" s="12" customFormat="1" ht="20.88" customHeight="1">
      <c r="A241" s="12"/>
      <c r="B241" s="201"/>
      <c r="C241" s="202"/>
      <c r="D241" s="203" t="s">
        <v>75</v>
      </c>
      <c r="E241" s="215" t="s">
        <v>341</v>
      </c>
      <c r="F241" s="215" t="s">
        <v>342</v>
      </c>
      <c r="G241" s="202"/>
      <c r="H241" s="202"/>
      <c r="I241" s="205"/>
      <c r="J241" s="216">
        <f>BK241</f>
        <v>0</v>
      </c>
      <c r="K241" s="202"/>
      <c r="L241" s="207"/>
      <c r="M241" s="208"/>
      <c r="N241" s="209"/>
      <c r="O241" s="209"/>
      <c r="P241" s="210">
        <f>SUM(P242:P243)</f>
        <v>0</v>
      </c>
      <c r="Q241" s="209"/>
      <c r="R241" s="210">
        <f>SUM(R242:R243)</f>
        <v>0</v>
      </c>
      <c r="S241" s="209"/>
      <c r="T241" s="211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2" t="s">
        <v>84</v>
      </c>
      <c r="AT241" s="213" t="s">
        <v>75</v>
      </c>
      <c r="AU241" s="213" t="s">
        <v>86</v>
      </c>
      <c r="AY241" s="212" t="s">
        <v>149</v>
      </c>
      <c r="BK241" s="214">
        <f>SUM(BK242:BK243)</f>
        <v>0</v>
      </c>
    </row>
    <row r="242" s="2" customFormat="1" ht="16.5" customHeight="1">
      <c r="A242" s="37"/>
      <c r="B242" s="38"/>
      <c r="C242" s="217" t="s">
        <v>343</v>
      </c>
      <c r="D242" s="217" t="s">
        <v>152</v>
      </c>
      <c r="E242" s="218" t="s">
        <v>344</v>
      </c>
      <c r="F242" s="219" t="s">
        <v>345</v>
      </c>
      <c r="G242" s="220" t="s">
        <v>322</v>
      </c>
      <c r="H242" s="221">
        <v>3.7320000000000002</v>
      </c>
      <c r="I242" s="222"/>
      <c r="J242" s="223">
        <f>ROUND(I242*H242,2)</f>
        <v>0</v>
      </c>
      <c r="K242" s="219" t="s">
        <v>156</v>
      </c>
      <c r="L242" s="43"/>
      <c r="M242" s="224" t="s">
        <v>1</v>
      </c>
      <c r="N242" s="225" t="s">
        <v>41</v>
      </c>
      <c r="O242" s="90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157</v>
      </c>
      <c r="AT242" s="228" t="s">
        <v>152</v>
      </c>
      <c r="AU242" s="228" t="s">
        <v>150</v>
      </c>
      <c r="AY242" s="16" t="s">
        <v>149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84</v>
      </c>
      <c r="BK242" s="229">
        <f>ROUND(I242*H242,2)</f>
        <v>0</v>
      </c>
      <c r="BL242" s="16" t="s">
        <v>157</v>
      </c>
      <c r="BM242" s="228" t="s">
        <v>616</v>
      </c>
    </row>
    <row r="243" s="2" customFormat="1">
      <c r="A243" s="37"/>
      <c r="B243" s="38"/>
      <c r="C243" s="39"/>
      <c r="D243" s="230" t="s">
        <v>159</v>
      </c>
      <c r="E243" s="39"/>
      <c r="F243" s="231" t="s">
        <v>347</v>
      </c>
      <c r="G243" s="39"/>
      <c r="H243" s="39"/>
      <c r="I243" s="232"/>
      <c r="J243" s="39"/>
      <c r="K243" s="39"/>
      <c r="L243" s="43"/>
      <c r="M243" s="233"/>
      <c r="N243" s="23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159</v>
      </c>
      <c r="AU243" s="16" t="s">
        <v>150</v>
      </c>
    </row>
    <row r="244" s="12" customFormat="1" ht="25.92" customHeight="1">
      <c r="A244" s="12"/>
      <c r="B244" s="201"/>
      <c r="C244" s="202"/>
      <c r="D244" s="203" t="s">
        <v>75</v>
      </c>
      <c r="E244" s="204" t="s">
        <v>348</v>
      </c>
      <c r="F244" s="204" t="s">
        <v>349</v>
      </c>
      <c r="G244" s="202"/>
      <c r="H244" s="202"/>
      <c r="I244" s="205"/>
      <c r="J244" s="206">
        <f>BK244</f>
        <v>0</v>
      </c>
      <c r="K244" s="202"/>
      <c r="L244" s="207"/>
      <c r="M244" s="208"/>
      <c r="N244" s="209"/>
      <c r="O244" s="209"/>
      <c r="P244" s="210">
        <f>P245+P267+P269+P274+P285+P292+P315+P340+P342</f>
        <v>0</v>
      </c>
      <c r="Q244" s="209"/>
      <c r="R244" s="210">
        <f>R245+R267+R269+R274+R285+R292+R315+R340+R342</f>
        <v>0.76070470000000001</v>
      </c>
      <c r="S244" s="209"/>
      <c r="T244" s="211">
        <f>T245+T267+T269+T274+T285+T292+T315+T340+T342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2" t="s">
        <v>86</v>
      </c>
      <c r="AT244" s="213" t="s">
        <v>75</v>
      </c>
      <c r="AU244" s="213" t="s">
        <v>76</v>
      </c>
      <c r="AY244" s="212" t="s">
        <v>149</v>
      </c>
      <c r="BK244" s="214">
        <f>BK245+BK267+BK269+BK274+BK285+BK292+BK315+BK340+BK342</f>
        <v>0</v>
      </c>
    </row>
    <row r="245" s="12" customFormat="1" ht="22.8" customHeight="1">
      <c r="A245" s="12"/>
      <c r="B245" s="201"/>
      <c r="C245" s="202"/>
      <c r="D245" s="203" t="s">
        <v>75</v>
      </c>
      <c r="E245" s="215" t="s">
        <v>350</v>
      </c>
      <c r="F245" s="215" t="s">
        <v>351</v>
      </c>
      <c r="G245" s="202"/>
      <c r="H245" s="202"/>
      <c r="I245" s="205"/>
      <c r="J245" s="216">
        <f>BK245</f>
        <v>0</v>
      </c>
      <c r="K245" s="202"/>
      <c r="L245" s="207"/>
      <c r="M245" s="208"/>
      <c r="N245" s="209"/>
      <c r="O245" s="209"/>
      <c r="P245" s="210">
        <f>SUM(P246:P266)</f>
        <v>0</v>
      </c>
      <c r="Q245" s="209"/>
      <c r="R245" s="210">
        <f>SUM(R246:R266)</f>
        <v>0.048629999999999993</v>
      </c>
      <c r="S245" s="209"/>
      <c r="T245" s="211">
        <f>SUM(T246:T266)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2" t="s">
        <v>86</v>
      </c>
      <c r="AT245" s="213" t="s">
        <v>75</v>
      </c>
      <c r="AU245" s="213" t="s">
        <v>84</v>
      </c>
      <c r="AY245" s="212" t="s">
        <v>149</v>
      </c>
      <c r="BK245" s="214">
        <f>SUM(BK246:BK266)</f>
        <v>0</v>
      </c>
    </row>
    <row r="246" s="2" customFormat="1" ht="16.5" customHeight="1">
      <c r="A246" s="37"/>
      <c r="B246" s="38"/>
      <c r="C246" s="217" t="s">
        <v>352</v>
      </c>
      <c r="D246" s="217" t="s">
        <v>152</v>
      </c>
      <c r="E246" s="218" t="s">
        <v>353</v>
      </c>
      <c r="F246" s="219" t="s">
        <v>354</v>
      </c>
      <c r="G246" s="220" t="s">
        <v>232</v>
      </c>
      <c r="H246" s="221">
        <v>2</v>
      </c>
      <c r="I246" s="222"/>
      <c r="J246" s="223">
        <f>ROUND(I246*H246,2)</f>
        <v>0</v>
      </c>
      <c r="K246" s="219" t="s">
        <v>1</v>
      </c>
      <c r="L246" s="43"/>
      <c r="M246" s="224" t="s">
        <v>1</v>
      </c>
      <c r="N246" s="225" t="s">
        <v>41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265</v>
      </c>
      <c r="AT246" s="228" t="s">
        <v>152</v>
      </c>
      <c r="AU246" s="228" t="s">
        <v>86</v>
      </c>
      <c r="AY246" s="16" t="s">
        <v>149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84</v>
      </c>
      <c r="BK246" s="229">
        <f>ROUND(I246*H246,2)</f>
        <v>0</v>
      </c>
      <c r="BL246" s="16" t="s">
        <v>265</v>
      </c>
      <c r="BM246" s="228" t="s">
        <v>617</v>
      </c>
    </row>
    <row r="247" s="2" customFormat="1" ht="16.5" customHeight="1">
      <c r="A247" s="37"/>
      <c r="B247" s="38"/>
      <c r="C247" s="217" t="s">
        <v>356</v>
      </c>
      <c r="D247" s="217" t="s">
        <v>152</v>
      </c>
      <c r="E247" s="218" t="s">
        <v>357</v>
      </c>
      <c r="F247" s="219" t="s">
        <v>358</v>
      </c>
      <c r="G247" s="220" t="s">
        <v>237</v>
      </c>
      <c r="H247" s="221">
        <v>1</v>
      </c>
      <c r="I247" s="222"/>
      <c r="J247" s="223">
        <f>ROUND(I247*H247,2)</f>
        <v>0</v>
      </c>
      <c r="K247" s="219" t="s">
        <v>1</v>
      </c>
      <c r="L247" s="43"/>
      <c r="M247" s="224" t="s">
        <v>1</v>
      </c>
      <c r="N247" s="225" t="s">
        <v>41</v>
      </c>
      <c r="O247" s="90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265</v>
      </c>
      <c r="AT247" s="228" t="s">
        <v>152</v>
      </c>
      <c r="AU247" s="228" t="s">
        <v>86</v>
      </c>
      <c r="AY247" s="16" t="s">
        <v>149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84</v>
      </c>
      <c r="BK247" s="229">
        <f>ROUND(I247*H247,2)</f>
        <v>0</v>
      </c>
      <c r="BL247" s="16" t="s">
        <v>265</v>
      </c>
      <c r="BM247" s="228" t="s">
        <v>618</v>
      </c>
    </row>
    <row r="248" s="2" customFormat="1">
      <c r="A248" s="37"/>
      <c r="B248" s="38"/>
      <c r="C248" s="39"/>
      <c r="D248" s="230" t="s">
        <v>159</v>
      </c>
      <c r="E248" s="39"/>
      <c r="F248" s="231" t="s">
        <v>619</v>
      </c>
      <c r="G248" s="39"/>
      <c r="H248" s="39"/>
      <c r="I248" s="232"/>
      <c r="J248" s="39"/>
      <c r="K248" s="39"/>
      <c r="L248" s="43"/>
      <c r="M248" s="233"/>
      <c r="N248" s="23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159</v>
      </c>
      <c r="AU248" s="16" t="s">
        <v>86</v>
      </c>
    </row>
    <row r="249" s="2" customFormat="1" ht="16.5" customHeight="1">
      <c r="A249" s="37"/>
      <c r="B249" s="38"/>
      <c r="C249" s="217" t="s">
        <v>360</v>
      </c>
      <c r="D249" s="217" t="s">
        <v>152</v>
      </c>
      <c r="E249" s="218" t="s">
        <v>366</v>
      </c>
      <c r="F249" s="219" t="s">
        <v>367</v>
      </c>
      <c r="G249" s="220" t="s">
        <v>237</v>
      </c>
      <c r="H249" s="221">
        <v>3</v>
      </c>
      <c r="I249" s="222"/>
      <c r="J249" s="223">
        <f>ROUND(I249*H249,2)</f>
        <v>0</v>
      </c>
      <c r="K249" s="219" t="s">
        <v>156</v>
      </c>
      <c r="L249" s="43"/>
      <c r="M249" s="224" t="s">
        <v>1</v>
      </c>
      <c r="N249" s="225" t="s">
        <v>41</v>
      </c>
      <c r="O249" s="90"/>
      <c r="P249" s="226">
        <f>O249*H249</f>
        <v>0</v>
      </c>
      <c r="Q249" s="226">
        <v>0.01197</v>
      </c>
      <c r="R249" s="226">
        <f>Q249*H249</f>
        <v>0.035909999999999997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265</v>
      </c>
      <c r="AT249" s="228" t="s">
        <v>152</v>
      </c>
      <c r="AU249" s="228" t="s">
        <v>86</v>
      </c>
      <c r="AY249" s="16" t="s">
        <v>149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84</v>
      </c>
      <c r="BK249" s="229">
        <f>ROUND(I249*H249,2)</f>
        <v>0</v>
      </c>
      <c r="BL249" s="16" t="s">
        <v>265</v>
      </c>
      <c r="BM249" s="228" t="s">
        <v>620</v>
      </c>
    </row>
    <row r="250" s="2" customFormat="1">
      <c r="A250" s="37"/>
      <c r="B250" s="38"/>
      <c r="C250" s="39"/>
      <c r="D250" s="230" t="s">
        <v>159</v>
      </c>
      <c r="E250" s="39"/>
      <c r="F250" s="231" t="s">
        <v>369</v>
      </c>
      <c r="G250" s="39"/>
      <c r="H250" s="39"/>
      <c r="I250" s="232"/>
      <c r="J250" s="39"/>
      <c r="K250" s="39"/>
      <c r="L250" s="43"/>
      <c r="M250" s="233"/>
      <c r="N250" s="234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159</v>
      </c>
      <c r="AU250" s="16" t="s">
        <v>86</v>
      </c>
    </row>
    <row r="251" s="2" customFormat="1" ht="16.5" customHeight="1">
      <c r="A251" s="37"/>
      <c r="B251" s="38"/>
      <c r="C251" s="217" t="s">
        <v>365</v>
      </c>
      <c r="D251" s="217" t="s">
        <v>152</v>
      </c>
      <c r="E251" s="218" t="s">
        <v>371</v>
      </c>
      <c r="F251" s="219" t="s">
        <v>372</v>
      </c>
      <c r="G251" s="220" t="s">
        <v>237</v>
      </c>
      <c r="H251" s="221">
        <v>2</v>
      </c>
      <c r="I251" s="222"/>
      <c r="J251" s="223">
        <f>ROUND(I251*H251,2)</f>
        <v>0</v>
      </c>
      <c r="K251" s="219" t="s">
        <v>156</v>
      </c>
      <c r="L251" s="43"/>
      <c r="M251" s="224" t="s">
        <v>1</v>
      </c>
      <c r="N251" s="225" t="s">
        <v>41</v>
      </c>
      <c r="O251" s="90"/>
      <c r="P251" s="226">
        <f>O251*H251</f>
        <v>0</v>
      </c>
      <c r="Q251" s="226">
        <v>0.00051999999999999995</v>
      </c>
      <c r="R251" s="226">
        <f>Q251*H251</f>
        <v>0.0010399999999999999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265</v>
      </c>
      <c r="AT251" s="228" t="s">
        <v>152</v>
      </c>
      <c r="AU251" s="228" t="s">
        <v>86</v>
      </c>
      <c r="AY251" s="16" t="s">
        <v>149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84</v>
      </c>
      <c r="BK251" s="229">
        <f>ROUND(I251*H251,2)</f>
        <v>0</v>
      </c>
      <c r="BL251" s="16" t="s">
        <v>265</v>
      </c>
      <c r="BM251" s="228" t="s">
        <v>621</v>
      </c>
    </row>
    <row r="252" s="2" customFormat="1">
      <c r="A252" s="37"/>
      <c r="B252" s="38"/>
      <c r="C252" s="39"/>
      <c r="D252" s="230" t="s">
        <v>159</v>
      </c>
      <c r="E252" s="39"/>
      <c r="F252" s="231" t="s">
        <v>374</v>
      </c>
      <c r="G252" s="39"/>
      <c r="H252" s="39"/>
      <c r="I252" s="232"/>
      <c r="J252" s="39"/>
      <c r="K252" s="39"/>
      <c r="L252" s="43"/>
      <c r="M252" s="233"/>
      <c r="N252" s="23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159</v>
      </c>
      <c r="AU252" s="16" t="s">
        <v>86</v>
      </c>
    </row>
    <row r="253" s="2" customFormat="1" ht="16.5" customHeight="1">
      <c r="A253" s="37"/>
      <c r="B253" s="38"/>
      <c r="C253" s="217" t="s">
        <v>370</v>
      </c>
      <c r="D253" s="217" t="s">
        <v>152</v>
      </c>
      <c r="E253" s="218" t="s">
        <v>376</v>
      </c>
      <c r="F253" s="219" t="s">
        <v>377</v>
      </c>
      <c r="G253" s="220" t="s">
        <v>237</v>
      </c>
      <c r="H253" s="221">
        <v>2</v>
      </c>
      <c r="I253" s="222"/>
      <c r="J253" s="223">
        <f>ROUND(I253*H253,2)</f>
        <v>0</v>
      </c>
      <c r="K253" s="219" t="s">
        <v>156</v>
      </c>
      <c r="L253" s="43"/>
      <c r="M253" s="224" t="s">
        <v>1</v>
      </c>
      <c r="N253" s="225" t="s">
        <v>41</v>
      </c>
      <c r="O253" s="90"/>
      <c r="P253" s="226">
        <f>O253*H253</f>
        <v>0</v>
      </c>
      <c r="Q253" s="226">
        <v>0.00051999999999999995</v>
      </c>
      <c r="R253" s="226">
        <f>Q253*H253</f>
        <v>0.0010399999999999999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265</v>
      </c>
      <c r="AT253" s="228" t="s">
        <v>152</v>
      </c>
      <c r="AU253" s="228" t="s">
        <v>86</v>
      </c>
      <c r="AY253" s="16" t="s">
        <v>149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84</v>
      </c>
      <c r="BK253" s="229">
        <f>ROUND(I253*H253,2)</f>
        <v>0</v>
      </c>
      <c r="BL253" s="16" t="s">
        <v>265</v>
      </c>
      <c r="BM253" s="228" t="s">
        <v>622</v>
      </c>
    </row>
    <row r="254" s="2" customFormat="1">
      <c r="A254" s="37"/>
      <c r="B254" s="38"/>
      <c r="C254" s="39"/>
      <c r="D254" s="230" t="s">
        <v>159</v>
      </c>
      <c r="E254" s="39"/>
      <c r="F254" s="231" t="s">
        <v>379</v>
      </c>
      <c r="G254" s="39"/>
      <c r="H254" s="39"/>
      <c r="I254" s="232"/>
      <c r="J254" s="39"/>
      <c r="K254" s="39"/>
      <c r="L254" s="43"/>
      <c r="M254" s="233"/>
      <c r="N254" s="23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159</v>
      </c>
      <c r="AU254" s="16" t="s">
        <v>86</v>
      </c>
    </row>
    <row r="255" s="2" customFormat="1" ht="16.5" customHeight="1">
      <c r="A255" s="37"/>
      <c r="B255" s="38"/>
      <c r="C255" s="217" t="s">
        <v>375</v>
      </c>
      <c r="D255" s="217" t="s">
        <v>152</v>
      </c>
      <c r="E255" s="218" t="s">
        <v>381</v>
      </c>
      <c r="F255" s="219" t="s">
        <v>382</v>
      </c>
      <c r="G255" s="220" t="s">
        <v>237</v>
      </c>
      <c r="H255" s="221">
        <v>2</v>
      </c>
      <c r="I255" s="222"/>
      <c r="J255" s="223">
        <f>ROUND(I255*H255,2)</f>
        <v>0</v>
      </c>
      <c r="K255" s="219" t="s">
        <v>156</v>
      </c>
      <c r="L255" s="43"/>
      <c r="M255" s="224" t="s">
        <v>1</v>
      </c>
      <c r="N255" s="225" t="s">
        <v>41</v>
      </c>
      <c r="O255" s="90"/>
      <c r="P255" s="226">
        <f>O255*H255</f>
        <v>0</v>
      </c>
      <c r="Q255" s="226">
        <v>0.00051999999999999995</v>
      </c>
      <c r="R255" s="226">
        <f>Q255*H255</f>
        <v>0.0010399999999999999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265</v>
      </c>
      <c r="AT255" s="228" t="s">
        <v>152</v>
      </c>
      <c r="AU255" s="228" t="s">
        <v>86</v>
      </c>
      <c r="AY255" s="16" t="s">
        <v>149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84</v>
      </c>
      <c r="BK255" s="229">
        <f>ROUND(I255*H255,2)</f>
        <v>0</v>
      </c>
      <c r="BL255" s="16" t="s">
        <v>265</v>
      </c>
      <c r="BM255" s="228" t="s">
        <v>623</v>
      </c>
    </row>
    <row r="256" s="2" customFormat="1">
      <c r="A256" s="37"/>
      <c r="B256" s="38"/>
      <c r="C256" s="39"/>
      <c r="D256" s="230" t="s">
        <v>159</v>
      </c>
      <c r="E256" s="39"/>
      <c r="F256" s="231" t="s">
        <v>384</v>
      </c>
      <c r="G256" s="39"/>
      <c r="H256" s="39"/>
      <c r="I256" s="232"/>
      <c r="J256" s="39"/>
      <c r="K256" s="39"/>
      <c r="L256" s="43"/>
      <c r="M256" s="233"/>
      <c r="N256" s="23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159</v>
      </c>
      <c r="AU256" s="16" t="s">
        <v>86</v>
      </c>
    </row>
    <row r="257" s="2" customFormat="1" ht="16.5" customHeight="1">
      <c r="A257" s="37"/>
      <c r="B257" s="38"/>
      <c r="C257" s="217" t="s">
        <v>380</v>
      </c>
      <c r="D257" s="217" t="s">
        <v>152</v>
      </c>
      <c r="E257" s="218" t="s">
        <v>386</v>
      </c>
      <c r="F257" s="219" t="s">
        <v>387</v>
      </c>
      <c r="G257" s="220" t="s">
        <v>237</v>
      </c>
      <c r="H257" s="221">
        <v>1</v>
      </c>
      <c r="I257" s="222"/>
      <c r="J257" s="223">
        <f>ROUND(I257*H257,2)</f>
        <v>0</v>
      </c>
      <c r="K257" s="219" t="s">
        <v>1</v>
      </c>
      <c r="L257" s="43"/>
      <c r="M257" s="224" t="s">
        <v>1</v>
      </c>
      <c r="N257" s="225" t="s">
        <v>41</v>
      </c>
      <c r="O257" s="90"/>
      <c r="P257" s="226">
        <f>O257*H257</f>
        <v>0</v>
      </c>
      <c r="Q257" s="226">
        <v>0.00051999999999999995</v>
      </c>
      <c r="R257" s="226">
        <f>Q257*H257</f>
        <v>0.00051999999999999995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265</v>
      </c>
      <c r="AT257" s="228" t="s">
        <v>152</v>
      </c>
      <c r="AU257" s="228" t="s">
        <v>86</v>
      </c>
      <c r="AY257" s="16" t="s">
        <v>149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84</v>
      </c>
      <c r="BK257" s="229">
        <f>ROUND(I257*H257,2)</f>
        <v>0</v>
      </c>
      <c r="BL257" s="16" t="s">
        <v>265</v>
      </c>
      <c r="BM257" s="228" t="s">
        <v>624</v>
      </c>
    </row>
    <row r="258" s="2" customFormat="1">
      <c r="A258" s="37"/>
      <c r="B258" s="38"/>
      <c r="C258" s="39"/>
      <c r="D258" s="230" t="s">
        <v>159</v>
      </c>
      <c r="E258" s="39"/>
      <c r="F258" s="231" t="s">
        <v>384</v>
      </c>
      <c r="G258" s="39"/>
      <c r="H258" s="39"/>
      <c r="I258" s="232"/>
      <c r="J258" s="39"/>
      <c r="K258" s="39"/>
      <c r="L258" s="43"/>
      <c r="M258" s="233"/>
      <c r="N258" s="23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159</v>
      </c>
      <c r="AU258" s="16" t="s">
        <v>86</v>
      </c>
    </row>
    <row r="259" s="2" customFormat="1" ht="16.5" customHeight="1">
      <c r="A259" s="37"/>
      <c r="B259" s="38"/>
      <c r="C259" s="217" t="s">
        <v>625</v>
      </c>
      <c r="D259" s="217" t="s">
        <v>152</v>
      </c>
      <c r="E259" s="218" t="s">
        <v>390</v>
      </c>
      <c r="F259" s="219" t="s">
        <v>391</v>
      </c>
      <c r="G259" s="220" t="s">
        <v>237</v>
      </c>
      <c r="H259" s="221">
        <v>3</v>
      </c>
      <c r="I259" s="222"/>
      <c r="J259" s="223">
        <f>ROUND(I259*H259,2)</f>
        <v>0</v>
      </c>
      <c r="K259" s="219" t="s">
        <v>156</v>
      </c>
      <c r="L259" s="43"/>
      <c r="M259" s="224" t="s">
        <v>1</v>
      </c>
      <c r="N259" s="225" t="s">
        <v>41</v>
      </c>
      <c r="O259" s="90"/>
      <c r="P259" s="226">
        <f>O259*H259</f>
        <v>0</v>
      </c>
      <c r="Q259" s="226">
        <v>0.0018</v>
      </c>
      <c r="R259" s="226">
        <f>Q259*H259</f>
        <v>0.0054000000000000003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265</v>
      </c>
      <c r="AT259" s="228" t="s">
        <v>152</v>
      </c>
      <c r="AU259" s="228" t="s">
        <v>86</v>
      </c>
      <c r="AY259" s="16" t="s">
        <v>149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84</v>
      </c>
      <c r="BK259" s="229">
        <f>ROUND(I259*H259,2)</f>
        <v>0</v>
      </c>
      <c r="BL259" s="16" t="s">
        <v>265</v>
      </c>
      <c r="BM259" s="228" t="s">
        <v>626</v>
      </c>
    </row>
    <row r="260" s="2" customFormat="1">
      <c r="A260" s="37"/>
      <c r="B260" s="38"/>
      <c r="C260" s="39"/>
      <c r="D260" s="230" t="s">
        <v>159</v>
      </c>
      <c r="E260" s="39"/>
      <c r="F260" s="231" t="s">
        <v>393</v>
      </c>
      <c r="G260" s="39"/>
      <c r="H260" s="39"/>
      <c r="I260" s="232"/>
      <c r="J260" s="39"/>
      <c r="K260" s="39"/>
      <c r="L260" s="43"/>
      <c r="M260" s="233"/>
      <c r="N260" s="234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159</v>
      </c>
      <c r="AU260" s="16" t="s">
        <v>86</v>
      </c>
    </row>
    <row r="261" s="2" customFormat="1" ht="16.5" customHeight="1">
      <c r="A261" s="37"/>
      <c r="B261" s="38"/>
      <c r="C261" s="217" t="s">
        <v>389</v>
      </c>
      <c r="D261" s="217" t="s">
        <v>152</v>
      </c>
      <c r="E261" s="218" t="s">
        <v>395</v>
      </c>
      <c r="F261" s="219" t="s">
        <v>396</v>
      </c>
      <c r="G261" s="220" t="s">
        <v>237</v>
      </c>
      <c r="H261" s="221">
        <v>2</v>
      </c>
      <c r="I261" s="222"/>
      <c r="J261" s="223">
        <f>ROUND(I261*H261,2)</f>
        <v>0</v>
      </c>
      <c r="K261" s="219" t="s">
        <v>1</v>
      </c>
      <c r="L261" s="43"/>
      <c r="M261" s="224" t="s">
        <v>1</v>
      </c>
      <c r="N261" s="225" t="s">
        <v>41</v>
      </c>
      <c r="O261" s="90"/>
      <c r="P261" s="226">
        <f>O261*H261</f>
        <v>0</v>
      </c>
      <c r="Q261" s="226">
        <v>0.0018400000000000001</v>
      </c>
      <c r="R261" s="226">
        <f>Q261*H261</f>
        <v>0.0036800000000000001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265</v>
      </c>
      <c r="AT261" s="228" t="s">
        <v>152</v>
      </c>
      <c r="AU261" s="228" t="s">
        <v>86</v>
      </c>
      <c r="AY261" s="16" t="s">
        <v>149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84</v>
      </c>
      <c r="BK261" s="229">
        <f>ROUND(I261*H261,2)</f>
        <v>0</v>
      </c>
      <c r="BL261" s="16" t="s">
        <v>265</v>
      </c>
      <c r="BM261" s="228" t="s">
        <v>627</v>
      </c>
    </row>
    <row r="262" s="2" customFormat="1">
      <c r="A262" s="37"/>
      <c r="B262" s="38"/>
      <c r="C262" s="39"/>
      <c r="D262" s="230" t="s">
        <v>159</v>
      </c>
      <c r="E262" s="39"/>
      <c r="F262" s="231" t="s">
        <v>398</v>
      </c>
      <c r="G262" s="39"/>
      <c r="H262" s="39"/>
      <c r="I262" s="232"/>
      <c r="J262" s="39"/>
      <c r="K262" s="39"/>
      <c r="L262" s="43"/>
      <c r="M262" s="233"/>
      <c r="N262" s="23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159</v>
      </c>
      <c r="AU262" s="16" t="s">
        <v>86</v>
      </c>
    </row>
    <row r="263" s="2" customFormat="1" ht="16.5" customHeight="1">
      <c r="A263" s="37"/>
      <c r="B263" s="38"/>
      <c r="C263" s="217" t="s">
        <v>564</v>
      </c>
      <c r="D263" s="217" t="s">
        <v>152</v>
      </c>
      <c r="E263" s="218" t="s">
        <v>400</v>
      </c>
      <c r="F263" s="219" t="s">
        <v>401</v>
      </c>
      <c r="G263" s="220" t="s">
        <v>237</v>
      </c>
      <c r="H263" s="221">
        <v>1</v>
      </c>
      <c r="I263" s="222"/>
      <c r="J263" s="223">
        <f>ROUND(I263*H263,2)</f>
        <v>0</v>
      </c>
      <c r="K263" s="219" t="s">
        <v>1</v>
      </c>
      <c r="L263" s="43"/>
      <c r="M263" s="224" t="s">
        <v>1</v>
      </c>
      <c r="N263" s="225" t="s">
        <v>41</v>
      </c>
      <c r="O263" s="90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265</v>
      </c>
      <c r="AT263" s="228" t="s">
        <v>152</v>
      </c>
      <c r="AU263" s="228" t="s">
        <v>86</v>
      </c>
      <c r="AY263" s="16" t="s">
        <v>149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84</v>
      </c>
      <c r="BK263" s="229">
        <f>ROUND(I263*H263,2)</f>
        <v>0</v>
      </c>
      <c r="BL263" s="16" t="s">
        <v>265</v>
      </c>
      <c r="BM263" s="228" t="s">
        <v>628</v>
      </c>
    </row>
    <row r="264" s="2" customFormat="1">
      <c r="A264" s="37"/>
      <c r="B264" s="38"/>
      <c r="C264" s="39"/>
      <c r="D264" s="230" t="s">
        <v>159</v>
      </c>
      <c r="E264" s="39"/>
      <c r="F264" s="231" t="s">
        <v>401</v>
      </c>
      <c r="G264" s="39"/>
      <c r="H264" s="39"/>
      <c r="I264" s="232"/>
      <c r="J264" s="39"/>
      <c r="K264" s="39"/>
      <c r="L264" s="43"/>
      <c r="M264" s="233"/>
      <c r="N264" s="234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159</v>
      </c>
      <c r="AU264" s="16" t="s">
        <v>86</v>
      </c>
    </row>
    <row r="265" s="2" customFormat="1" ht="16.5" customHeight="1">
      <c r="A265" s="37"/>
      <c r="B265" s="38"/>
      <c r="C265" s="217" t="s">
        <v>394</v>
      </c>
      <c r="D265" s="217" t="s">
        <v>152</v>
      </c>
      <c r="E265" s="218" t="s">
        <v>404</v>
      </c>
      <c r="F265" s="219" t="s">
        <v>405</v>
      </c>
      <c r="G265" s="220" t="s">
        <v>406</v>
      </c>
      <c r="H265" s="269"/>
      <c r="I265" s="222"/>
      <c r="J265" s="223">
        <f>ROUND(I265*H265,2)</f>
        <v>0</v>
      </c>
      <c r="K265" s="219" t="s">
        <v>156</v>
      </c>
      <c r="L265" s="43"/>
      <c r="M265" s="224" t="s">
        <v>1</v>
      </c>
      <c r="N265" s="225" t="s">
        <v>41</v>
      </c>
      <c r="O265" s="90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265</v>
      </c>
      <c r="AT265" s="228" t="s">
        <v>152</v>
      </c>
      <c r="AU265" s="228" t="s">
        <v>86</v>
      </c>
      <c r="AY265" s="16" t="s">
        <v>149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84</v>
      </c>
      <c r="BK265" s="229">
        <f>ROUND(I265*H265,2)</f>
        <v>0</v>
      </c>
      <c r="BL265" s="16" t="s">
        <v>265</v>
      </c>
      <c r="BM265" s="228" t="s">
        <v>629</v>
      </c>
    </row>
    <row r="266" s="2" customFormat="1">
      <c r="A266" s="37"/>
      <c r="B266" s="38"/>
      <c r="C266" s="39"/>
      <c r="D266" s="230" t="s">
        <v>159</v>
      </c>
      <c r="E266" s="39"/>
      <c r="F266" s="231" t="s">
        <v>408</v>
      </c>
      <c r="G266" s="39"/>
      <c r="H266" s="39"/>
      <c r="I266" s="232"/>
      <c r="J266" s="39"/>
      <c r="K266" s="39"/>
      <c r="L266" s="43"/>
      <c r="M266" s="233"/>
      <c r="N266" s="234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159</v>
      </c>
      <c r="AU266" s="16" t="s">
        <v>86</v>
      </c>
    </row>
    <row r="267" s="12" customFormat="1" ht="22.8" customHeight="1">
      <c r="A267" s="12"/>
      <c r="B267" s="201"/>
      <c r="C267" s="202"/>
      <c r="D267" s="203" t="s">
        <v>75</v>
      </c>
      <c r="E267" s="215" t="s">
        <v>409</v>
      </c>
      <c r="F267" s="215" t="s">
        <v>410</v>
      </c>
      <c r="G267" s="202"/>
      <c r="H267" s="202"/>
      <c r="I267" s="205"/>
      <c r="J267" s="216">
        <f>BK267</f>
        <v>0</v>
      </c>
      <c r="K267" s="202"/>
      <c r="L267" s="207"/>
      <c r="M267" s="208"/>
      <c r="N267" s="209"/>
      <c r="O267" s="209"/>
      <c r="P267" s="210">
        <f>P268</f>
        <v>0</v>
      </c>
      <c r="Q267" s="209"/>
      <c r="R267" s="210">
        <f>R268</f>
        <v>0</v>
      </c>
      <c r="S267" s="209"/>
      <c r="T267" s="211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2" t="s">
        <v>86</v>
      </c>
      <c r="AT267" s="213" t="s">
        <v>75</v>
      </c>
      <c r="AU267" s="213" t="s">
        <v>84</v>
      </c>
      <c r="AY267" s="212" t="s">
        <v>149</v>
      </c>
      <c r="BK267" s="214">
        <f>BK268</f>
        <v>0</v>
      </c>
    </row>
    <row r="268" s="2" customFormat="1" ht="16.5" customHeight="1">
      <c r="A268" s="37"/>
      <c r="B268" s="38"/>
      <c r="C268" s="217" t="s">
        <v>403</v>
      </c>
      <c r="D268" s="217" t="s">
        <v>152</v>
      </c>
      <c r="E268" s="218" t="s">
        <v>412</v>
      </c>
      <c r="F268" s="219" t="s">
        <v>413</v>
      </c>
      <c r="G268" s="220" t="s">
        <v>237</v>
      </c>
      <c r="H268" s="221">
        <v>1</v>
      </c>
      <c r="I268" s="222"/>
      <c r="J268" s="223">
        <f>ROUND(I268*H268,2)</f>
        <v>0</v>
      </c>
      <c r="K268" s="219" t="s">
        <v>1</v>
      </c>
      <c r="L268" s="43"/>
      <c r="M268" s="224" t="s">
        <v>1</v>
      </c>
      <c r="N268" s="225" t="s">
        <v>41</v>
      </c>
      <c r="O268" s="90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265</v>
      </c>
      <c r="AT268" s="228" t="s">
        <v>152</v>
      </c>
      <c r="AU268" s="228" t="s">
        <v>86</v>
      </c>
      <c r="AY268" s="16" t="s">
        <v>149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84</v>
      </c>
      <c r="BK268" s="229">
        <f>ROUND(I268*H268,2)</f>
        <v>0</v>
      </c>
      <c r="BL268" s="16" t="s">
        <v>265</v>
      </c>
      <c r="BM268" s="228" t="s">
        <v>630</v>
      </c>
    </row>
    <row r="269" s="12" customFormat="1" ht="22.8" customHeight="1">
      <c r="A269" s="12"/>
      <c r="B269" s="201"/>
      <c r="C269" s="202"/>
      <c r="D269" s="203" t="s">
        <v>75</v>
      </c>
      <c r="E269" s="215" t="s">
        <v>415</v>
      </c>
      <c r="F269" s="215" t="s">
        <v>416</v>
      </c>
      <c r="G269" s="202"/>
      <c r="H269" s="202"/>
      <c r="I269" s="205"/>
      <c r="J269" s="216">
        <f>BK269</f>
        <v>0</v>
      </c>
      <c r="K269" s="202"/>
      <c r="L269" s="207"/>
      <c r="M269" s="208"/>
      <c r="N269" s="209"/>
      <c r="O269" s="209"/>
      <c r="P269" s="210">
        <f>SUM(P270:P273)</f>
        <v>0</v>
      </c>
      <c r="Q269" s="209"/>
      <c r="R269" s="210">
        <f>SUM(R270:R273)</f>
        <v>0</v>
      </c>
      <c r="S269" s="209"/>
      <c r="T269" s="211">
        <f>SUM(T270:T273)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2" t="s">
        <v>86</v>
      </c>
      <c r="AT269" s="213" t="s">
        <v>75</v>
      </c>
      <c r="AU269" s="213" t="s">
        <v>84</v>
      </c>
      <c r="AY269" s="212" t="s">
        <v>149</v>
      </c>
      <c r="BK269" s="214">
        <f>SUM(BK270:BK273)</f>
        <v>0</v>
      </c>
    </row>
    <row r="270" s="2" customFormat="1" ht="16.5" customHeight="1">
      <c r="A270" s="37"/>
      <c r="B270" s="38"/>
      <c r="C270" s="217" t="s">
        <v>411</v>
      </c>
      <c r="D270" s="217" t="s">
        <v>152</v>
      </c>
      <c r="E270" s="218" t="s">
        <v>418</v>
      </c>
      <c r="F270" s="219" t="s">
        <v>419</v>
      </c>
      <c r="G270" s="220" t="s">
        <v>232</v>
      </c>
      <c r="H270" s="221">
        <v>6</v>
      </c>
      <c r="I270" s="222"/>
      <c r="J270" s="223">
        <f>ROUND(I270*H270,2)</f>
        <v>0</v>
      </c>
      <c r="K270" s="219" t="s">
        <v>1</v>
      </c>
      <c r="L270" s="43"/>
      <c r="M270" s="224" t="s">
        <v>1</v>
      </c>
      <c r="N270" s="225" t="s">
        <v>41</v>
      </c>
      <c r="O270" s="90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265</v>
      </c>
      <c r="AT270" s="228" t="s">
        <v>152</v>
      </c>
      <c r="AU270" s="228" t="s">
        <v>86</v>
      </c>
      <c r="AY270" s="16" t="s">
        <v>149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84</v>
      </c>
      <c r="BK270" s="229">
        <f>ROUND(I270*H270,2)</f>
        <v>0</v>
      </c>
      <c r="BL270" s="16" t="s">
        <v>265</v>
      </c>
      <c r="BM270" s="228" t="s">
        <v>631</v>
      </c>
    </row>
    <row r="271" s="2" customFormat="1" ht="16.5" customHeight="1">
      <c r="A271" s="37"/>
      <c r="B271" s="38"/>
      <c r="C271" s="259" t="s">
        <v>417</v>
      </c>
      <c r="D271" s="259" t="s">
        <v>206</v>
      </c>
      <c r="E271" s="260" t="s">
        <v>422</v>
      </c>
      <c r="F271" s="261" t="s">
        <v>423</v>
      </c>
      <c r="G271" s="262" t="s">
        <v>232</v>
      </c>
      <c r="H271" s="263">
        <v>6</v>
      </c>
      <c r="I271" s="264"/>
      <c r="J271" s="265">
        <f>ROUND(I271*H271,2)</f>
        <v>0</v>
      </c>
      <c r="K271" s="261" t="s">
        <v>1</v>
      </c>
      <c r="L271" s="266"/>
      <c r="M271" s="267" t="s">
        <v>1</v>
      </c>
      <c r="N271" s="268" t="s">
        <v>41</v>
      </c>
      <c r="O271" s="90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375</v>
      </c>
      <c r="AT271" s="228" t="s">
        <v>206</v>
      </c>
      <c r="AU271" s="228" t="s">
        <v>86</v>
      </c>
      <c r="AY271" s="16" t="s">
        <v>149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84</v>
      </c>
      <c r="BK271" s="229">
        <f>ROUND(I271*H271,2)</f>
        <v>0</v>
      </c>
      <c r="BL271" s="16" t="s">
        <v>265</v>
      </c>
      <c r="BM271" s="228" t="s">
        <v>632</v>
      </c>
    </row>
    <row r="272" s="2" customFormat="1" ht="16.5" customHeight="1">
      <c r="A272" s="37"/>
      <c r="B272" s="38"/>
      <c r="C272" s="217" t="s">
        <v>421</v>
      </c>
      <c r="D272" s="217" t="s">
        <v>152</v>
      </c>
      <c r="E272" s="218" t="s">
        <v>426</v>
      </c>
      <c r="F272" s="219" t="s">
        <v>427</v>
      </c>
      <c r="G272" s="220" t="s">
        <v>232</v>
      </c>
      <c r="H272" s="221">
        <v>1</v>
      </c>
      <c r="I272" s="222"/>
      <c r="J272" s="223">
        <f>ROUND(I272*H272,2)</f>
        <v>0</v>
      </c>
      <c r="K272" s="219" t="s">
        <v>1</v>
      </c>
      <c r="L272" s="43"/>
      <c r="M272" s="224" t="s">
        <v>1</v>
      </c>
      <c r="N272" s="225" t="s">
        <v>41</v>
      </c>
      <c r="O272" s="90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8" t="s">
        <v>265</v>
      </c>
      <c r="AT272" s="228" t="s">
        <v>152</v>
      </c>
      <c r="AU272" s="228" t="s">
        <v>86</v>
      </c>
      <c r="AY272" s="16" t="s">
        <v>149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6" t="s">
        <v>84</v>
      </c>
      <c r="BK272" s="229">
        <f>ROUND(I272*H272,2)</f>
        <v>0</v>
      </c>
      <c r="BL272" s="16" t="s">
        <v>265</v>
      </c>
      <c r="BM272" s="228" t="s">
        <v>633</v>
      </c>
    </row>
    <row r="273" s="2" customFormat="1" ht="16.5" customHeight="1">
      <c r="A273" s="37"/>
      <c r="B273" s="38"/>
      <c r="C273" s="259" t="s">
        <v>425</v>
      </c>
      <c r="D273" s="259" t="s">
        <v>206</v>
      </c>
      <c r="E273" s="260" t="s">
        <v>430</v>
      </c>
      <c r="F273" s="261" t="s">
        <v>431</v>
      </c>
      <c r="G273" s="262" t="s">
        <v>232</v>
      </c>
      <c r="H273" s="263">
        <v>1</v>
      </c>
      <c r="I273" s="264"/>
      <c r="J273" s="265">
        <f>ROUND(I273*H273,2)</f>
        <v>0</v>
      </c>
      <c r="K273" s="261" t="s">
        <v>1</v>
      </c>
      <c r="L273" s="266"/>
      <c r="M273" s="267" t="s">
        <v>1</v>
      </c>
      <c r="N273" s="268" t="s">
        <v>41</v>
      </c>
      <c r="O273" s="90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375</v>
      </c>
      <c r="AT273" s="228" t="s">
        <v>206</v>
      </c>
      <c r="AU273" s="228" t="s">
        <v>86</v>
      </c>
      <c r="AY273" s="16" t="s">
        <v>149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84</v>
      </c>
      <c r="BK273" s="229">
        <f>ROUND(I273*H273,2)</f>
        <v>0</v>
      </c>
      <c r="BL273" s="16" t="s">
        <v>265</v>
      </c>
      <c r="BM273" s="228" t="s">
        <v>634</v>
      </c>
    </row>
    <row r="274" s="12" customFormat="1" ht="22.8" customHeight="1">
      <c r="A274" s="12"/>
      <c r="B274" s="201"/>
      <c r="C274" s="202"/>
      <c r="D274" s="203" t="s">
        <v>75</v>
      </c>
      <c r="E274" s="215" t="s">
        <v>433</v>
      </c>
      <c r="F274" s="215" t="s">
        <v>434</v>
      </c>
      <c r="G274" s="202"/>
      <c r="H274" s="202"/>
      <c r="I274" s="205"/>
      <c r="J274" s="216">
        <f>BK274</f>
        <v>0</v>
      </c>
      <c r="K274" s="202"/>
      <c r="L274" s="207"/>
      <c r="M274" s="208"/>
      <c r="N274" s="209"/>
      <c r="O274" s="209"/>
      <c r="P274" s="210">
        <f>SUM(P275:P284)</f>
        <v>0</v>
      </c>
      <c r="Q274" s="209"/>
      <c r="R274" s="210">
        <f>SUM(R275:R284)</f>
        <v>0.18254030000000002</v>
      </c>
      <c r="S274" s="209"/>
      <c r="T274" s="211">
        <f>SUM(T275:T284)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2" t="s">
        <v>86</v>
      </c>
      <c r="AT274" s="213" t="s">
        <v>75</v>
      </c>
      <c r="AU274" s="213" t="s">
        <v>84</v>
      </c>
      <c r="AY274" s="212" t="s">
        <v>149</v>
      </c>
      <c r="BK274" s="214">
        <f>SUM(BK275:BK284)</f>
        <v>0</v>
      </c>
    </row>
    <row r="275" s="2" customFormat="1" ht="16.5" customHeight="1">
      <c r="A275" s="37"/>
      <c r="B275" s="38"/>
      <c r="C275" s="217" t="s">
        <v>635</v>
      </c>
      <c r="D275" s="217" t="s">
        <v>152</v>
      </c>
      <c r="E275" s="218" t="s">
        <v>436</v>
      </c>
      <c r="F275" s="219" t="s">
        <v>437</v>
      </c>
      <c r="G275" s="220" t="s">
        <v>155</v>
      </c>
      <c r="H275" s="221">
        <v>7.6699999999999999</v>
      </c>
      <c r="I275" s="222"/>
      <c r="J275" s="223">
        <f>ROUND(I275*H275,2)</f>
        <v>0</v>
      </c>
      <c r="K275" s="219" t="s">
        <v>156</v>
      </c>
      <c r="L275" s="43"/>
      <c r="M275" s="224" t="s">
        <v>1</v>
      </c>
      <c r="N275" s="225" t="s">
        <v>41</v>
      </c>
      <c r="O275" s="90"/>
      <c r="P275" s="226">
        <f>O275*H275</f>
        <v>0</v>
      </c>
      <c r="Q275" s="226">
        <v>0.017090000000000001</v>
      </c>
      <c r="R275" s="226">
        <f>Q275*H275</f>
        <v>0.13108030000000001</v>
      </c>
      <c r="S275" s="226">
        <v>0</v>
      </c>
      <c r="T275" s="22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265</v>
      </c>
      <c r="AT275" s="228" t="s">
        <v>152</v>
      </c>
      <c r="AU275" s="228" t="s">
        <v>86</v>
      </c>
      <c r="AY275" s="16" t="s">
        <v>149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84</v>
      </c>
      <c r="BK275" s="229">
        <f>ROUND(I275*H275,2)</f>
        <v>0</v>
      </c>
      <c r="BL275" s="16" t="s">
        <v>265</v>
      </c>
      <c r="BM275" s="228" t="s">
        <v>636</v>
      </c>
    </row>
    <row r="276" s="2" customFormat="1">
      <c r="A276" s="37"/>
      <c r="B276" s="38"/>
      <c r="C276" s="39"/>
      <c r="D276" s="230" t="s">
        <v>159</v>
      </c>
      <c r="E276" s="39"/>
      <c r="F276" s="231" t="s">
        <v>439</v>
      </c>
      <c r="G276" s="39"/>
      <c r="H276" s="39"/>
      <c r="I276" s="232"/>
      <c r="J276" s="39"/>
      <c r="K276" s="39"/>
      <c r="L276" s="43"/>
      <c r="M276" s="233"/>
      <c r="N276" s="234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159</v>
      </c>
      <c r="AU276" s="16" t="s">
        <v>86</v>
      </c>
    </row>
    <row r="277" s="13" customFormat="1">
      <c r="A277" s="13"/>
      <c r="B277" s="235"/>
      <c r="C277" s="236"/>
      <c r="D277" s="230" t="s">
        <v>161</v>
      </c>
      <c r="E277" s="237" t="s">
        <v>1</v>
      </c>
      <c r="F277" s="238" t="s">
        <v>637</v>
      </c>
      <c r="G277" s="236"/>
      <c r="H277" s="239">
        <v>7.6699999999999999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161</v>
      </c>
      <c r="AU277" s="245" t="s">
        <v>86</v>
      </c>
      <c r="AV277" s="13" t="s">
        <v>86</v>
      </c>
      <c r="AW277" s="13" t="s">
        <v>33</v>
      </c>
      <c r="AX277" s="13" t="s">
        <v>76</v>
      </c>
      <c r="AY277" s="245" t="s">
        <v>149</v>
      </c>
    </row>
    <row r="278" s="14" customFormat="1">
      <c r="A278" s="14"/>
      <c r="B278" s="246"/>
      <c r="C278" s="247"/>
      <c r="D278" s="230" t="s">
        <v>161</v>
      </c>
      <c r="E278" s="248" t="s">
        <v>1</v>
      </c>
      <c r="F278" s="249" t="s">
        <v>163</v>
      </c>
      <c r="G278" s="247"/>
      <c r="H278" s="250">
        <v>7.6699999999999999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161</v>
      </c>
      <c r="AU278" s="256" t="s">
        <v>86</v>
      </c>
      <c r="AV278" s="14" t="s">
        <v>157</v>
      </c>
      <c r="AW278" s="14" t="s">
        <v>33</v>
      </c>
      <c r="AX278" s="14" t="s">
        <v>84</v>
      </c>
      <c r="AY278" s="256" t="s">
        <v>149</v>
      </c>
    </row>
    <row r="279" s="2" customFormat="1" ht="21.75" customHeight="1">
      <c r="A279" s="37"/>
      <c r="B279" s="38"/>
      <c r="C279" s="217" t="s">
        <v>435</v>
      </c>
      <c r="D279" s="217" t="s">
        <v>152</v>
      </c>
      <c r="E279" s="218" t="s">
        <v>442</v>
      </c>
      <c r="F279" s="219" t="s">
        <v>443</v>
      </c>
      <c r="G279" s="220" t="s">
        <v>203</v>
      </c>
      <c r="H279" s="221">
        <v>2</v>
      </c>
      <c r="I279" s="222"/>
      <c r="J279" s="223">
        <f>ROUND(I279*H279,2)</f>
        <v>0</v>
      </c>
      <c r="K279" s="219" t="s">
        <v>156</v>
      </c>
      <c r="L279" s="43"/>
      <c r="M279" s="224" t="s">
        <v>1</v>
      </c>
      <c r="N279" s="225" t="s">
        <v>41</v>
      </c>
      <c r="O279" s="90"/>
      <c r="P279" s="226">
        <f>O279*H279</f>
        <v>0</v>
      </c>
      <c r="Q279" s="226">
        <v>0.025729999999999999</v>
      </c>
      <c r="R279" s="226">
        <f>Q279*H279</f>
        <v>0.051459999999999999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265</v>
      </c>
      <c r="AT279" s="228" t="s">
        <v>152</v>
      </c>
      <c r="AU279" s="228" t="s">
        <v>86</v>
      </c>
      <c r="AY279" s="16" t="s">
        <v>149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84</v>
      </c>
      <c r="BK279" s="229">
        <f>ROUND(I279*H279,2)</f>
        <v>0</v>
      </c>
      <c r="BL279" s="16" t="s">
        <v>265</v>
      </c>
      <c r="BM279" s="228" t="s">
        <v>638</v>
      </c>
    </row>
    <row r="280" s="2" customFormat="1">
      <c r="A280" s="37"/>
      <c r="B280" s="38"/>
      <c r="C280" s="39"/>
      <c r="D280" s="230" t="s">
        <v>159</v>
      </c>
      <c r="E280" s="39"/>
      <c r="F280" s="231" t="s">
        <v>445</v>
      </c>
      <c r="G280" s="39"/>
      <c r="H280" s="39"/>
      <c r="I280" s="232"/>
      <c r="J280" s="39"/>
      <c r="K280" s="39"/>
      <c r="L280" s="43"/>
      <c r="M280" s="233"/>
      <c r="N280" s="23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159</v>
      </c>
      <c r="AU280" s="16" t="s">
        <v>86</v>
      </c>
    </row>
    <row r="281" s="13" customFormat="1">
      <c r="A281" s="13"/>
      <c r="B281" s="235"/>
      <c r="C281" s="236"/>
      <c r="D281" s="230" t="s">
        <v>161</v>
      </c>
      <c r="E281" s="237" t="s">
        <v>1</v>
      </c>
      <c r="F281" s="238" t="s">
        <v>86</v>
      </c>
      <c r="G281" s="236"/>
      <c r="H281" s="239">
        <v>2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161</v>
      </c>
      <c r="AU281" s="245" t="s">
        <v>86</v>
      </c>
      <c r="AV281" s="13" t="s">
        <v>86</v>
      </c>
      <c r="AW281" s="13" t="s">
        <v>33</v>
      </c>
      <c r="AX281" s="13" t="s">
        <v>76</v>
      </c>
      <c r="AY281" s="245" t="s">
        <v>149</v>
      </c>
    </row>
    <row r="282" s="14" customFormat="1">
      <c r="A282" s="14"/>
      <c r="B282" s="246"/>
      <c r="C282" s="247"/>
      <c r="D282" s="230" t="s">
        <v>161</v>
      </c>
      <c r="E282" s="248" t="s">
        <v>1</v>
      </c>
      <c r="F282" s="249" t="s">
        <v>163</v>
      </c>
      <c r="G282" s="247"/>
      <c r="H282" s="250">
        <v>2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6" t="s">
        <v>161</v>
      </c>
      <c r="AU282" s="256" t="s">
        <v>86</v>
      </c>
      <c r="AV282" s="14" t="s">
        <v>157</v>
      </c>
      <c r="AW282" s="14" t="s">
        <v>33</v>
      </c>
      <c r="AX282" s="14" t="s">
        <v>84</v>
      </c>
      <c r="AY282" s="256" t="s">
        <v>149</v>
      </c>
    </row>
    <row r="283" s="2" customFormat="1" ht="16.5" customHeight="1">
      <c r="A283" s="37"/>
      <c r="B283" s="38"/>
      <c r="C283" s="217" t="s">
        <v>441</v>
      </c>
      <c r="D283" s="217" t="s">
        <v>152</v>
      </c>
      <c r="E283" s="218" t="s">
        <v>447</v>
      </c>
      <c r="F283" s="219" t="s">
        <v>448</v>
      </c>
      <c r="G283" s="220" t="s">
        <v>406</v>
      </c>
      <c r="H283" s="269"/>
      <c r="I283" s="222"/>
      <c r="J283" s="223">
        <f>ROUND(I283*H283,2)</f>
        <v>0</v>
      </c>
      <c r="K283" s="219" t="s">
        <v>156</v>
      </c>
      <c r="L283" s="43"/>
      <c r="M283" s="224" t="s">
        <v>1</v>
      </c>
      <c r="N283" s="225" t="s">
        <v>41</v>
      </c>
      <c r="O283" s="90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265</v>
      </c>
      <c r="AT283" s="228" t="s">
        <v>152</v>
      </c>
      <c r="AU283" s="228" t="s">
        <v>86</v>
      </c>
      <c r="AY283" s="16" t="s">
        <v>149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84</v>
      </c>
      <c r="BK283" s="229">
        <f>ROUND(I283*H283,2)</f>
        <v>0</v>
      </c>
      <c r="BL283" s="16" t="s">
        <v>265</v>
      </c>
      <c r="BM283" s="228" t="s">
        <v>639</v>
      </c>
    </row>
    <row r="284" s="2" customFormat="1">
      <c r="A284" s="37"/>
      <c r="B284" s="38"/>
      <c r="C284" s="39"/>
      <c r="D284" s="230" t="s">
        <v>159</v>
      </c>
      <c r="E284" s="39"/>
      <c r="F284" s="231" t="s">
        <v>450</v>
      </c>
      <c r="G284" s="39"/>
      <c r="H284" s="39"/>
      <c r="I284" s="232"/>
      <c r="J284" s="39"/>
      <c r="K284" s="39"/>
      <c r="L284" s="43"/>
      <c r="M284" s="233"/>
      <c r="N284" s="234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159</v>
      </c>
      <c r="AU284" s="16" t="s">
        <v>86</v>
      </c>
    </row>
    <row r="285" s="12" customFormat="1" ht="22.8" customHeight="1">
      <c r="A285" s="12"/>
      <c r="B285" s="201"/>
      <c r="C285" s="202"/>
      <c r="D285" s="203" t="s">
        <v>75</v>
      </c>
      <c r="E285" s="215" t="s">
        <v>451</v>
      </c>
      <c r="F285" s="215" t="s">
        <v>452</v>
      </c>
      <c r="G285" s="202"/>
      <c r="H285" s="202"/>
      <c r="I285" s="205"/>
      <c r="J285" s="216">
        <f>BK285</f>
        <v>0</v>
      </c>
      <c r="K285" s="202"/>
      <c r="L285" s="207"/>
      <c r="M285" s="208"/>
      <c r="N285" s="209"/>
      <c r="O285" s="209"/>
      <c r="P285" s="210">
        <f>SUM(P286:P291)</f>
        <v>0</v>
      </c>
      <c r="Q285" s="209"/>
      <c r="R285" s="210">
        <f>SUM(R286:R291)</f>
        <v>0.034000000000000002</v>
      </c>
      <c r="S285" s="209"/>
      <c r="T285" s="211">
        <f>SUM(T286:T291)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2" t="s">
        <v>86</v>
      </c>
      <c r="AT285" s="213" t="s">
        <v>75</v>
      </c>
      <c r="AU285" s="213" t="s">
        <v>84</v>
      </c>
      <c r="AY285" s="212" t="s">
        <v>149</v>
      </c>
      <c r="BK285" s="214">
        <f>SUM(BK286:BK291)</f>
        <v>0</v>
      </c>
    </row>
    <row r="286" s="2" customFormat="1" ht="16.5" customHeight="1">
      <c r="A286" s="37"/>
      <c r="B286" s="38"/>
      <c r="C286" s="217" t="s">
        <v>446</v>
      </c>
      <c r="D286" s="217" t="s">
        <v>152</v>
      </c>
      <c r="E286" s="218" t="s">
        <v>454</v>
      </c>
      <c r="F286" s="219" t="s">
        <v>455</v>
      </c>
      <c r="G286" s="220" t="s">
        <v>203</v>
      </c>
      <c r="H286" s="221">
        <v>2</v>
      </c>
      <c r="I286" s="222"/>
      <c r="J286" s="223">
        <f>ROUND(I286*H286,2)</f>
        <v>0</v>
      </c>
      <c r="K286" s="219" t="s">
        <v>156</v>
      </c>
      <c r="L286" s="43"/>
      <c r="M286" s="224" t="s">
        <v>1</v>
      </c>
      <c r="N286" s="225" t="s">
        <v>41</v>
      </c>
      <c r="O286" s="90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265</v>
      </c>
      <c r="AT286" s="228" t="s">
        <v>152</v>
      </c>
      <c r="AU286" s="228" t="s">
        <v>86</v>
      </c>
      <c r="AY286" s="16" t="s">
        <v>149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84</v>
      </c>
      <c r="BK286" s="229">
        <f>ROUND(I286*H286,2)</f>
        <v>0</v>
      </c>
      <c r="BL286" s="16" t="s">
        <v>265</v>
      </c>
      <c r="BM286" s="228" t="s">
        <v>640</v>
      </c>
    </row>
    <row r="287" s="2" customFormat="1">
      <c r="A287" s="37"/>
      <c r="B287" s="38"/>
      <c r="C287" s="39"/>
      <c r="D287" s="230" t="s">
        <v>159</v>
      </c>
      <c r="E287" s="39"/>
      <c r="F287" s="231" t="s">
        <v>457</v>
      </c>
      <c r="G287" s="39"/>
      <c r="H287" s="39"/>
      <c r="I287" s="232"/>
      <c r="J287" s="39"/>
      <c r="K287" s="39"/>
      <c r="L287" s="43"/>
      <c r="M287" s="233"/>
      <c r="N287" s="234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159</v>
      </c>
      <c r="AU287" s="16" t="s">
        <v>86</v>
      </c>
    </row>
    <row r="288" s="2" customFormat="1" ht="16.5" customHeight="1">
      <c r="A288" s="37"/>
      <c r="B288" s="38"/>
      <c r="C288" s="259" t="s">
        <v>453</v>
      </c>
      <c r="D288" s="259" t="s">
        <v>206</v>
      </c>
      <c r="E288" s="260" t="s">
        <v>459</v>
      </c>
      <c r="F288" s="261" t="s">
        <v>462</v>
      </c>
      <c r="G288" s="262" t="s">
        <v>203</v>
      </c>
      <c r="H288" s="263">
        <v>2</v>
      </c>
      <c r="I288" s="264"/>
      <c r="J288" s="265">
        <f>ROUND(I288*H288,2)</f>
        <v>0</v>
      </c>
      <c r="K288" s="261" t="s">
        <v>156</v>
      </c>
      <c r="L288" s="266"/>
      <c r="M288" s="267" t="s">
        <v>1</v>
      </c>
      <c r="N288" s="268" t="s">
        <v>41</v>
      </c>
      <c r="O288" s="90"/>
      <c r="P288" s="226">
        <f>O288*H288</f>
        <v>0</v>
      </c>
      <c r="Q288" s="226">
        <v>0.017000000000000001</v>
      </c>
      <c r="R288" s="226">
        <f>Q288*H288</f>
        <v>0.034000000000000002</v>
      </c>
      <c r="S288" s="226">
        <v>0</v>
      </c>
      <c r="T288" s="22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8" t="s">
        <v>375</v>
      </c>
      <c r="AT288" s="228" t="s">
        <v>206</v>
      </c>
      <c r="AU288" s="228" t="s">
        <v>86</v>
      </c>
      <c r="AY288" s="16" t="s">
        <v>149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6" t="s">
        <v>84</v>
      </c>
      <c r="BK288" s="229">
        <f>ROUND(I288*H288,2)</f>
        <v>0</v>
      </c>
      <c r="BL288" s="16" t="s">
        <v>265</v>
      </c>
      <c r="BM288" s="228" t="s">
        <v>641</v>
      </c>
    </row>
    <row r="289" s="2" customFormat="1">
      <c r="A289" s="37"/>
      <c r="B289" s="38"/>
      <c r="C289" s="39"/>
      <c r="D289" s="230" t="s">
        <v>159</v>
      </c>
      <c r="E289" s="39"/>
      <c r="F289" s="231" t="s">
        <v>462</v>
      </c>
      <c r="G289" s="39"/>
      <c r="H289" s="39"/>
      <c r="I289" s="232"/>
      <c r="J289" s="39"/>
      <c r="K289" s="39"/>
      <c r="L289" s="43"/>
      <c r="M289" s="233"/>
      <c r="N289" s="234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159</v>
      </c>
      <c r="AU289" s="16" t="s">
        <v>86</v>
      </c>
    </row>
    <row r="290" s="2" customFormat="1" ht="16.5" customHeight="1">
      <c r="A290" s="37"/>
      <c r="B290" s="38"/>
      <c r="C290" s="217" t="s">
        <v>642</v>
      </c>
      <c r="D290" s="217" t="s">
        <v>152</v>
      </c>
      <c r="E290" s="218" t="s">
        <v>464</v>
      </c>
      <c r="F290" s="219" t="s">
        <v>465</v>
      </c>
      <c r="G290" s="220" t="s">
        <v>406</v>
      </c>
      <c r="H290" s="269"/>
      <c r="I290" s="222"/>
      <c r="J290" s="223">
        <f>ROUND(I290*H290,2)</f>
        <v>0</v>
      </c>
      <c r="K290" s="219" t="s">
        <v>156</v>
      </c>
      <c r="L290" s="43"/>
      <c r="M290" s="224" t="s">
        <v>1</v>
      </c>
      <c r="N290" s="225" t="s">
        <v>41</v>
      </c>
      <c r="O290" s="90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8" t="s">
        <v>265</v>
      </c>
      <c r="AT290" s="228" t="s">
        <v>152</v>
      </c>
      <c r="AU290" s="228" t="s">
        <v>86</v>
      </c>
      <c r="AY290" s="16" t="s">
        <v>149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6" t="s">
        <v>84</v>
      </c>
      <c r="BK290" s="229">
        <f>ROUND(I290*H290,2)</f>
        <v>0</v>
      </c>
      <c r="BL290" s="16" t="s">
        <v>265</v>
      </c>
      <c r="BM290" s="228" t="s">
        <v>643</v>
      </c>
    </row>
    <row r="291" s="2" customFormat="1">
      <c r="A291" s="37"/>
      <c r="B291" s="38"/>
      <c r="C291" s="39"/>
      <c r="D291" s="230" t="s">
        <v>159</v>
      </c>
      <c r="E291" s="39"/>
      <c r="F291" s="231" t="s">
        <v>467</v>
      </c>
      <c r="G291" s="39"/>
      <c r="H291" s="39"/>
      <c r="I291" s="232"/>
      <c r="J291" s="39"/>
      <c r="K291" s="39"/>
      <c r="L291" s="43"/>
      <c r="M291" s="233"/>
      <c r="N291" s="23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159</v>
      </c>
      <c r="AU291" s="16" t="s">
        <v>86</v>
      </c>
    </row>
    <row r="292" s="12" customFormat="1" ht="22.8" customHeight="1">
      <c r="A292" s="12"/>
      <c r="B292" s="201"/>
      <c r="C292" s="202"/>
      <c r="D292" s="203" t="s">
        <v>75</v>
      </c>
      <c r="E292" s="215" t="s">
        <v>468</v>
      </c>
      <c r="F292" s="215" t="s">
        <v>469</v>
      </c>
      <c r="G292" s="202"/>
      <c r="H292" s="202"/>
      <c r="I292" s="205"/>
      <c r="J292" s="216">
        <f>BK292</f>
        <v>0</v>
      </c>
      <c r="K292" s="202"/>
      <c r="L292" s="207"/>
      <c r="M292" s="208"/>
      <c r="N292" s="209"/>
      <c r="O292" s="209"/>
      <c r="P292" s="210">
        <f>SUM(P293:P314)</f>
        <v>0</v>
      </c>
      <c r="Q292" s="209"/>
      <c r="R292" s="210">
        <f>SUM(R293:R314)</f>
        <v>0.17462650000000002</v>
      </c>
      <c r="S292" s="209"/>
      <c r="T292" s="211">
        <f>SUM(T293:T314)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2" t="s">
        <v>86</v>
      </c>
      <c r="AT292" s="213" t="s">
        <v>75</v>
      </c>
      <c r="AU292" s="213" t="s">
        <v>84</v>
      </c>
      <c r="AY292" s="212" t="s">
        <v>149</v>
      </c>
      <c r="BK292" s="214">
        <f>SUM(BK293:BK314)</f>
        <v>0</v>
      </c>
    </row>
    <row r="293" s="2" customFormat="1" ht="16.5" customHeight="1">
      <c r="A293" s="37"/>
      <c r="B293" s="38"/>
      <c r="C293" s="217" t="s">
        <v>463</v>
      </c>
      <c r="D293" s="217" t="s">
        <v>152</v>
      </c>
      <c r="E293" s="218" t="s">
        <v>471</v>
      </c>
      <c r="F293" s="219" t="s">
        <v>472</v>
      </c>
      <c r="G293" s="220" t="s">
        <v>155</v>
      </c>
      <c r="H293" s="221">
        <v>11.23</v>
      </c>
      <c r="I293" s="222"/>
      <c r="J293" s="223">
        <f>ROUND(I293*H293,2)</f>
        <v>0</v>
      </c>
      <c r="K293" s="219" t="s">
        <v>156</v>
      </c>
      <c r="L293" s="43"/>
      <c r="M293" s="224" t="s">
        <v>1</v>
      </c>
      <c r="N293" s="225" t="s">
        <v>41</v>
      </c>
      <c r="O293" s="90"/>
      <c r="P293" s="226">
        <f>O293*H293</f>
        <v>0</v>
      </c>
      <c r="Q293" s="226">
        <v>0.00029999999999999997</v>
      </c>
      <c r="R293" s="226">
        <f>Q293*H293</f>
        <v>0.003369</v>
      </c>
      <c r="S293" s="226">
        <v>0</v>
      </c>
      <c r="T293" s="22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8" t="s">
        <v>265</v>
      </c>
      <c r="AT293" s="228" t="s">
        <v>152</v>
      </c>
      <c r="AU293" s="228" t="s">
        <v>86</v>
      </c>
      <c r="AY293" s="16" t="s">
        <v>149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6" t="s">
        <v>84</v>
      </c>
      <c r="BK293" s="229">
        <f>ROUND(I293*H293,2)</f>
        <v>0</v>
      </c>
      <c r="BL293" s="16" t="s">
        <v>265</v>
      </c>
      <c r="BM293" s="228" t="s">
        <v>644</v>
      </c>
    </row>
    <row r="294" s="2" customFormat="1">
      <c r="A294" s="37"/>
      <c r="B294" s="38"/>
      <c r="C294" s="39"/>
      <c r="D294" s="230" t="s">
        <v>159</v>
      </c>
      <c r="E294" s="39"/>
      <c r="F294" s="231" t="s">
        <v>474</v>
      </c>
      <c r="G294" s="39"/>
      <c r="H294" s="39"/>
      <c r="I294" s="232"/>
      <c r="J294" s="39"/>
      <c r="K294" s="39"/>
      <c r="L294" s="43"/>
      <c r="M294" s="233"/>
      <c r="N294" s="23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159</v>
      </c>
      <c r="AU294" s="16" t="s">
        <v>86</v>
      </c>
    </row>
    <row r="295" s="2" customFormat="1" ht="16.5" customHeight="1">
      <c r="A295" s="37"/>
      <c r="B295" s="38"/>
      <c r="C295" s="217" t="s">
        <v>470</v>
      </c>
      <c r="D295" s="217" t="s">
        <v>152</v>
      </c>
      <c r="E295" s="218" t="s">
        <v>476</v>
      </c>
      <c r="F295" s="219" t="s">
        <v>477</v>
      </c>
      <c r="G295" s="220" t="s">
        <v>155</v>
      </c>
      <c r="H295" s="221">
        <v>11.23</v>
      </c>
      <c r="I295" s="222"/>
      <c r="J295" s="223">
        <f>ROUND(I295*H295,2)</f>
        <v>0</v>
      </c>
      <c r="K295" s="219" t="s">
        <v>156</v>
      </c>
      <c r="L295" s="43"/>
      <c r="M295" s="224" t="s">
        <v>1</v>
      </c>
      <c r="N295" s="225" t="s">
        <v>41</v>
      </c>
      <c r="O295" s="90"/>
      <c r="P295" s="226">
        <f>O295*H295</f>
        <v>0</v>
      </c>
      <c r="Q295" s="226">
        <v>0.0045500000000000002</v>
      </c>
      <c r="R295" s="226">
        <f>Q295*H295</f>
        <v>0.051096500000000003</v>
      </c>
      <c r="S295" s="226">
        <v>0</v>
      </c>
      <c r="T295" s="22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8" t="s">
        <v>265</v>
      </c>
      <c r="AT295" s="228" t="s">
        <v>152</v>
      </c>
      <c r="AU295" s="228" t="s">
        <v>86</v>
      </c>
      <c r="AY295" s="16" t="s">
        <v>149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6" t="s">
        <v>84</v>
      </c>
      <c r="BK295" s="229">
        <f>ROUND(I295*H295,2)</f>
        <v>0</v>
      </c>
      <c r="BL295" s="16" t="s">
        <v>265</v>
      </c>
      <c r="BM295" s="228" t="s">
        <v>645</v>
      </c>
    </row>
    <row r="296" s="2" customFormat="1">
      <c r="A296" s="37"/>
      <c r="B296" s="38"/>
      <c r="C296" s="39"/>
      <c r="D296" s="230" t="s">
        <v>159</v>
      </c>
      <c r="E296" s="39"/>
      <c r="F296" s="231" t="s">
        <v>479</v>
      </c>
      <c r="G296" s="39"/>
      <c r="H296" s="39"/>
      <c r="I296" s="232"/>
      <c r="J296" s="39"/>
      <c r="K296" s="39"/>
      <c r="L296" s="43"/>
      <c r="M296" s="233"/>
      <c r="N296" s="234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159</v>
      </c>
      <c r="AU296" s="16" t="s">
        <v>86</v>
      </c>
    </row>
    <row r="297" s="2" customFormat="1" ht="24.15" customHeight="1">
      <c r="A297" s="37"/>
      <c r="B297" s="38"/>
      <c r="C297" s="217" t="s">
        <v>475</v>
      </c>
      <c r="D297" s="217" t="s">
        <v>152</v>
      </c>
      <c r="E297" s="218" t="s">
        <v>481</v>
      </c>
      <c r="F297" s="219" t="s">
        <v>482</v>
      </c>
      <c r="G297" s="220" t="s">
        <v>155</v>
      </c>
      <c r="H297" s="221">
        <v>11.23</v>
      </c>
      <c r="I297" s="222"/>
      <c r="J297" s="223">
        <f>ROUND(I297*H297,2)</f>
        <v>0</v>
      </c>
      <c r="K297" s="219" t="s">
        <v>156</v>
      </c>
      <c r="L297" s="43"/>
      <c r="M297" s="224" t="s">
        <v>1</v>
      </c>
      <c r="N297" s="225" t="s">
        <v>41</v>
      </c>
      <c r="O297" s="90"/>
      <c r="P297" s="226">
        <f>O297*H297</f>
        <v>0</v>
      </c>
      <c r="Q297" s="226">
        <v>0.0091999999999999998</v>
      </c>
      <c r="R297" s="226">
        <f>Q297*H297</f>
        <v>0.10331600000000001</v>
      </c>
      <c r="S297" s="226">
        <v>0</v>
      </c>
      <c r="T297" s="22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8" t="s">
        <v>265</v>
      </c>
      <c r="AT297" s="228" t="s">
        <v>152</v>
      </c>
      <c r="AU297" s="228" t="s">
        <v>86</v>
      </c>
      <c r="AY297" s="16" t="s">
        <v>149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6" t="s">
        <v>84</v>
      </c>
      <c r="BK297" s="229">
        <f>ROUND(I297*H297,2)</f>
        <v>0</v>
      </c>
      <c r="BL297" s="16" t="s">
        <v>265</v>
      </c>
      <c r="BM297" s="228" t="s">
        <v>646</v>
      </c>
    </row>
    <row r="298" s="2" customFormat="1">
      <c r="A298" s="37"/>
      <c r="B298" s="38"/>
      <c r="C298" s="39"/>
      <c r="D298" s="230" t="s">
        <v>159</v>
      </c>
      <c r="E298" s="39"/>
      <c r="F298" s="231" t="s">
        <v>484</v>
      </c>
      <c r="G298" s="39"/>
      <c r="H298" s="39"/>
      <c r="I298" s="232"/>
      <c r="J298" s="39"/>
      <c r="K298" s="39"/>
      <c r="L298" s="43"/>
      <c r="M298" s="233"/>
      <c r="N298" s="234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159</v>
      </c>
      <c r="AU298" s="16" t="s">
        <v>86</v>
      </c>
    </row>
    <row r="299" s="13" customFormat="1">
      <c r="A299" s="13"/>
      <c r="B299" s="235"/>
      <c r="C299" s="236"/>
      <c r="D299" s="230" t="s">
        <v>161</v>
      </c>
      <c r="E299" s="237" t="s">
        <v>1</v>
      </c>
      <c r="F299" s="238" t="s">
        <v>581</v>
      </c>
      <c r="G299" s="236"/>
      <c r="H299" s="239">
        <v>11.23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161</v>
      </c>
      <c r="AU299" s="245" t="s">
        <v>86</v>
      </c>
      <c r="AV299" s="13" t="s">
        <v>86</v>
      </c>
      <c r="AW299" s="13" t="s">
        <v>33</v>
      </c>
      <c r="AX299" s="13" t="s">
        <v>76</v>
      </c>
      <c r="AY299" s="245" t="s">
        <v>149</v>
      </c>
    </row>
    <row r="300" s="14" customFormat="1">
      <c r="A300" s="14"/>
      <c r="B300" s="246"/>
      <c r="C300" s="247"/>
      <c r="D300" s="230" t="s">
        <v>161</v>
      </c>
      <c r="E300" s="248" t="s">
        <v>1</v>
      </c>
      <c r="F300" s="249" t="s">
        <v>163</v>
      </c>
      <c r="G300" s="247"/>
      <c r="H300" s="250">
        <v>11.23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6" t="s">
        <v>161</v>
      </c>
      <c r="AU300" s="256" t="s">
        <v>86</v>
      </c>
      <c r="AV300" s="14" t="s">
        <v>157</v>
      </c>
      <c r="AW300" s="14" t="s">
        <v>33</v>
      </c>
      <c r="AX300" s="14" t="s">
        <v>84</v>
      </c>
      <c r="AY300" s="256" t="s">
        <v>149</v>
      </c>
    </row>
    <row r="301" s="2" customFormat="1" ht="16.5" customHeight="1">
      <c r="A301" s="37"/>
      <c r="B301" s="38"/>
      <c r="C301" s="259" t="s">
        <v>480</v>
      </c>
      <c r="D301" s="259" t="s">
        <v>206</v>
      </c>
      <c r="E301" s="260" t="s">
        <v>486</v>
      </c>
      <c r="F301" s="261" t="s">
        <v>487</v>
      </c>
      <c r="G301" s="262" t="s">
        <v>155</v>
      </c>
      <c r="H301" s="263">
        <v>11.455</v>
      </c>
      <c r="I301" s="264"/>
      <c r="J301" s="265">
        <f>ROUND(I301*H301,2)</f>
        <v>0</v>
      </c>
      <c r="K301" s="261" t="s">
        <v>1</v>
      </c>
      <c r="L301" s="266"/>
      <c r="M301" s="267" t="s">
        <v>1</v>
      </c>
      <c r="N301" s="268" t="s">
        <v>41</v>
      </c>
      <c r="O301" s="90"/>
      <c r="P301" s="226">
        <f>O301*H301</f>
        <v>0</v>
      </c>
      <c r="Q301" s="226">
        <v>0</v>
      </c>
      <c r="R301" s="226">
        <f>Q301*H301</f>
        <v>0</v>
      </c>
      <c r="S301" s="226">
        <v>0</v>
      </c>
      <c r="T301" s="22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8" t="s">
        <v>375</v>
      </c>
      <c r="AT301" s="228" t="s">
        <v>206</v>
      </c>
      <c r="AU301" s="228" t="s">
        <v>86</v>
      </c>
      <c r="AY301" s="16" t="s">
        <v>149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6" t="s">
        <v>84</v>
      </c>
      <c r="BK301" s="229">
        <f>ROUND(I301*H301,2)</f>
        <v>0</v>
      </c>
      <c r="BL301" s="16" t="s">
        <v>265</v>
      </c>
      <c r="BM301" s="228" t="s">
        <v>647</v>
      </c>
    </row>
    <row r="302" s="13" customFormat="1">
      <c r="A302" s="13"/>
      <c r="B302" s="235"/>
      <c r="C302" s="236"/>
      <c r="D302" s="230" t="s">
        <v>161</v>
      </c>
      <c r="E302" s="236"/>
      <c r="F302" s="238" t="s">
        <v>648</v>
      </c>
      <c r="G302" s="236"/>
      <c r="H302" s="239">
        <v>11.455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161</v>
      </c>
      <c r="AU302" s="245" t="s">
        <v>86</v>
      </c>
      <c r="AV302" s="13" t="s">
        <v>86</v>
      </c>
      <c r="AW302" s="13" t="s">
        <v>4</v>
      </c>
      <c r="AX302" s="13" t="s">
        <v>84</v>
      </c>
      <c r="AY302" s="245" t="s">
        <v>149</v>
      </c>
    </row>
    <row r="303" s="2" customFormat="1" ht="16.5" customHeight="1">
      <c r="A303" s="37"/>
      <c r="B303" s="38"/>
      <c r="C303" s="217" t="s">
        <v>485</v>
      </c>
      <c r="D303" s="217" t="s">
        <v>152</v>
      </c>
      <c r="E303" s="218" t="s">
        <v>649</v>
      </c>
      <c r="F303" s="219" t="s">
        <v>492</v>
      </c>
      <c r="G303" s="220" t="s">
        <v>155</v>
      </c>
      <c r="H303" s="221">
        <v>11.23</v>
      </c>
      <c r="I303" s="222"/>
      <c r="J303" s="223">
        <f>ROUND(I303*H303,2)</f>
        <v>0</v>
      </c>
      <c r="K303" s="219" t="s">
        <v>156</v>
      </c>
      <c r="L303" s="43"/>
      <c r="M303" s="224" t="s">
        <v>1</v>
      </c>
      <c r="N303" s="225" t="s">
        <v>41</v>
      </c>
      <c r="O303" s="90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8" t="s">
        <v>265</v>
      </c>
      <c r="AT303" s="228" t="s">
        <v>152</v>
      </c>
      <c r="AU303" s="228" t="s">
        <v>86</v>
      </c>
      <c r="AY303" s="16" t="s">
        <v>149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6" t="s">
        <v>84</v>
      </c>
      <c r="BK303" s="229">
        <f>ROUND(I303*H303,2)</f>
        <v>0</v>
      </c>
      <c r="BL303" s="16" t="s">
        <v>265</v>
      </c>
      <c r="BM303" s="228" t="s">
        <v>650</v>
      </c>
    </row>
    <row r="304" s="2" customFormat="1">
      <c r="A304" s="37"/>
      <c r="B304" s="38"/>
      <c r="C304" s="39"/>
      <c r="D304" s="230" t="s">
        <v>159</v>
      </c>
      <c r="E304" s="39"/>
      <c r="F304" s="231" t="s">
        <v>494</v>
      </c>
      <c r="G304" s="39"/>
      <c r="H304" s="39"/>
      <c r="I304" s="232"/>
      <c r="J304" s="39"/>
      <c r="K304" s="39"/>
      <c r="L304" s="43"/>
      <c r="M304" s="233"/>
      <c r="N304" s="23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159</v>
      </c>
      <c r="AU304" s="16" t="s">
        <v>86</v>
      </c>
    </row>
    <row r="305" s="2" customFormat="1" ht="16.5" customHeight="1">
      <c r="A305" s="37"/>
      <c r="B305" s="38"/>
      <c r="C305" s="217" t="s">
        <v>490</v>
      </c>
      <c r="D305" s="217" t="s">
        <v>152</v>
      </c>
      <c r="E305" s="218" t="s">
        <v>496</v>
      </c>
      <c r="F305" s="219" t="s">
        <v>497</v>
      </c>
      <c r="G305" s="220" t="s">
        <v>155</v>
      </c>
      <c r="H305" s="221">
        <v>11.23</v>
      </c>
      <c r="I305" s="222"/>
      <c r="J305" s="223">
        <f>ROUND(I305*H305,2)</f>
        <v>0</v>
      </c>
      <c r="K305" s="219" t="s">
        <v>156</v>
      </c>
      <c r="L305" s="43"/>
      <c r="M305" s="224" t="s">
        <v>1</v>
      </c>
      <c r="N305" s="225" t="s">
        <v>41</v>
      </c>
      <c r="O305" s="90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8" t="s">
        <v>265</v>
      </c>
      <c r="AT305" s="228" t="s">
        <v>152</v>
      </c>
      <c r="AU305" s="228" t="s">
        <v>86</v>
      </c>
      <c r="AY305" s="16" t="s">
        <v>149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6" t="s">
        <v>84</v>
      </c>
      <c r="BK305" s="229">
        <f>ROUND(I305*H305,2)</f>
        <v>0</v>
      </c>
      <c r="BL305" s="16" t="s">
        <v>265</v>
      </c>
      <c r="BM305" s="228" t="s">
        <v>651</v>
      </c>
    </row>
    <row r="306" s="2" customFormat="1">
      <c r="A306" s="37"/>
      <c r="B306" s="38"/>
      <c r="C306" s="39"/>
      <c r="D306" s="230" t="s">
        <v>159</v>
      </c>
      <c r="E306" s="39"/>
      <c r="F306" s="231" t="s">
        <v>499</v>
      </c>
      <c r="G306" s="39"/>
      <c r="H306" s="39"/>
      <c r="I306" s="232"/>
      <c r="J306" s="39"/>
      <c r="K306" s="39"/>
      <c r="L306" s="43"/>
      <c r="M306" s="233"/>
      <c r="N306" s="23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159</v>
      </c>
      <c r="AU306" s="16" t="s">
        <v>86</v>
      </c>
    </row>
    <row r="307" s="2" customFormat="1" ht="16.5" customHeight="1">
      <c r="A307" s="37"/>
      <c r="B307" s="38"/>
      <c r="C307" s="217" t="s">
        <v>495</v>
      </c>
      <c r="D307" s="217" t="s">
        <v>152</v>
      </c>
      <c r="E307" s="218" t="s">
        <v>501</v>
      </c>
      <c r="F307" s="219" t="s">
        <v>502</v>
      </c>
      <c r="G307" s="220" t="s">
        <v>155</v>
      </c>
      <c r="H307" s="221">
        <v>11.23</v>
      </c>
      <c r="I307" s="222"/>
      <c r="J307" s="223">
        <f>ROUND(I307*H307,2)</f>
        <v>0</v>
      </c>
      <c r="K307" s="219" t="s">
        <v>156</v>
      </c>
      <c r="L307" s="43"/>
      <c r="M307" s="224" t="s">
        <v>1</v>
      </c>
      <c r="N307" s="225" t="s">
        <v>41</v>
      </c>
      <c r="O307" s="90"/>
      <c r="P307" s="226">
        <f>O307*H307</f>
        <v>0</v>
      </c>
      <c r="Q307" s="226">
        <v>0.0015</v>
      </c>
      <c r="R307" s="226">
        <f>Q307*H307</f>
        <v>0.016845000000000002</v>
      </c>
      <c r="S307" s="226">
        <v>0</v>
      </c>
      <c r="T307" s="22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8" t="s">
        <v>265</v>
      </c>
      <c r="AT307" s="228" t="s">
        <v>152</v>
      </c>
      <c r="AU307" s="228" t="s">
        <v>86</v>
      </c>
      <c r="AY307" s="16" t="s">
        <v>149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6" t="s">
        <v>84</v>
      </c>
      <c r="BK307" s="229">
        <f>ROUND(I307*H307,2)</f>
        <v>0</v>
      </c>
      <c r="BL307" s="16" t="s">
        <v>265</v>
      </c>
      <c r="BM307" s="228" t="s">
        <v>652</v>
      </c>
    </row>
    <row r="308" s="2" customFormat="1">
      <c r="A308" s="37"/>
      <c r="B308" s="38"/>
      <c r="C308" s="39"/>
      <c r="D308" s="230" t="s">
        <v>159</v>
      </c>
      <c r="E308" s="39"/>
      <c r="F308" s="231" t="s">
        <v>504</v>
      </c>
      <c r="G308" s="39"/>
      <c r="H308" s="39"/>
      <c r="I308" s="232"/>
      <c r="J308" s="39"/>
      <c r="K308" s="39"/>
      <c r="L308" s="43"/>
      <c r="M308" s="233"/>
      <c r="N308" s="234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159</v>
      </c>
      <c r="AU308" s="16" t="s">
        <v>86</v>
      </c>
    </row>
    <row r="309" s="2" customFormat="1" ht="16.5" customHeight="1">
      <c r="A309" s="37"/>
      <c r="B309" s="38"/>
      <c r="C309" s="217" t="s">
        <v>500</v>
      </c>
      <c r="D309" s="217" t="s">
        <v>152</v>
      </c>
      <c r="E309" s="218" t="s">
        <v>506</v>
      </c>
      <c r="F309" s="219" t="s">
        <v>507</v>
      </c>
      <c r="G309" s="220" t="s">
        <v>508</v>
      </c>
      <c r="H309" s="221">
        <v>20.420000000000002</v>
      </c>
      <c r="I309" s="222"/>
      <c r="J309" s="223">
        <f>ROUND(I309*H309,2)</f>
        <v>0</v>
      </c>
      <c r="K309" s="219" t="s">
        <v>1</v>
      </c>
      <c r="L309" s="43"/>
      <c r="M309" s="224" t="s">
        <v>1</v>
      </c>
      <c r="N309" s="225" t="s">
        <v>41</v>
      </c>
      <c r="O309" s="90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8" t="s">
        <v>265</v>
      </c>
      <c r="AT309" s="228" t="s">
        <v>152</v>
      </c>
      <c r="AU309" s="228" t="s">
        <v>86</v>
      </c>
      <c r="AY309" s="16" t="s">
        <v>149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6" t="s">
        <v>84</v>
      </c>
      <c r="BK309" s="229">
        <f>ROUND(I309*H309,2)</f>
        <v>0</v>
      </c>
      <c r="BL309" s="16" t="s">
        <v>265</v>
      </c>
      <c r="BM309" s="228" t="s">
        <v>653</v>
      </c>
    </row>
    <row r="310" s="2" customFormat="1">
      <c r="A310" s="37"/>
      <c r="B310" s="38"/>
      <c r="C310" s="39"/>
      <c r="D310" s="230" t="s">
        <v>159</v>
      </c>
      <c r="E310" s="39"/>
      <c r="F310" s="231" t="s">
        <v>507</v>
      </c>
      <c r="G310" s="39"/>
      <c r="H310" s="39"/>
      <c r="I310" s="232"/>
      <c r="J310" s="39"/>
      <c r="K310" s="39"/>
      <c r="L310" s="43"/>
      <c r="M310" s="233"/>
      <c r="N310" s="23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159</v>
      </c>
      <c r="AU310" s="16" t="s">
        <v>86</v>
      </c>
    </row>
    <row r="311" s="13" customFormat="1">
      <c r="A311" s="13"/>
      <c r="B311" s="235"/>
      <c r="C311" s="236"/>
      <c r="D311" s="230" t="s">
        <v>161</v>
      </c>
      <c r="E311" s="237" t="s">
        <v>1</v>
      </c>
      <c r="F311" s="238" t="s">
        <v>654</v>
      </c>
      <c r="G311" s="236"/>
      <c r="H311" s="239">
        <v>20.420000000000002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161</v>
      </c>
      <c r="AU311" s="245" t="s">
        <v>86</v>
      </c>
      <c r="AV311" s="13" t="s">
        <v>86</v>
      </c>
      <c r="AW311" s="13" t="s">
        <v>33</v>
      </c>
      <c r="AX311" s="13" t="s">
        <v>76</v>
      </c>
      <c r="AY311" s="245" t="s">
        <v>149</v>
      </c>
    </row>
    <row r="312" s="14" customFormat="1">
      <c r="A312" s="14"/>
      <c r="B312" s="246"/>
      <c r="C312" s="247"/>
      <c r="D312" s="230" t="s">
        <v>161</v>
      </c>
      <c r="E312" s="248" t="s">
        <v>1</v>
      </c>
      <c r="F312" s="249" t="s">
        <v>163</v>
      </c>
      <c r="G312" s="247"/>
      <c r="H312" s="250">
        <v>20.420000000000002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161</v>
      </c>
      <c r="AU312" s="256" t="s">
        <v>86</v>
      </c>
      <c r="AV312" s="14" t="s">
        <v>157</v>
      </c>
      <c r="AW312" s="14" t="s">
        <v>33</v>
      </c>
      <c r="AX312" s="14" t="s">
        <v>84</v>
      </c>
      <c r="AY312" s="256" t="s">
        <v>149</v>
      </c>
    </row>
    <row r="313" s="2" customFormat="1" ht="16.5" customHeight="1">
      <c r="A313" s="37"/>
      <c r="B313" s="38"/>
      <c r="C313" s="217" t="s">
        <v>505</v>
      </c>
      <c r="D313" s="217" t="s">
        <v>152</v>
      </c>
      <c r="E313" s="218" t="s">
        <v>512</v>
      </c>
      <c r="F313" s="219" t="s">
        <v>513</v>
      </c>
      <c r="G313" s="220" t="s">
        <v>406</v>
      </c>
      <c r="H313" s="269"/>
      <c r="I313" s="222"/>
      <c r="J313" s="223">
        <f>ROUND(I313*H313,2)</f>
        <v>0</v>
      </c>
      <c r="K313" s="219" t="s">
        <v>156</v>
      </c>
      <c r="L313" s="43"/>
      <c r="M313" s="224" t="s">
        <v>1</v>
      </c>
      <c r="N313" s="225" t="s">
        <v>41</v>
      </c>
      <c r="O313" s="90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8" t="s">
        <v>265</v>
      </c>
      <c r="AT313" s="228" t="s">
        <v>152</v>
      </c>
      <c r="AU313" s="228" t="s">
        <v>86</v>
      </c>
      <c r="AY313" s="16" t="s">
        <v>149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6" t="s">
        <v>84</v>
      </c>
      <c r="BK313" s="229">
        <f>ROUND(I313*H313,2)</f>
        <v>0</v>
      </c>
      <c r="BL313" s="16" t="s">
        <v>265</v>
      </c>
      <c r="BM313" s="228" t="s">
        <v>655</v>
      </c>
    </row>
    <row r="314" s="2" customFormat="1">
      <c r="A314" s="37"/>
      <c r="B314" s="38"/>
      <c r="C314" s="39"/>
      <c r="D314" s="230" t="s">
        <v>159</v>
      </c>
      <c r="E314" s="39"/>
      <c r="F314" s="231" t="s">
        <v>515</v>
      </c>
      <c r="G314" s="39"/>
      <c r="H314" s="39"/>
      <c r="I314" s="232"/>
      <c r="J314" s="39"/>
      <c r="K314" s="39"/>
      <c r="L314" s="43"/>
      <c r="M314" s="233"/>
      <c r="N314" s="234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159</v>
      </c>
      <c r="AU314" s="16" t="s">
        <v>86</v>
      </c>
    </row>
    <row r="315" s="12" customFormat="1" ht="22.8" customHeight="1">
      <c r="A315" s="12"/>
      <c r="B315" s="201"/>
      <c r="C315" s="202"/>
      <c r="D315" s="203" t="s">
        <v>75</v>
      </c>
      <c r="E315" s="215" t="s">
        <v>516</v>
      </c>
      <c r="F315" s="215" t="s">
        <v>517</v>
      </c>
      <c r="G315" s="202"/>
      <c r="H315" s="202"/>
      <c r="I315" s="205"/>
      <c r="J315" s="216">
        <f>BK315</f>
        <v>0</v>
      </c>
      <c r="K315" s="202"/>
      <c r="L315" s="207"/>
      <c r="M315" s="208"/>
      <c r="N315" s="209"/>
      <c r="O315" s="209"/>
      <c r="P315" s="210">
        <f>SUM(P316:P339)</f>
        <v>0</v>
      </c>
      <c r="Q315" s="209"/>
      <c r="R315" s="210">
        <f>SUM(R316:R339)</f>
        <v>0.32090790000000002</v>
      </c>
      <c r="S315" s="209"/>
      <c r="T315" s="211">
        <f>SUM(T316:T339)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2" t="s">
        <v>86</v>
      </c>
      <c r="AT315" s="213" t="s">
        <v>75</v>
      </c>
      <c r="AU315" s="213" t="s">
        <v>84</v>
      </c>
      <c r="AY315" s="212" t="s">
        <v>149</v>
      </c>
      <c r="BK315" s="214">
        <f>SUM(BK316:BK339)</f>
        <v>0</v>
      </c>
    </row>
    <row r="316" s="2" customFormat="1" ht="16.5" customHeight="1">
      <c r="A316" s="37"/>
      <c r="B316" s="38"/>
      <c r="C316" s="217" t="s">
        <v>511</v>
      </c>
      <c r="D316" s="217" t="s">
        <v>152</v>
      </c>
      <c r="E316" s="218" t="s">
        <v>518</v>
      </c>
      <c r="F316" s="219" t="s">
        <v>519</v>
      </c>
      <c r="G316" s="220" t="s">
        <v>155</v>
      </c>
      <c r="H316" s="221">
        <v>46.292999999999999</v>
      </c>
      <c r="I316" s="222"/>
      <c r="J316" s="223">
        <f>ROUND(I316*H316,2)</f>
        <v>0</v>
      </c>
      <c r="K316" s="219" t="s">
        <v>156</v>
      </c>
      <c r="L316" s="43"/>
      <c r="M316" s="224" t="s">
        <v>1</v>
      </c>
      <c r="N316" s="225" t="s">
        <v>41</v>
      </c>
      <c r="O316" s="90"/>
      <c r="P316" s="226">
        <f>O316*H316</f>
        <v>0</v>
      </c>
      <c r="Q316" s="226">
        <v>0.00029999999999999997</v>
      </c>
      <c r="R316" s="226">
        <f>Q316*H316</f>
        <v>0.013887899999999998</v>
      </c>
      <c r="S316" s="226">
        <v>0</v>
      </c>
      <c r="T316" s="22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8" t="s">
        <v>265</v>
      </c>
      <c r="AT316" s="228" t="s">
        <v>152</v>
      </c>
      <c r="AU316" s="228" t="s">
        <v>86</v>
      </c>
      <c r="AY316" s="16" t="s">
        <v>149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6" t="s">
        <v>84</v>
      </c>
      <c r="BK316" s="229">
        <f>ROUND(I316*H316,2)</f>
        <v>0</v>
      </c>
      <c r="BL316" s="16" t="s">
        <v>265</v>
      </c>
      <c r="BM316" s="228" t="s">
        <v>656</v>
      </c>
    </row>
    <row r="317" s="2" customFormat="1">
      <c r="A317" s="37"/>
      <c r="B317" s="38"/>
      <c r="C317" s="39"/>
      <c r="D317" s="230" t="s">
        <v>159</v>
      </c>
      <c r="E317" s="39"/>
      <c r="F317" s="231" t="s">
        <v>521</v>
      </c>
      <c r="G317" s="39"/>
      <c r="H317" s="39"/>
      <c r="I317" s="232"/>
      <c r="J317" s="39"/>
      <c r="K317" s="39"/>
      <c r="L317" s="43"/>
      <c r="M317" s="233"/>
      <c r="N317" s="234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159</v>
      </c>
      <c r="AU317" s="16" t="s">
        <v>86</v>
      </c>
    </row>
    <row r="318" s="2" customFormat="1" ht="16.5" customHeight="1">
      <c r="A318" s="37"/>
      <c r="B318" s="38"/>
      <c r="C318" s="217" t="s">
        <v>166</v>
      </c>
      <c r="D318" s="217" t="s">
        <v>152</v>
      </c>
      <c r="E318" s="218" t="s">
        <v>523</v>
      </c>
      <c r="F318" s="219" t="s">
        <v>524</v>
      </c>
      <c r="G318" s="220" t="s">
        <v>155</v>
      </c>
      <c r="H318" s="221">
        <v>19.507999999999999</v>
      </c>
      <c r="I318" s="222"/>
      <c r="J318" s="223">
        <f>ROUND(I318*H318,2)</f>
        <v>0</v>
      </c>
      <c r="K318" s="219" t="s">
        <v>156</v>
      </c>
      <c r="L318" s="43"/>
      <c r="M318" s="224" t="s">
        <v>1</v>
      </c>
      <c r="N318" s="225" t="s">
        <v>41</v>
      </c>
      <c r="O318" s="90"/>
      <c r="P318" s="226">
        <f>O318*H318</f>
        <v>0</v>
      </c>
      <c r="Q318" s="226">
        <v>0.0015</v>
      </c>
      <c r="R318" s="226">
        <f>Q318*H318</f>
        <v>0.029262</v>
      </c>
      <c r="S318" s="226">
        <v>0</v>
      </c>
      <c r="T318" s="227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8" t="s">
        <v>265</v>
      </c>
      <c r="AT318" s="228" t="s">
        <v>152</v>
      </c>
      <c r="AU318" s="228" t="s">
        <v>86</v>
      </c>
      <c r="AY318" s="16" t="s">
        <v>149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6" t="s">
        <v>84</v>
      </c>
      <c r="BK318" s="229">
        <f>ROUND(I318*H318,2)</f>
        <v>0</v>
      </c>
      <c r="BL318" s="16" t="s">
        <v>265</v>
      </c>
      <c r="BM318" s="228" t="s">
        <v>657</v>
      </c>
    </row>
    <row r="319" s="2" customFormat="1">
      <c r="A319" s="37"/>
      <c r="B319" s="38"/>
      <c r="C319" s="39"/>
      <c r="D319" s="230" t="s">
        <v>159</v>
      </c>
      <c r="E319" s="39"/>
      <c r="F319" s="231" t="s">
        <v>526</v>
      </c>
      <c r="G319" s="39"/>
      <c r="H319" s="39"/>
      <c r="I319" s="232"/>
      <c r="J319" s="39"/>
      <c r="K319" s="39"/>
      <c r="L319" s="43"/>
      <c r="M319" s="233"/>
      <c r="N319" s="234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159</v>
      </c>
      <c r="AU319" s="16" t="s">
        <v>86</v>
      </c>
    </row>
    <row r="320" s="13" customFormat="1">
      <c r="A320" s="13"/>
      <c r="B320" s="235"/>
      <c r="C320" s="236"/>
      <c r="D320" s="230" t="s">
        <v>161</v>
      </c>
      <c r="E320" s="237" t="s">
        <v>1</v>
      </c>
      <c r="F320" s="238" t="s">
        <v>658</v>
      </c>
      <c r="G320" s="236"/>
      <c r="H320" s="239">
        <v>1.8740000000000001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161</v>
      </c>
      <c r="AU320" s="245" t="s">
        <v>86</v>
      </c>
      <c r="AV320" s="13" t="s">
        <v>86</v>
      </c>
      <c r="AW320" s="13" t="s">
        <v>33</v>
      </c>
      <c r="AX320" s="13" t="s">
        <v>76</v>
      </c>
      <c r="AY320" s="245" t="s">
        <v>149</v>
      </c>
    </row>
    <row r="321" s="13" customFormat="1">
      <c r="A321" s="13"/>
      <c r="B321" s="235"/>
      <c r="C321" s="236"/>
      <c r="D321" s="230" t="s">
        <v>161</v>
      </c>
      <c r="E321" s="237" t="s">
        <v>1</v>
      </c>
      <c r="F321" s="238" t="s">
        <v>659</v>
      </c>
      <c r="G321" s="236"/>
      <c r="H321" s="239">
        <v>2.0939999999999999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161</v>
      </c>
      <c r="AU321" s="245" t="s">
        <v>86</v>
      </c>
      <c r="AV321" s="13" t="s">
        <v>86</v>
      </c>
      <c r="AW321" s="13" t="s">
        <v>33</v>
      </c>
      <c r="AX321" s="13" t="s">
        <v>76</v>
      </c>
      <c r="AY321" s="245" t="s">
        <v>149</v>
      </c>
    </row>
    <row r="322" s="13" customFormat="1">
      <c r="A322" s="13"/>
      <c r="B322" s="235"/>
      <c r="C322" s="236"/>
      <c r="D322" s="230" t="s">
        <v>161</v>
      </c>
      <c r="E322" s="237" t="s">
        <v>1</v>
      </c>
      <c r="F322" s="238" t="s">
        <v>600</v>
      </c>
      <c r="G322" s="236"/>
      <c r="H322" s="239">
        <v>15.539999999999999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161</v>
      </c>
      <c r="AU322" s="245" t="s">
        <v>86</v>
      </c>
      <c r="AV322" s="13" t="s">
        <v>86</v>
      </c>
      <c r="AW322" s="13" t="s">
        <v>33</v>
      </c>
      <c r="AX322" s="13" t="s">
        <v>76</v>
      </c>
      <c r="AY322" s="245" t="s">
        <v>149</v>
      </c>
    </row>
    <row r="323" s="14" customFormat="1">
      <c r="A323" s="14"/>
      <c r="B323" s="246"/>
      <c r="C323" s="247"/>
      <c r="D323" s="230" t="s">
        <v>161</v>
      </c>
      <c r="E323" s="248" t="s">
        <v>1</v>
      </c>
      <c r="F323" s="249" t="s">
        <v>163</v>
      </c>
      <c r="G323" s="247"/>
      <c r="H323" s="250">
        <v>19.507999999999999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6" t="s">
        <v>161</v>
      </c>
      <c r="AU323" s="256" t="s">
        <v>86</v>
      </c>
      <c r="AV323" s="14" t="s">
        <v>157</v>
      </c>
      <c r="AW323" s="14" t="s">
        <v>33</v>
      </c>
      <c r="AX323" s="14" t="s">
        <v>84</v>
      </c>
      <c r="AY323" s="256" t="s">
        <v>149</v>
      </c>
    </row>
    <row r="324" s="2" customFormat="1" ht="16.5" customHeight="1">
      <c r="A324" s="37"/>
      <c r="B324" s="38"/>
      <c r="C324" s="217" t="s">
        <v>522</v>
      </c>
      <c r="D324" s="217" t="s">
        <v>152</v>
      </c>
      <c r="E324" s="218" t="s">
        <v>529</v>
      </c>
      <c r="F324" s="219" t="s">
        <v>530</v>
      </c>
      <c r="G324" s="220" t="s">
        <v>155</v>
      </c>
      <c r="H324" s="221">
        <v>46.292999999999999</v>
      </c>
      <c r="I324" s="222"/>
      <c r="J324" s="223">
        <f>ROUND(I324*H324,2)</f>
        <v>0</v>
      </c>
      <c r="K324" s="219" t="s">
        <v>156</v>
      </c>
      <c r="L324" s="43"/>
      <c r="M324" s="224" t="s">
        <v>1</v>
      </c>
      <c r="N324" s="225" t="s">
        <v>41</v>
      </c>
      <c r="O324" s="90"/>
      <c r="P324" s="226">
        <f>O324*H324</f>
        <v>0</v>
      </c>
      <c r="Q324" s="226">
        <v>0.0060000000000000001</v>
      </c>
      <c r="R324" s="226">
        <f>Q324*H324</f>
        <v>0.277758</v>
      </c>
      <c r="S324" s="226">
        <v>0</v>
      </c>
      <c r="T324" s="227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8" t="s">
        <v>265</v>
      </c>
      <c r="AT324" s="228" t="s">
        <v>152</v>
      </c>
      <c r="AU324" s="228" t="s">
        <v>86</v>
      </c>
      <c r="AY324" s="16" t="s">
        <v>149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6" t="s">
        <v>84</v>
      </c>
      <c r="BK324" s="229">
        <f>ROUND(I324*H324,2)</f>
        <v>0</v>
      </c>
      <c r="BL324" s="16" t="s">
        <v>265</v>
      </c>
      <c r="BM324" s="228" t="s">
        <v>660</v>
      </c>
    </row>
    <row r="325" s="2" customFormat="1">
      <c r="A325" s="37"/>
      <c r="B325" s="38"/>
      <c r="C325" s="39"/>
      <c r="D325" s="230" t="s">
        <v>159</v>
      </c>
      <c r="E325" s="39"/>
      <c r="F325" s="231" t="s">
        <v>532</v>
      </c>
      <c r="G325" s="39"/>
      <c r="H325" s="39"/>
      <c r="I325" s="232"/>
      <c r="J325" s="39"/>
      <c r="K325" s="39"/>
      <c r="L325" s="43"/>
      <c r="M325" s="233"/>
      <c r="N325" s="234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159</v>
      </c>
      <c r="AU325" s="16" t="s">
        <v>86</v>
      </c>
    </row>
    <row r="326" s="13" customFormat="1">
      <c r="A326" s="13"/>
      <c r="B326" s="235"/>
      <c r="C326" s="236"/>
      <c r="D326" s="230" t="s">
        <v>161</v>
      </c>
      <c r="E326" s="237" t="s">
        <v>1</v>
      </c>
      <c r="F326" s="238" t="s">
        <v>661</v>
      </c>
      <c r="G326" s="236"/>
      <c r="H326" s="239">
        <v>46.292999999999999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161</v>
      </c>
      <c r="AU326" s="245" t="s">
        <v>86</v>
      </c>
      <c r="AV326" s="13" t="s">
        <v>86</v>
      </c>
      <c r="AW326" s="13" t="s">
        <v>33</v>
      </c>
      <c r="AX326" s="13" t="s">
        <v>76</v>
      </c>
      <c r="AY326" s="245" t="s">
        <v>149</v>
      </c>
    </row>
    <row r="327" s="14" customFormat="1">
      <c r="A327" s="14"/>
      <c r="B327" s="246"/>
      <c r="C327" s="247"/>
      <c r="D327" s="230" t="s">
        <v>161</v>
      </c>
      <c r="E327" s="248" t="s">
        <v>1</v>
      </c>
      <c r="F327" s="249" t="s">
        <v>163</v>
      </c>
      <c r="G327" s="247"/>
      <c r="H327" s="250">
        <v>46.292999999999999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6" t="s">
        <v>161</v>
      </c>
      <c r="AU327" s="256" t="s">
        <v>86</v>
      </c>
      <c r="AV327" s="14" t="s">
        <v>157</v>
      </c>
      <c r="AW327" s="14" t="s">
        <v>33</v>
      </c>
      <c r="AX327" s="14" t="s">
        <v>84</v>
      </c>
      <c r="AY327" s="256" t="s">
        <v>149</v>
      </c>
    </row>
    <row r="328" s="2" customFormat="1" ht="16.5" customHeight="1">
      <c r="A328" s="37"/>
      <c r="B328" s="38"/>
      <c r="C328" s="259" t="s">
        <v>189</v>
      </c>
      <c r="D328" s="259" t="s">
        <v>206</v>
      </c>
      <c r="E328" s="260" t="s">
        <v>533</v>
      </c>
      <c r="F328" s="261" t="s">
        <v>534</v>
      </c>
      <c r="G328" s="262" t="s">
        <v>155</v>
      </c>
      <c r="H328" s="263">
        <v>47.219000000000001</v>
      </c>
      <c r="I328" s="264"/>
      <c r="J328" s="265">
        <f>ROUND(I328*H328,2)</f>
        <v>0</v>
      </c>
      <c r="K328" s="261" t="s">
        <v>1</v>
      </c>
      <c r="L328" s="266"/>
      <c r="M328" s="267" t="s">
        <v>1</v>
      </c>
      <c r="N328" s="268" t="s">
        <v>41</v>
      </c>
      <c r="O328" s="90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8" t="s">
        <v>375</v>
      </c>
      <c r="AT328" s="228" t="s">
        <v>206</v>
      </c>
      <c r="AU328" s="228" t="s">
        <v>86</v>
      </c>
      <c r="AY328" s="16" t="s">
        <v>149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6" t="s">
        <v>84</v>
      </c>
      <c r="BK328" s="229">
        <f>ROUND(I328*H328,2)</f>
        <v>0</v>
      </c>
      <c r="BL328" s="16" t="s">
        <v>265</v>
      </c>
      <c r="BM328" s="228" t="s">
        <v>662</v>
      </c>
    </row>
    <row r="329" s="13" customFormat="1">
      <c r="A329" s="13"/>
      <c r="B329" s="235"/>
      <c r="C329" s="236"/>
      <c r="D329" s="230" t="s">
        <v>161</v>
      </c>
      <c r="E329" s="236"/>
      <c r="F329" s="238" t="s">
        <v>663</v>
      </c>
      <c r="G329" s="236"/>
      <c r="H329" s="239">
        <v>47.219000000000001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161</v>
      </c>
      <c r="AU329" s="245" t="s">
        <v>86</v>
      </c>
      <c r="AV329" s="13" t="s">
        <v>86</v>
      </c>
      <c r="AW329" s="13" t="s">
        <v>4</v>
      </c>
      <c r="AX329" s="13" t="s">
        <v>84</v>
      </c>
      <c r="AY329" s="245" t="s">
        <v>149</v>
      </c>
    </row>
    <row r="330" s="2" customFormat="1" ht="16.5" customHeight="1">
      <c r="A330" s="37"/>
      <c r="B330" s="38"/>
      <c r="C330" s="217" t="s">
        <v>198</v>
      </c>
      <c r="D330" s="217" t="s">
        <v>152</v>
      </c>
      <c r="E330" s="218" t="s">
        <v>538</v>
      </c>
      <c r="F330" s="219" t="s">
        <v>539</v>
      </c>
      <c r="G330" s="220" t="s">
        <v>155</v>
      </c>
      <c r="H330" s="221">
        <v>46.292999999999999</v>
      </c>
      <c r="I330" s="222"/>
      <c r="J330" s="223">
        <f>ROUND(I330*H330,2)</f>
        <v>0</v>
      </c>
      <c r="K330" s="219" t="s">
        <v>156</v>
      </c>
      <c r="L330" s="43"/>
      <c r="M330" s="224" t="s">
        <v>1</v>
      </c>
      <c r="N330" s="225" t="s">
        <v>41</v>
      </c>
      <c r="O330" s="90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8" t="s">
        <v>265</v>
      </c>
      <c r="AT330" s="228" t="s">
        <v>152</v>
      </c>
      <c r="AU330" s="228" t="s">
        <v>86</v>
      </c>
      <c r="AY330" s="16" t="s">
        <v>149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6" t="s">
        <v>84</v>
      </c>
      <c r="BK330" s="229">
        <f>ROUND(I330*H330,2)</f>
        <v>0</v>
      </c>
      <c r="BL330" s="16" t="s">
        <v>265</v>
      </c>
      <c r="BM330" s="228" t="s">
        <v>664</v>
      </c>
    </row>
    <row r="331" s="2" customFormat="1">
      <c r="A331" s="37"/>
      <c r="B331" s="38"/>
      <c r="C331" s="39"/>
      <c r="D331" s="230" t="s">
        <v>159</v>
      </c>
      <c r="E331" s="39"/>
      <c r="F331" s="231" t="s">
        <v>541</v>
      </c>
      <c r="G331" s="39"/>
      <c r="H331" s="39"/>
      <c r="I331" s="232"/>
      <c r="J331" s="39"/>
      <c r="K331" s="39"/>
      <c r="L331" s="43"/>
      <c r="M331" s="233"/>
      <c r="N331" s="234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159</v>
      </c>
      <c r="AU331" s="16" t="s">
        <v>86</v>
      </c>
    </row>
    <row r="332" s="2" customFormat="1" ht="16.5" customHeight="1">
      <c r="A332" s="37"/>
      <c r="B332" s="38"/>
      <c r="C332" s="217" t="s">
        <v>537</v>
      </c>
      <c r="D332" s="217" t="s">
        <v>152</v>
      </c>
      <c r="E332" s="218" t="s">
        <v>543</v>
      </c>
      <c r="F332" s="219" t="s">
        <v>544</v>
      </c>
      <c r="G332" s="220" t="s">
        <v>155</v>
      </c>
      <c r="H332" s="221">
        <v>46.292999999999999</v>
      </c>
      <c r="I332" s="222"/>
      <c r="J332" s="223">
        <f>ROUND(I332*H332,2)</f>
        <v>0</v>
      </c>
      <c r="K332" s="219" t="s">
        <v>156</v>
      </c>
      <c r="L332" s="43"/>
      <c r="M332" s="224" t="s">
        <v>1</v>
      </c>
      <c r="N332" s="225" t="s">
        <v>41</v>
      </c>
      <c r="O332" s="90"/>
      <c r="P332" s="226">
        <f>O332*H332</f>
        <v>0</v>
      </c>
      <c r="Q332" s="226">
        <v>0</v>
      </c>
      <c r="R332" s="226">
        <f>Q332*H332</f>
        <v>0</v>
      </c>
      <c r="S332" s="226">
        <v>0</v>
      </c>
      <c r="T332" s="22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8" t="s">
        <v>265</v>
      </c>
      <c r="AT332" s="228" t="s">
        <v>152</v>
      </c>
      <c r="AU332" s="228" t="s">
        <v>86</v>
      </c>
      <c r="AY332" s="16" t="s">
        <v>149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6" t="s">
        <v>84</v>
      </c>
      <c r="BK332" s="229">
        <f>ROUND(I332*H332,2)</f>
        <v>0</v>
      </c>
      <c r="BL332" s="16" t="s">
        <v>265</v>
      </c>
      <c r="BM332" s="228" t="s">
        <v>665</v>
      </c>
    </row>
    <row r="333" s="2" customFormat="1">
      <c r="A333" s="37"/>
      <c r="B333" s="38"/>
      <c r="C333" s="39"/>
      <c r="D333" s="230" t="s">
        <v>159</v>
      </c>
      <c r="E333" s="39"/>
      <c r="F333" s="231" t="s">
        <v>546</v>
      </c>
      <c r="G333" s="39"/>
      <c r="H333" s="39"/>
      <c r="I333" s="232"/>
      <c r="J333" s="39"/>
      <c r="K333" s="39"/>
      <c r="L333" s="43"/>
      <c r="M333" s="233"/>
      <c r="N333" s="234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159</v>
      </c>
      <c r="AU333" s="16" t="s">
        <v>86</v>
      </c>
    </row>
    <row r="334" s="2" customFormat="1" ht="16.5" customHeight="1">
      <c r="A334" s="37"/>
      <c r="B334" s="38"/>
      <c r="C334" s="217" t="s">
        <v>542</v>
      </c>
      <c r="D334" s="217" t="s">
        <v>152</v>
      </c>
      <c r="E334" s="218" t="s">
        <v>548</v>
      </c>
      <c r="F334" s="219" t="s">
        <v>549</v>
      </c>
      <c r="G334" s="220" t="s">
        <v>508</v>
      </c>
      <c r="H334" s="221">
        <v>39.600000000000001</v>
      </c>
      <c r="I334" s="222"/>
      <c r="J334" s="223">
        <f>ROUND(I334*H334,2)</f>
        <v>0</v>
      </c>
      <c r="K334" s="219" t="s">
        <v>1</v>
      </c>
      <c r="L334" s="43"/>
      <c r="M334" s="224" t="s">
        <v>1</v>
      </c>
      <c r="N334" s="225" t="s">
        <v>41</v>
      </c>
      <c r="O334" s="90"/>
      <c r="P334" s="226">
        <f>O334*H334</f>
        <v>0</v>
      </c>
      <c r="Q334" s="226">
        <v>0</v>
      </c>
      <c r="R334" s="226">
        <f>Q334*H334</f>
        <v>0</v>
      </c>
      <c r="S334" s="226">
        <v>0</v>
      </c>
      <c r="T334" s="22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8" t="s">
        <v>265</v>
      </c>
      <c r="AT334" s="228" t="s">
        <v>152</v>
      </c>
      <c r="AU334" s="228" t="s">
        <v>86</v>
      </c>
      <c r="AY334" s="16" t="s">
        <v>149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6" t="s">
        <v>84</v>
      </c>
      <c r="BK334" s="229">
        <f>ROUND(I334*H334,2)</f>
        <v>0</v>
      </c>
      <c r="BL334" s="16" t="s">
        <v>265</v>
      </c>
      <c r="BM334" s="228" t="s">
        <v>666</v>
      </c>
    </row>
    <row r="335" s="2" customFormat="1">
      <c r="A335" s="37"/>
      <c r="B335" s="38"/>
      <c r="C335" s="39"/>
      <c r="D335" s="230" t="s">
        <v>159</v>
      </c>
      <c r="E335" s="39"/>
      <c r="F335" s="231" t="s">
        <v>549</v>
      </c>
      <c r="G335" s="39"/>
      <c r="H335" s="39"/>
      <c r="I335" s="232"/>
      <c r="J335" s="39"/>
      <c r="K335" s="39"/>
      <c r="L335" s="43"/>
      <c r="M335" s="233"/>
      <c r="N335" s="234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159</v>
      </c>
      <c r="AU335" s="16" t="s">
        <v>86</v>
      </c>
    </row>
    <row r="336" s="13" customFormat="1">
      <c r="A336" s="13"/>
      <c r="B336" s="235"/>
      <c r="C336" s="236"/>
      <c r="D336" s="230" t="s">
        <v>161</v>
      </c>
      <c r="E336" s="237" t="s">
        <v>1</v>
      </c>
      <c r="F336" s="238" t="s">
        <v>667</v>
      </c>
      <c r="G336" s="236"/>
      <c r="H336" s="239">
        <v>39.600000000000001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161</v>
      </c>
      <c r="AU336" s="245" t="s">
        <v>86</v>
      </c>
      <c r="AV336" s="13" t="s">
        <v>86</v>
      </c>
      <c r="AW336" s="13" t="s">
        <v>33</v>
      </c>
      <c r="AX336" s="13" t="s">
        <v>76</v>
      </c>
      <c r="AY336" s="245" t="s">
        <v>149</v>
      </c>
    </row>
    <row r="337" s="14" customFormat="1">
      <c r="A337" s="14"/>
      <c r="B337" s="246"/>
      <c r="C337" s="247"/>
      <c r="D337" s="230" t="s">
        <v>161</v>
      </c>
      <c r="E337" s="248" t="s">
        <v>1</v>
      </c>
      <c r="F337" s="249" t="s">
        <v>163</v>
      </c>
      <c r="G337" s="247"/>
      <c r="H337" s="250">
        <v>39.600000000000001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161</v>
      </c>
      <c r="AU337" s="256" t="s">
        <v>86</v>
      </c>
      <c r="AV337" s="14" t="s">
        <v>157</v>
      </c>
      <c r="AW337" s="14" t="s">
        <v>33</v>
      </c>
      <c r="AX337" s="14" t="s">
        <v>84</v>
      </c>
      <c r="AY337" s="256" t="s">
        <v>149</v>
      </c>
    </row>
    <row r="338" s="2" customFormat="1" ht="16.5" customHeight="1">
      <c r="A338" s="37"/>
      <c r="B338" s="38"/>
      <c r="C338" s="217" t="s">
        <v>547</v>
      </c>
      <c r="D338" s="217" t="s">
        <v>152</v>
      </c>
      <c r="E338" s="218" t="s">
        <v>552</v>
      </c>
      <c r="F338" s="219" t="s">
        <v>553</v>
      </c>
      <c r="G338" s="220" t="s">
        <v>406</v>
      </c>
      <c r="H338" s="269"/>
      <c r="I338" s="222"/>
      <c r="J338" s="223">
        <f>ROUND(I338*H338,2)</f>
        <v>0</v>
      </c>
      <c r="K338" s="219" t="s">
        <v>156</v>
      </c>
      <c r="L338" s="43"/>
      <c r="M338" s="224" t="s">
        <v>1</v>
      </c>
      <c r="N338" s="225" t="s">
        <v>41</v>
      </c>
      <c r="O338" s="90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8" t="s">
        <v>265</v>
      </c>
      <c r="AT338" s="228" t="s">
        <v>152</v>
      </c>
      <c r="AU338" s="228" t="s">
        <v>86</v>
      </c>
      <c r="AY338" s="16" t="s">
        <v>149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6" t="s">
        <v>84</v>
      </c>
      <c r="BK338" s="229">
        <f>ROUND(I338*H338,2)</f>
        <v>0</v>
      </c>
      <c r="BL338" s="16" t="s">
        <v>265</v>
      </c>
      <c r="BM338" s="228" t="s">
        <v>668</v>
      </c>
    </row>
    <row r="339" s="2" customFormat="1">
      <c r="A339" s="37"/>
      <c r="B339" s="38"/>
      <c r="C339" s="39"/>
      <c r="D339" s="230" t="s">
        <v>159</v>
      </c>
      <c r="E339" s="39"/>
      <c r="F339" s="231" t="s">
        <v>555</v>
      </c>
      <c r="G339" s="39"/>
      <c r="H339" s="39"/>
      <c r="I339" s="232"/>
      <c r="J339" s="39"/>
      <c r="K339" s="39"/>
      <c r="L339" s="43"/>
      <c r="M339" s="233"/>
      <c r="N339" s="234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159</v>
      </c>
      <c r="AU339" s="16" t="s">
        <v>86</v>
      </c>
    </row>
    <row r="340" s="12" customFormat="1" ht="22.8" customHeight="1">
      <c r="A340" s="12"/>
      <c r="B340" s="201"/>
      <c r="C340" s="202"/>
      <c r="D340" s="203" t="s">
        <v>75</v>
      </c>
      <c r="E340" s="215" t="s">
        <v>556</v>
      </c>
      <c r="F340" s="215" t="s">
        <v>557</v>
      </c>
      <c r="G340" s="202"/>
      <c r="H340" s="202"/>
      <c r="I340" s="205"/>
      <c r="J340" s="216">
        <f>BK340</f>
        <v>0</v>
      </c>
      <c r="K340" s="202"/>
      <c r="L340" s="207"/>
      <c r="M340" s="208"/>
      <c r="N340" s="209"/>
      <c r="O340" s="209"/>
      <c r="P340" s="210">
        <f>P341</f>
        <v>0</v>
      </c>
      <c r="Q340" s="209"/>
      <c r="R340" s="210">
        <f>R341</f>
        <v>0</v>
      </c>
      <c r="S340" s="209"/>
      <c r="T340" s="211">
        <f>T341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2" t="s">
        <v>86</v>
      </c>
      <c r="AT340" s="213" t="s">
        <v>75</v>
      </c>
      <c r="AU340" s="213" t="s">
        <v>84</v>
      </c>
      <c r="AY340" s="212" t="s">
        <v>149</v>
      </c>
      <c r="BK340" s="214">
        <f>BK341</f>
        <v>0</v>
      </c>
    </row>
    <row r="341" s="2" customFormat="1" ht="16.5" customHeight="1">
      <c r="A341" s="37"/>
      <c r="B341" s="38"/>
      <c r="C341" s="217" t="s">
        <v>551</v>
      </c>
      <c r="D341" s="217" t="s">
        <v>152</v>
      </c>
      <c r="E341" s="218" t="s">
        <v>559</v>
      </c>
      <c r="F341" s="219" t="s">
        <v>560</v>
      </c>
      <c r="G341" s="220" t="s">
        <v>232</v>
      </c>
      <c r="H341" s="221">
        <v>2</v>
      </c>
      <c r="I341" s="222"/>
      <c r="J341" s="223">
        <f>ROUND(I341*H341,2)</f>
        <v>0</v>
      </c>
      <c r="K341" s="219" t="s">
        <v>1</v>
      </c>
      <c r="L341" s="43"/>
      <c r="M341" s="224" t="s">
        <v>1</v>
      </c>
      <c r="N341" s="225" t="s">
        <v>41</v>
      </c>
      <c r="O341" s="90"/>
      <c r="P341" s="226">
        <f>O341*H341</f>
        <v>0</v>
      </c>
      <c r="Q341" s="226">
        <v>0</v>
      </c>
      <c r="R341" s="226">
        <f>Q341*H341</f>
        <v>0</v>
      </c>
      <c r="S341" s="226">
        <v>0</v>
      </c>
      <c r="T341" s="227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28" t="s">
        <v>265</v>
      </c>
      <c r="AT341" s="228" t="s">
        <v>152</v>
      </c>
      <c r="AU341" s="228" t="s">
        <v>86</v>
      </c>
      <c r="AY341" s="16" t="s">
        <v>149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6" t="s">
        <v>84</v>
      </c>
      <c r="BK341" s="229">
        <f>ROUND(I341*H341,2)</f>
        <v>0</v>
      </c>
      <c r="BL341" s="16" t="s">
        <v>265</v>
      </c>
      <c r="BM341" s="228" t="s">
        <v>669</v>
      </c>
    </row>
    <row r="342" s="12" customFormat="1" ht="22.8" customHeight="1">
      <c r="A342" s="12"/>
      <c r="B342" s="201"/>
      <c r="C342" s="202"/>
      <c r="D342" s="203" t="s">
        <v>75</v>
      </c>
      <c r="E342" s="215" t="s">
        <v>562</v>
      </c>
      <c r="F342" s="215" t="s">
        <v>563</v>
      </c>
      <c r="G342" s="202"/>
      <c r="H342" s="202"/>
      <c r="I342" s="205"/>
      <c r="J342" s="216">
        <f>BK342</f>
        <v>0</v>
      </c>
      <c r="K342" s="202"/>
      <c r="L342" s="207"/>
      <c r="M342" s="208"/>
      <c r="N342" s="209"/>
      <c r="O342" s="209"/>
      <c r="P342" s="210">
        <f>SUM(P343:P345)</f>
        <v>0</v>
      </c>
      <c r="Q342" s="209"/>
      <c r="R342" s="210">
        <f>SUM(R343:R345)</f>
        <v>0</v>
      </c>
      <c r="S342" s="209"/>
      <c r="T342" s="211">
        <f>SUM(T343:T345)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2" t="s">
        <v>86</v>
      </c>
      <c r="AT342" s="213" t="s">
        <v>75</v>
      </c>
      <c r="AU342" s="213" t="s">
        <v>84</v>
      </c>
      <c r="AY342" s="212" t="s">
        <v>149</v>
      </c>
      <c r="BK342" s="214">
        <f>SUM(BK343:BK345)</f>
        <v>0</v>
      </c>
    </row>
    <row r="343" s="2" customFormat="1" ht="16.5" customHeight="1">
      <c r="A343" s="37"/>
      <c r="B343" s="38"/>
      <c r="C343" s="217" t="s">
        <v>670</v>
      </c>
      <c r="D343" s="217" t="s">
        <v>152</v>
      </c>
      <c r="E343" s="218" t="s">
        <v>565</v>
      </c>
      <c r="F343" s="219" t="s">
        <v>566</v>
      </c>
      <c r="G343" s="220" t="s">
        <v>155</v>
      </c>
      <c r="H343" s="221">
        <v>65.629999999999995</v>
      </c>
      <c r="I343" s="222"/>
      <c r="J343" s="223">
        <f>ROUND(I343*H343,2)</f>
        <v>0</v>
      </c>
      <c r="K343" s="219" t="s">
        <v>1</v>
      </c>
      <c r="L343" s="43"/>
      <c r="M343" s="224" t="s">
        <v>1</v>
      </c>
      <c r="N343" s="225" t="s">
        <v>41</v>
      </c>
      <c r="O343" s="90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8" t="s">
        <v>265</v>
      </c>
      <c r="AT343" s="228" t="s">
        <v>152</v>
      </c>
      <c r="AU343" s="228" t="s">
        <v>86</v>
      </c>
      <c r="AY343" s="16" t="s">
        <v>149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6" t="s">
        <v>84</v>
      </c>
      <c r="BK343" s="229">
        <f>ROUND(I343*H343,2)</f>
        <v>0</v>
      </c>
      <c r="BL343" s="16" t="s">
        <v>265</v>
      </c>
      <c r="BM343" s="228" t="s">
        <v>671</v>
      </c>
    </row>
    <row r="344" s="13" customFormat="1">
      <c r="A344" s="13"/>
      <c r="B344" s="235"/>
      <c r="C344" s="236"/>
      <c r="D344" s="230" t="s">
        <v>161</v>
      </c>
      <c r="E344" s="237" t="s">
        <v>1</v>
      </c>
      <c r="F344" s="238" t="s">
        <v>672</v>
      </c>
      <c r="G344" s="236"/>
      <c r="H344" s="239">
        <v>65.629999999999995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161</v>
      </c>
      <c r="AU344" s="245" t="s">
        <v>86</v>
      </c>
      <c r="AV344" s="13" t="s">
        <v>86</v>
      </c>
      <c r="AW344" s="13" t="s">
        <v>33</v>
      </c>
      <c r="AX344" s="13" t="s">
        <v>76</v>
      </c>
      <c r="AY344" s="245" t="s">
        <v>149</v>
      </c>
    </row>
    <row r="345" s="14" customFormat="1">
      <c r="A345" s="14"/>
      <c r="B345" s="246"/>
      <c r="C345" s="247"/>
      <c r="D345" s="230" t="s">
        <v>161</v>
      </c>
      <c r="E345" s="248" t="s">
        <v>1</v>
      </c>
      <c r="F345" s="249" t="s">
        <v>163</v>
      </c>
      <c r="G345" s="247"/>
      <c r="H345" s="250">
        <v>65.629999999999995</v>
      </c>
      <c r="I345" s="251"/>
      <c r="J345" s="247"/>
      <c r="K345" s="247"/>
      <c r="L345" s="252"/>
      <c r="M345" s="270"/>
      <c r="N345" s="271"/>
      <c r="O345" s="271"/>
      <c r="P345" s="271"/>
      <c r="Q345" s="271"/>
      <c r="R345" s="271"/>
      <c r="S345" s="271"/>
      <c r="T345" s="27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6" t="s">
        <v>161</v>
      </c>
      <c r="AU345" s="256" t="s">
        <v>86</v>
      </c>
      <c r="AV345" s="14" t="s">
        <v>157</v>
      </c>
      <c r="AW345" s="14" t="s">
        <v>33</v>
      </c>
      <c r="AX345" s="14" t="s">
        <v>84</v>
      </c>
      <c r="AY345" s="256" t="s">
        <v>149</v>
      </c>
    </row>
    <row r="346" s="2" customFormat="1" ht="6.96" customHeight="1">
      <c r="A346" s="37"/>
      <c r="B346" s="65"/>
      <c r="C346" s="66"/>
      <c r="D346" s="66"/>
      <c r="E346" s="66"/>
      <c r="F346" s="66"/>
      <c r="G346" s="66"/>
      <c r="H346" s="66"/>
      <c r="I346" s="66"/>
      <c r="J346" s="66"/>
      <c r="K346" s="66"/>
      <c r="L346" s="43"/>
      <c r="M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</row>
  </sheetData>
  <sheetProtection sheet="1" autoFilter="0" formatColumns="0" formatRows="0" objects="1" scenarios="1" spinCount="100000" saltValue="kF6WD43VDo/IdqT2Zsdo7irpfnnDH+Orx6uvz1Gx4Q75j1y3tCVwTsqHn0Sp8Iaf34v1voyNYFxNeSa+B5hhpg==" hashValue="t3+NRA+bw8OHjWMyGL2ugRszquiB+zp78S6R0baIPEcO2ZY6iljTI4QL8kulwiKLu35mNNIzRwIKl5HwwHf/lA==" algorithmName="SHA-512" password="CC35"/>
  <autoFilter ref="C136:K345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hyperlinks>
    <hyperlink ref="F148" r:id="rId1" display="https://podminky.urs.cz/item/CS_URS_2025_01/611321141"/>
    <hyperlink ref="F220" r:id="rId2" display="https://podminky.urs.cz/item/CS_URS_2025_01/97801116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ZŠ Havlíčkova - modernizace WC v roce 2025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673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6. 3. 2025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ROUND(J137,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ROUND((SUM(BE137:BE339)),  2)</f>
        <v>0</v>
      </c>
      <c r="G33" s="37"/>
      <c r="H33" s="37"/>
      <c r="I33" s="154">
        <v>0.20999999999999999</v>
      </c>
      <c r="J33" s="153">
        <f>ROUND(((SUM(BE137:BE339))*I33),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ROUND((SUM(BF137:BF339)),  2)</f>
        <v>0</v>
      </c>
      <c r="G34" s="37"/>
      <c r="H34" s="37"/>
      <c r="I34" s="154">
        <v>0.12</v>
      </c>
      <c r="J34" s="153">
        <f>ROUND(((SUM(BF137:BF339))*I34),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ROUND((SUM(BG137:BG339)),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ROUND((SUM(BH137:BH339)),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ROUND((SUM(BI137:BI339)),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ZŠ Havlíčkova - modernizace WC v roce 2025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10 - Sociální zařízení chlapci - 3.NP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6. 3. 2025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Český Těšín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J137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113</v>
      </c>
      <c r="E97" s="181"/>
      <c r="F97" s="181"/>
      <c r="G97" s="181"/>
      <c r="H97" s="181"/>
      <c r="I97" s="181"/>
      <c r="J97" s="182">
        <f>J138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114</v>
      </c>
      <c r="E98" s="187"/>
      <c r="F98" s="187"/>
      <c r="G98" s="187"/>
      <c r="H98" s="187"/>
      <c r="I98" s="187"/>
      <c r="J98" s="188">
        <f>J139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115</v>
      </c>
      <c r="E99" s="187"/>
      <c r="F99" s="187"/>
      <c r="G99" s="187"/>
      <c r="H99" s="187"/>
      <c r="I99" s="187"/>
      <c r="J99" s="188">
        <f>J144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116</v>
      </c>
      <c r="E100" s="187"/>
      <c r="F100" s="187"/>
      <c r="G100" s="187"/>
      <c r="H100" s="187"/>
      <c r="I100" s="187"/>
      <c r="J100" s="188">
        <f>J145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4"/>
      <c r="C101" s="185"/>
      <c r="D101" s="186" t="s">
        <v>117</v>
      </c>
      <c r="E101" s="187"/>
      <c r="F101" s="187"/>
      <c r="G101" s="187"/>
      <c r="H101" s="187"/>
      <c r="I101" s="187"/>
      <c r="J101" s="188">
        <f>J160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4"/>
      <c r="C102" s="185"/>
      <c r="D102" s="186" t="s">
        <v>118</v>
      </c>
      <c r="E102" s="187"/>
      <c r="F102" s="187"/>
      <c r="G102" s="187"/>
      <c r="H102" s="187"/>
      <c r="I102" s="187"/>
      <c r="J102" s="188">
        <f>J163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119</v>
      </c>
      <c r="E103" s="187"/>
      <c r="F103" s="187"/>
      <c r="G103" s="187"/>
      <c r="H103" s="187"/>
      <c r="I103" s="187"/>
      <c r="J103" s="188">
        <f>J168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4"/>
      <c r="C104" s="185"/>
      <c r="D104" s="186" t="s">
        <v>120</v>
      </c>
      <c r="E104" s="187"/>
      <c r="F104" s="187"/>
      <c r="G104" s="187"/>
      <c r="H104" s="187"/>
      <c r="I104" s="187"/>
      <c r="J104" s="188">
        <f>J169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4"/>
      <c r="C105" s="185"/>
      <c r="D105" s="186" t="s">
        <v>121</v>
      </c>
      <c r="E105" s="187"/>
      <c r="F105" s="187"/>
      <c r="G105" s="187"/>
      <c r="H105" s="187"/>
      <c r="I105" s="187"/>
      <c r="J105" s="188">
        <f>J172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4"/>
      <c r="C106" s="185"/>
      <c r="D106" s="186" t="s">
        <v>122</v>
      </c>
      <c r="E106" s="187"/>
      <c r="F106" s="187"/>
      <c r="G106" s="187"/>
      <c r="H106" s="187"/>
      <c r="I106" s="187"/>
      <c r="J106" s="188">
        <f>J177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4"/>
      <c r="C107" s="185"/>
      <c r="D107" s="186" t="s">
        <v>123</v>
      </c>
      <c r="E107" s="187"/>
      <c r="F107" s="187"/>
      <c r="G107" s="187"/>
      <c r="H107" s="187"/>
      <c r="I107" s="187"/>
      <c r="J107" s="188">
        <f>J234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8"/>
      <c r="C108" s="179"/>
      <c r="D108" s="180" t="s">
        <v>124</v>
      </c>
      <c r="E108" s="181"/>
      <c r="F108" s="181"/>
      <c r="G108" s="181"/>
      <c r="H108" s="181"/>
      <c r="I108" s="181"/>
      <c r="J108" s="182">
        <f>J237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4"/>
      <c r="C109" s="185"/>
      <c r="D109" s="186" t="s">
        <v>125</v>
      </c>
      <c r="E109" s="187"/>
      <c r="F109" s="187"/>
      <c r="G109" s="187"/>
      <c r="H109" s="187"/>
      <c r="I109" s="187"/>
      <c r="J109" s="188">
        <f>J238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126</v>
      </c>
      <c r="E110" s="187"/>
      <c r="F110" s="187"/>
      <c r="G110" s="187"/>
      <c r="H110" s="187"/>
      <c r="I110" s="187"/>
      <c r="J110" s="188">
        <f>J259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127</v>
      </c>
      <c r="E111" s="187"/>
      <c r="F111" s="187"/>
      <c r="G111" s="187"/>
      <c r="H111" s="187"/>
      <c r="I111" s="187"/>
      <c r="J111" s="188">
        <f>J261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128</v>
      </c>
      <c r="E112" s="187"/>
      <c r="F112" s="187"/>
      <c r="G112" s="187"/>
      <c r="H112" s="187"/>
      <c r="I112" s="187"/>
      <c r="J112" s="188">
        <f>J266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129</v>
      </c>
      <c r="E113" s="187"/>
      <c r="F113" s="187"/>
      <c r="G113" s="187"/>
      <c r="H113" s="187"/>
      <c r="I113" s="187"/>
      <c r="J113" s="188">
        <f>J285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130</v>
      </c>
      <c r="E114" s="187"/>
      <c r="F114" s="187"/>
      <c r="G114" s="187"/>
      <c r="H114" s="187"/>
      <c r="I114" s="187"/>
      <c r="J114" s="188">
        <f>J292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131</v>
      </c>
      <c r="E115" s="187"/>
      <c r="F115" s="187"/>
      <c r="G115" s="187"/>
      <c r="H115" s="187"/>
      <c r="I115" s="187"/>
      <c r="J115" s="188">
        <f>J318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132</v>
      </c>
      <c r="E116" s="187"/>
      <c r="F116" s="187"/>
      <c r="G116" s="187"/>
      <c r="H116" s="187"/>
      <c r="I116" s="187"/>
      <c r="J116" s="188">
        <f>J335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133</v>
      </c>
      <c r="E117" s="187"/>
      <c r="F117" s="187"/>
      <c r="G117" s="187"/>
      <c r="H117" s="187"/>
      <c r="I117" s="187"/>
      <c r="J117" s="188">
        <f>J337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134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173" t="str">
        <f>E7</f>
        <v>ZŠ Havlíčkova - modernizace WC v roce 2025</v>
      </c>
      <c r="F127" s="31"/>
      <c r="G127" s="31"/>
      <c r="H127" s="31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106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E9</f>
        <v>SO 10 - Sociální zařízení chlapci - 3.NP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9"/>
      <c r="E131" s="39"/>
      <c r="F131" s="26" t="str">
        <f>F12</f>
        <v xml:space="preserve"> </v>
      </c>
      <c r="G131" s="39"/>
      <c r="H131" s="39"/>
      <c r="I131" s="31" t="s">
        <v>22</v>
      </c>
      <c r="J131" s="78" t="str">
        <f>IF(J12="","",J12)</f>
        <v>6. 3. 2025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9"/>
      <c r="E133" s="39"/>
      <c r="F133" s="26" t="str">
        <f>E15</f>
        <v>Město Český Těšín</v>
      </c>
      <c r="G133" s="39"/>
      <c r="H133" s="39"/>
      <c r="I133" s="31" t="s">
        <v>32</v>
      </c>
      <c r="J133" s="35" t="str">
        <f>E21</f>
        <v xml:space="preserve"> 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30</v>
      </c>
      <c r="D134" s="39"/>
      <c r="E134" s="39"/>
      <c r="F134" s="26" t="str">
        <f>IF(E18="","",E18)</f>
        <v>Vyplň údaj</v>
      </c>
      <c r="G134" s="39"/>
      <c r="H134" s="39"/>
      <c r="I134" s="31" t="s">
        <v>34</v>
      </c>
      <c r="J134" s="35" t="str">
        <f>E24</f>
        <v xml:space="preserve"> 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0"/>
      <c r="B136" s="191"/>
      <c r="C136" s="192" t="s">
        <v>135</v>
      </c>
      <c r="D136" s="193" t="s">
        <v>61</v>
      </c>
      <c r="E136" s="193" t="s">
        <v>57</v>
      </c>
      <c r="F136" s="193" t="s">
        <v>58</v>
      </c>
      <c r="G136" s="193" t="s">
        <v>136</v>
      </c>
      <c r="H136" s="193" t="s">
        <v>137</v>
      </c>
      <c r="I136" s="193" t="s">
        <v>138</v>
      </c>
      <c r="J136" s="193" t="s">
        <v>110</v>
      </c>
      <c r="K136" s="194" t="s">
        <v>139</v>
      </c>
      <c r="L136" s="195"/>
      <c r="M136" s="99" t="s">
        <v>1</v>
      </c>
      <c r="N136" s="100" t="s">
        <v>40</v>
      </c>
      <c r="O136" s="100" t="s">
        <v>140</v>
      </c>
      <c r="P136" s="100" t="s">
        <v>141</v>
      </c>
      <c r="Q136" s="100" t="s">
        <v>142</v>
      </c>
      <c r="R136" s="100" t="s">
        <v>143</v>
      </c>
      <c r="S136" s="100" t="s">
        <v>144</v>
      </c>
      <c r="T136" s="101" t="s">
        <v>145</v>
      </c>
      <c r="U136" s="190"/>
      <c r="V136" s="190"/>
      <c r="W136" s="190"/>
      <c r="X136" s="190"/>
      <c r="Y136" s="190"/>
      <c r="Z136" s="190"/>
      <c r="AA136" s="190"/>
      <c r="AB136" s="190"/>
      <c r="AC136" s="190"/>
      <c r="AD136" s="190"/>
      <c r="AE136" s="190"/>
    </row>
    <row r="137" s="2" customFormat="1" ht="22.8" customHeight="1">
      <c r="A137" s="37"/>
      <c r="B137" s="38"/>
      <c r="C137" s="106" t="s">
        <v>146</v>
      </c>
      <c r="D137" s="39"/>
      <c r="E137" s="39"/>
      <c r="F137" s="39"/>
      <c r="G137" s="39"/>
      <c r="H137" s="39"/>
      <c r="I137" s="39"/>
      <c r="J137" s="196">
        <f>BK137</f>
        <v>0</v>
      </c>
      <c r="K137" s="39"/>
      <c r="L137" s="43"/>
      <c r="M137" s="102"/>
      <c r="N137" s="197"/>
      <c r="O137" s="103"/>
      <c r="P137" s="198">
        <f>P138+P237</f>
        <v>0</v>
      </c>
      <c r="Q137" s="103"/>
      <c r="R137" s="198">
        <f>R138+R237</f>
        <v>7.0398345999999998</v>
      </c>
      <c r="S137" s="103"/>
      <c r="T137" s="199">
        <f>T138+T237</f>
        <v>15.463432000000001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75</v>
      </c>
      <c r="AU137" s="16" t="s">
        <v>112</v>
      </c>
      <c r="BK137" s="200">
        <f>BK138+BK237</f>
        <v>0</v>
      </c>
    </row>
    <row r="138" s="12" customFormat="1" ht="25.92" customHeight="1">
      <c r="A138" s="12"/>
      <c r="B138" s="201"/>
      <c r="C138" s="202"/>
      <c r="D138" s="203" t="s">
        <v>75</v>
      </c>
      <c r="E138" s="204" t="s">
        <v>147</v>
      </c>
      <c r="F138" s="204" t="s">
        <v>148</v>
      </c>
      <c r="G138" s="202"/>
      <c r="H138" s="202"/>
      <c r="I138" s="205"/>
      <c r="J138" s="206">
        <f>BK138</f>
        <v>0</v>
      </c>
      <c r="K138" s="202"/>
      <c r="L138" s="207"/>
      <c r="M138" s="208"/>
      <c r="N138" s="209"/>
      <c r="O138" s="209"/>
      <c r="P138" s="210">
        <f>P139+P144+P168</f>
        <v>0</v>
      </c>
      <c r="Q138" s="209"/>
      <c r="R138" s="210">
        <f>R139+R144+R168</f>
        <v>5.3578821999999997</v>
      </c>
      <c r="S138" s="209"/>
      <c r="T138" s="211">
        <f>T139+T144+T168</f>
        <v>15.463432000000001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84</v>
      </c>
      <c r="AT138" s="213" t="s">
        <v>75</v>
      </c>
      <c r="AU138" s="213" t="s">
        <v>76</v>
      </c>
      <c r="AY138" s="212" t="s">
        <v>149</v>
      </c>
      <c r="BK138" s="214">
        <f>BK139+BK144+BK168</f>
        <v>0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150</v>
      </c>
      <c r="F139" s="215" t="s">
        <v>151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SUM(P140:P143)</f>
        <v>0</v>
      </c>
      <c r="Q139" s="209"/>
      <c r="R139" s="210">
        <f>SUM(R140:R143)</f>
        <v>0.21229200000000001</v>
      </c>
      <c r="S139" s="209"/>
      <c r="T139" s="211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149</v>
      </c>
      <c r="BK139" s="214">
        <f>SUM(BK140:BK143)</f>
        <v>0</v>
      </c>
    </row>
    <row r="140" s="2" customFormat="1" ht="16.5" customHeight="1">
      <c r="A140" s="37"/>
      <c r="B140" s="38"/>
      <c r="C140" s="217" t="s">
        <v>84</v>
      </c>
      <c r="D140" s="217" t="s">
        <v>152</v>
      </c>
      <c r="E140" s="218" t="s">
        <v>153</v>
      </c>
      <c r="F140" s="219" t="s">
        <v>154</v>
      </c>
      <c r="G140" s="220" t="s">
        <v>155</v>
      </c>
      <c r="H140" s="221">
        <v>3.6000000000000001</v>
      </c>
      <c r="I140" s="222"/>
      <c r="J140" s="223">
        <f>ROUND(I140*H140,2)</f>
        <v>0</v>
      </c>
      <c r="K140" s="219" t="s">
        <v>156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0.058970000000000002</v>
      </c>
      <c r="R140" s="226">
        <f>Q140*H140</f>
        <v>0.21229200000000001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157</v>
      </c>
      <c r="AT140" s="228" t="s">
        <v>152</v>
      </c>
      <c r="AU140" s="228" t="s">
        <v>86</v>
      </c>
      <c r="AY140" s="16" t="s">
        <v>149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157</v>
      </c>
      <c r="BM140" s="228" t="s">
        <v>674</v>
      </c>
    </row>
    <row r="141" s="2" customFormat="1">
      <c r="A141" s="37"/>
      <c r="B141" s="38"/>
      <c r="C141" s="39"/>
      <c r="D141" s="230" t="s">
        <v>159</v>
      </c>
      <c r="E141" s="39"/>
      <c r="F141" s="231" t="s">
        <v>160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86</v>
      </c>
    </row>
    <row r="142" s="13" customFormat="1">
      <c r="A142" s="13"/>
      <c r="B142" s="235"/>
      <c r="C142" s="236"/>
      <c r="D142" s="230" t="s">
        <v>161</v>
      </c>
      <c r="E142" s="237" t="s">
        <v>1</v>
      </c>
      <c r="F142" s="238" t="s">
        <v>675</v>
      </c>
      <c r="G142" s="236"/>
      <c r="H142" s="239">
        <v>3.6000000000000001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161</v>
      </c>
      <c r="AU142" s="245" t="s">
        <v>86</v>
      </c>
      <c r="AV142" s="13" t="s">
        <v>86</v>
      </c>
      <c r="AW142" s="13" t="s">
        <v>33</v>
      </c>
      <c r="AX142" s="13" t="s">
        <v>76</v>
      </c>
      <c r="AY142" s="245" t="s">
        <v>149</v>
      </c>
    </row>
    <row r="143" s="14" customFormat="1">
      <c r="A143" s="14"/>
      <c r="B143" s="246"/>
      <c r="C143" s="247"/>
      <c r="D143" s="230" t="s">
        <v>161</v>
      </c>
      <c r="E143" s="248" t="s">
        <v>1</v>
      </c>
      <c r="F143" s="249" t="s">
        <v>163</v>
      </c>
      <c r="G143" s="247"/>
      <c r="H143" s="250">
        <v>3.6000000000000001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161</v>
      </c>
      <c r="AU143" s="256" t="s">
        <v>86</v>
      </c>
      <c r="AV143" s="14" t="s">
        <v>157</v>
      </c>
      <c r="AW143" s="14" t="s">
        <v>33</v>
      </c>
      <c r="AX143" s="14" t="s">
        <v>84</v>
      </c>
      <c r="AY143" s="256" t="s">
        <v>149</v>
      </c>
    </row>
    <row r="144" s="12" customFormat="1" ht="22.8" customHeight="1">
      <c r="A144" s="12"/>
      <c r="B144" s="201"/>
      <c r="C144" s="202"/>
      <c r="D144" s="203" t="s">
        <v>75</v>
      </c>
      <c r="E144" s="215" t="s">
        <v>164</v>
      </c>
      <c r="F144" s="215" t="s">
        <v>165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P145+P160+P163</f>
        <v>0</v>
      </c>
      <c r="Q144" s="209"/>
      <c r="R144" s="210">
        <f>R145+R160+R163</f>
        <v>5.1415170000000003</v>
      </c>
      <c r="S144" s="209"/>
      <c r="T144" s="211">
        <f>T145+T160+T163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75</v>
      </c>
      <c r="AU144" s="213" t="s">
        <v>84</v>
      </c>
      <c r="AY144" s="212" t="s">
        <v>149</v>
      </c>
      <c r="BK144" s="214">
        <f>BK145+BK160+BK163</f>
        <v>0</v>
      </c>
    </row>
    <row r="145" s="12" customFormat="1" ht="20.88" customHeight="1">
      <c r="A145" s="12"/>
      <c r="B145" s="201"/>
      <c r="C145" s="202"/>
      <c r="D145" s="203" t="s">
        <v>75</v>
      </c>
      <c r="E145" s="215" t="s">
        <v>166</v>
      </c>
      <c r="F145" s="215" t="s">
        <v>167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SUM(P146:P159)</f>
        <v>0</v>
      </c>
      <c r="Q145" s="209"/>
      <c r="R145" s="210">
        <f>SUM(R146:R159)</f>
        <v>2.4263970000000006</v>
      </c>
      <c r="S145" s="209"/>
      <c r="T145" s="211">
        <f>SUM(T146:T159)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84</v>
      </c>
      <c r="AT145" s="213" t="s">
        <v>75</v>
      </c>
      <c r="AU145" s="213" t="s">
        <v>86</v>
      </c>
      <c r="AY145" s="212" t="s">
        <v>149</v>
      </c>
      <c r="BK145" s="214">
        <f>SUM(BK146:BK159)</f>
        <v>0</v>
      </c>
    </row>
    <row r="146" s="2" customFormat="1" ht="16.5" customHeight="1">
      <c r="A146" s="37"/>
      <c r="B146" s="38"/>
      <c r="C146" s="217" t="s">
        <v>86</v>
      </c>
      <c r="D146" s="217" t="s">
        <v>152</v>
      </c>
      <c r="E146" s="218" t="s">
        <v>176</v>
      </c>
      <c r="F146" s="219" t="s">
        <v>177</v>
      </c>
      <c r="G146" s="220" t="s">
        <v>155</v>
      </c>
      <c r="H146" s="221">
        <v>48.149999999999999</v>
      </c>
      <c r="I146" s="222"/>
      <c r="J146" s="223">
        <f>ROUND(I146*H146,2)</f>
        <v>0</v>
      </c>
      <c r="K146" s="219" t="s">
        <v>156</v>
      </c>
      <c r="L146" s="43"/>
      <c r="M146" s="224" t="s">
        <v>1</v>
      </c>
      <c r="N146" s="225" t="s">
        <v>41</v>
      </c>
      <c r="O146" s="90"/>
      <c r="P146" s="226">
        <f>O146*H146</f>
        <v>0</v>
      </c>
      <c r="Q146" s="226">
        <v>0.018380000000000001</v>
      </c>
      <c r="R146" s="226">
        <f>Q146*H146</f>
        <v>0.88499700000000003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157</v>
      </c>
      <c r="AT146" s="228" t="s">
        <v>152</v>
      </c>
      <c r="AU146" s="228" t="s">
        <v>150</v>
      </c>
      <c r="AY146" s="16" t="s">
        <v>149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157</v>
      </c>
      <c r="BM146" s="228" t="s">
        <v>676</v>
      </c>
    </row>
    <row r="147" s="2" customFormat="1">
      <c r="A147" s="37"/>
      <c r="B147" s="38"/>
      <c r="C147" s="39"/>
      <c r="D147" s="230" t="s">
        <v>159</v>
      </c>
      <c r="E147" s="39"/>
      <c r="F147" s="231" t="s">
        <v>179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159</v>
      </c>
      <c r="AU147" s="16" t="s">
        <v>150</v>
      </c>
    </row>
    <row r="148" s="13" customFormat="1">
      <c r="A148" s="13"/>
      <c r="B148" s="235"/>
      <c r="C148" s="236"/>
      <c r="D148" s="230" t="s">
        <v>161</v>
      </c>
      <c r="E148" s="237" t="s">
        <v>1</v>
      </c>
      <c r="F148" s="238" t="s">
        <v>677</v>
      </c>
      <c r="G148" s="236"/>
      <c r="H148" s="239">
        <v>21.300000000000001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161</v>
      </c>
      <c r="AU148" s="245" t="s">
        <v>150</v>
      </c>
      <c r="AV148" s="13" t="s">
        <v>86</v>
      </c>
      <c r="AW148" s="13" t="s">
        <v>33</v>
      </c>
      <c r="AX148" s="13" t="s">
        <v>76</v>
      </c>
      <c r="AY148" s="245" t="s">
        <v>149</v>
      </c>
    </row>
    <row r="149" s="13" customFormat="1">
      <c r="A149" s="13"/>
      <c r="B149" s="235"/>
      <c r="C149" s="236"/>
      <c r="D149" s="230" t="s">
        <v>161</v>
      </c>
      <c r="E149" s="237" t="s">
        <v>1</v>
      </c>
      <c r="F149" s="238" t="s">
        <v>678</v>
      </c>
      <c r="G149" s="236"/>
      <c r="H149" s="239">
        <v>26.850000000000001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161</v>
      </c>
      <c r="AU149" s="245" t="s">
        <v>150</v>
      </c>
      <c r="AV149" s="13" t="s">
        <v>86</v>
      </c>
      <c r="AW149" s="13" t="s">
        <v>33</v>
      </c>
      <c r="AX149" s="13" t="s">
        <v>76</v>
      </c>
      <c r="AY149" s="245" t="s">
        <v>149</v>
      </c>
    </row>
    <row r="150" s="14" customFormat="1">
      <c r="A150" s="14"/>
      <c r="B150" s="246"/>
      <c r="C150" s="247"/>
      <c r="D150" s="230" t="s">
        <v>161</v>
      </c>
      <c r="E150" s="248" t="s">
        <v>1</v>
      </c>
      <c r="F150" s="249" t="s">
        <v>163</v>
      </c>
      <c r="G150" s="247"/>
      <c r="H150" s="250">
        <v>48.149999999999999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161</v>
      </c>
      <c r="AU150" s="256" t="s">
        <v>150</v>
      </c>
      <c r="AV150" s="14" t="s">
        <v>157</v>
      </c>
      <c r="AW150" s="14" t="s">
        <v>33</v>
      </c>
      <c r="AX150" s="14" t="s">
        <v>84</v>
      </c>
      <c r="AY150" s="256" t="s">
        <v>149</v>
      </c>
    </row>
    <row r="151" s="14" customFormat="1">
      <c r="A151" s="14"/>
      <c r="B151" s="246"/>
      <c r="C151" s="247"/>
      <c r="D151" s="230" t="s">
        <v>161</v>
      </c>
      <c r="E151" s="248" t="s">
        <v>1</v>
      </c>
      <c r="F151" s="249" t="s">
        <v>163</v>
      </c>
      <c r="G151" s="247"/>
      <c r="H151" s="250">
        <v>0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161</v>
      </c>
      <c r="AU151" s="256" t="s">
        <v>150</v>
      </c>
      <c r="AV151" s="14" t="s">
        <v>157</v>
      </c>
      <c r="AW151" s="14" t="s">
        <v>33</v>
      </c>
      <c r="AX151" s="14" t="s">
        <v>76</v>
      </c>
      <c r="AY151" s="256" t="s">
        <v>149</v>
      </c>
    </row>
    <row r="152" s="2" customFormat="1" ht="16.5" customHeight="1">
      <c r="A152" s="37"/>
      <c r="B152" s="38"/>
      <c r="C152" s="217" t="s">
        <v>150</v>
      </c>
      <c r="D152" s="217" t="s">
        <v>152</v>
      </c>
      <c r="E152" s="218" t="s">
        <v>180</v>
      </c>
      <c r="F152" s="219" t="s">
        <v>181</v>
      </c>
      <c r="G152" s="220" t="s">
        <v>155</v>
      </c>
      <c r="H152" s="221">
        <v>73.400000000000006</v>
      </c>
      <c r="I152" s="222"/>
      <c r="J152" s="223">
        <f>ROUND(I152*H152,2)</f>
        <v>0</v>
      </c>
      <c r="K152" s="219" t="s">
        <v>156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0.021000000000000001</v>
      </c>
      <c r="R152" s="226">
        <f>Q152*H152</f>
        <v>1.5414000000000003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157</v>
      </c>
      <c r="AT152" s="228" t="s">
        <v>152</v>
      </c>
      <c r="AU152" s="228" t="s">
        <v>150</v>
      </c>
      <c r="AY152" s="16" t="s">
        <v>149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84</v>
      </c>
      <c r="BK152" s="229">
        <f>ROUND(I152*H152,2)</f>
        <v>0</v>
      </c>
      <c r="BL152" s="16" t="s">
        <v>157</v>
      </c>
      <c r="BM152" s="228" t="s">
        <v>679</v>
      </c>
    </row>
    <row r="153" s="2" customFormat="1">
      <c r="A153" s="37"/>
      <c r="B153" s="38"/>
      <c r="C153" s="39"/>
      <c r="D153" s="230" t="s">
        <v>159</v>
      </c>
      <c r="E153" s="39"/>
      <c r="F153" s="231" t="s">
        <v>183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159</v>
      </c>
      <c r="AU153" s="16" t="s">
        <v>150</v>
      </c>
    </row>
    <row r="154" s="13" customFormat="1">
      <c r="A154" s="13"/>
      <c r="B154" s="235"/>
      <c r="C154" s="236"/>
      <c r="D154" s="230" t="s">
        <v>161</v>
      </c>
      <c r="E154" s="237" t="s">
        <v>1</v>
      </c>
      <c r="F154" s="238" t="s">
        <v>680</v>
      </c>
      <c r="G154" s="236"/>
      <c r="H154" s="239">
        <v>28.399999999999999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161</v>
      </c>
      <c r="AU154" s="245" t="s">
        <v>150</v>
      </c>
      <c r="AV154" s="13" t="s">
        <v>86</v>
      </c>
      <c r="AW154" s="13" t="s">
        <v>33</v>
      </c>
      <c r="AX154" s="13" t="s">
        <v>76</v>
      </c>
      <c r="AY154" s="245" t="s">
        <v>149</v>
      </c>
    </row>
    <row r="155" s="13" customFormat="1">
      <c r="A155" s="13"/>
      <c r="B155" s="235"/>
      <c r="C155" s="236"/>
      <c r="D155" s="230" t="s">
        <v>161</v>
      </c>
      <c r="E155" s="237" t="s">
        <v>1</v>
      </c>
      <c r="F155" s="238" t="s">
        <v>681</v>
      </c>
      <c r="G155" s="236"/>
      <c r="H155" s="239">
        <v>-3.6000000000000001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161</v>
      </c>
      <c r="AU155" s="245" t="s">
        <v>150</v>
      </c>
      <c r="AV155" s="13" t="s">
        <v>86</v>
      </c>
      <c r="AW155" s="13" t="s">
        <v>33</v>
      </c>
      <c r="AX155" s="13" t="s">
        <v>76</v>
      </c>
      <c r="AY155" s="245" t="s">
        <v>149</v>
      </c>
    </row>
    <row r="156" s="13" customFormat="1">
      <c r="A156" s="13"/>
      <c r="B156" s="235"/>
      <c r="C156" s="236"/>
      <c r="D156" s="230" t="s">
        <v>161</v>
      </c>
      <c r="E156" s="237" t="s">
        <v>1</v>
      </c>
      <c r="F156" s="238" t="s">
        <v>682</v>
      </c>
      <c r="G156" s="236"/>
      <c r="H156" s="239">
        <v>35.799999999999997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161</v>
      </c>
      <c r="AU156" s="245" t="s">
        <v>150</v>
      </c>
      <c r="AV156" s="13" t="s">
        <v>86</v>
      </c>
      <c r="AW156" s="13" t="s">
        <v>33</v>
      </c>
      <c r="AX156" s="13" t="s">
        <v>76</v>
      </c>
      <c r="AY156" s="245" t="s">
        <v>149</v>
      </c>
    </row>
    <row r="157" s="13" customFormat="1">
      <c r="A157" s="13"/>
      <c r="B157" s="235"/>
      <c r="C157" s="236"/>
      <c r="D157" s="230" t="s">
        <v>161</v>
      </c>
      <c r="E157" s="237" t="s">
        <v>1</v>
      </c>
      <c r="F157" s="238" t="s">
        <v>683</v>
      </c>
      <c r="G157" s="236"/>
      <c r="H157" s="239">
        <v>-1.8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161</v>
      </c>
      <c r="AU157" s="245" t="s">
        <v>150</v>
      </c>
      <c r="AV157" s="13" t="s">
        <v>86</v>
      </c>
      <c r="AW157" s="13" t="s">
        <v>33</v>
      </c>
      <c r="AX157" s="13" t="s">
        <v>76</v>
      </c>
      <c r="AY157" s="245" t="s">
        <v>149</v>
      </c>
    </row>
    <row r="158" s="13" customFormat="1">
      <c r="A158" s="13"/>
      <c r="B158" s="235"/>
      <c r="C158" s="236"/>
      <c r="D158" s="230" t="s">
        <v>161</v>
      </c>
      <c r="E158" s="237" t="s">
        <v>1</v>
      </c>
      <c r="F158" s="238" t="s">
        <v>684</v>
      </c>
      <c r="G158" s="236"/>
      <c r="H158" s="239">
        <v>14.6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161</v>
      </c>
      <c r="AU158" s="245" t="s">
        <v>150</v>
      </c>
      <c r="AV158" s="13" t="s">
        <v>86</v>
      </c>
      <c r="AW158" s="13" t="s">
        <v>33</v>
      </c>
      <c r="AX158" s="13" t="s">
        <v>76</v>
      </c>
      <c r="AY158" s="245" t="s">
        <v>149</v>
      </c>
    </row>
    <row r="159" s="14" customFormat="1">
      <c r="A159" s="14"/>
      <c r="B159" s="246"/>
      <c r="C159" s="247"/>
      <c r="D159" s="230" t="s">
        <v>161</v>
      </c>
      <c r="E159" s="248" t="s">
        <v>1</v>
      </c>
      <c r="F159" s="249" t="s">
        <v>163</v>
      </c>
      <c r="G159" s="247"/>
      <c r="H159" s="250">
        <v>73.400000000000006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161</v>
      </c>
      <c r="AU159" s="256" t="s">
        <v>150</v>
      </c>
      <c r="AV159" s="14" t="s">
        <v>157</v>
      </c>
      <c r="AW159" s="14" t="s">
        <v>33</v>
      </c>
      <c r="AX159" s="14" t="s">
        <v>84</v>
      </c>
      <c r="AY159" s="256" t="s">
        <v>149</v>
      </c>
    </row>
    <row r="160" s="12" customFormat="1" ht="20.88" customHeight="1">
      <c r="A160" s="12"/>
      <c r="B160" s="201"/>
      <c r="C160" s="202"/>
      <c r="D160" s="203" t="s">
        <v>75</v>
      </c>
      <c r="E160" s="215" t="s">
        <v>189</v>
      </c>
      <c r="F160" s="215" t="s">
        <v>190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SUM(P161:P162)</f>
        <v>0</v>
      </c>
      <c r="Q160" s="209"/>
      <c r="R160" s="210">
        <f>SUM(R161:R162)</f>
        <v>2.5960000000000001</v>
      </c>
      <c r="S160" s="209"/>
      <c r="T160" s="211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84</v>
      </c>
      <c r="AT160" s="213" t="s">
        <v>75</v>
      </c>
      <c r="AU160" s="213" t="s">
        <v>86</v>
      </c>
      <c r="AY160" s="212" t="s">
        <v>149</v>
      </c>
      <c r="BK160" s="214">
        <f>SUM(BK161:BK162)</f>
        <v>0</v>
      </c>
    </row>
    <row r="161" s="2" customFormat="1" ht="16.5" customHeight="1">
      <c r="A161" s="37"/>
      <c r="B161" s="38"/>
      <c r="C161" s="217" t="s">
        <v>157</v>
      </c>
      <c r="D161" s="217" t="s">
        <v>152</v>
      </c>
      <c r="E161" s="218" t="s">
        <v>191</v>
      </c>
      <c r="F161" s="219" t="s">
        <v>192</v>
      </c>
      <c r="G161" s="220" t="s">
        <v>155</v>
      </c>
      <c r="H161" s="221">
        <v>23.600000000000001</v>
      </c>
      <c r="I161" s="222"/>
      <c r="J161" s="223">
        <f>ROUND(I161*H161,2)</f>
        <v>0</v>
      </c>
      <c r="K161" s="219" t="s">
        <v>156</v>
      </c>
      <c r="L161" s="43"/>
      <c r="M161" s="224" t="s">
        <v>1</v>
      </c>
      <c r="N161" s="225" t="s">
        <v>41</v>
      </c>
      <c r="O161" s="90"/>
      <c r="P161" s="226">
        <f>O161*H161</f>
        <v>0</v>
      </c>
      <c r="Q161" s="226">
        <v>0.11</v>
      </c>
      <c r="R161" s="226">
        <f>Q161*H161</f>
        <v>2.5960000000000001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157</v>
      </c>
      <c r="AT161" s="228" t="s">
        <v>152</v>
      </c>
      <c r="AU161" s="228" t="s">
        <v>150</v>
      </c>
      <c r="AY161" s="16" t="s">
        <v>149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84</v>
      </c>
      <c r="BK161" s="229">
        <f>ROUND(I161*H161,2)</f>
        <v>0</v>
      </c>
      <c r="BL161" s="16" t="s">
        <v>157</v>
      </c>
      <c r="BM161" s="228" t="s">
        <v>685</v>
      </c>
    </row>
    <row r="162" s="2" customFormat="1">
      <c r="A162" s="37"/>
      <c r="B162" s="38"/>
      <c r="C162" s="39"/>
      <c r="D162" s="230" t="s">
        <v>159</v>
      </c>
      <c r="E162" s="39"/>
      <c r="F162" s="231" t="s">
        <v>194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159</v>
      </c>
      <c r="AU162" s="16" t="s">
        <v>150</v>
      </c>
    </row>
    <row r="163" s="12" customFormat="1" ht="20.88" customHeight="1">
      <c r="A163" s="12"/>
      <c r="B163" s="201"/>
      <c r="C163" s="202"/>
      <c r="D163" s="203" t="s">
        <v>75</v>
      </c>
      <c r="E163" s="215" t="s">
        <v>198</v>
      </c>
      <c r="F163" s="215" t="s">
        <v>199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SUM(P164:P167)</f>
        <v>0</v>
      </c>
      <c r="Q163" s="209"/>
      <c r="R163" s="210">
        <f>SUM(R164:R167)</f>
        <v>0.11912</v>
      </c>
      <c r="S163" s="209"/>
      <c r="T163" s="211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84</v>
      </c>
      <c r="AT163" s="213" t="s">
        <v>75</v>
      </c>
      <c r="AU163" s="213" t="s">
        <v>86</v>
      </c>
      <c r="AY163" s="212" t="s">
        <v>149</v>
      </c>
      <c r="BK163" s="214">
        <f>SUM(BK164:BK167)</f>
        <v>0</v>
      </c>
    </row>
    <row r="164" s="2" customFormat="1" ht="16.5" customHeight="1">
      <c r="A164" s="37"/>
      <c r="B164" s="38"/>
      <c r="C164" s="217" t="s">
        <v>200</v>
      </c>
      <c r="D164" s="217" t="s">
        <v>152</v>
      </c>
      <c r="E164" s="218" t="s">
        <v>201</v>
      </c>
      <c r="F164" s="219" t="s">
        <v>202</v>
      </c>
      <c r="G164" s="220" t="s">
        <v>203</v>
      </c>
      <c r="H164" s="221">
        <v>2</v>
      </c>
      <c r="I164" s="222"/>
      <c r="J164" s="223">
        <f>ROUND(I164*H164,2)</f>
        <v>0</v>
      </c>
      <c r="K164" s="219" t="s">
        <v>156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0.04684</v>
      </c>
      <c r="R164" s="226">
        <f>Q164*H164</f>
        <v>0.093679999999999999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157</v>
      </c>
      <c r="AT164" s="228" t="s">
        <v>152</v>
      </c>
      <c r="AU164" s="228" t="s">
        <v>150</v>
      </c>
      <c r="AY164" s="16" t="s">
        <v>149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84</v>
      </c>
      <c r="BK164" s="229">
        <f>ROUND(I164*H164,2)</f>
        <v>0</v>
      </c>
      <c r="BL164" s="16" t="s">
        <v>157</v>
      </c>
      <c r="BM164" s="228" t="s">
        <v>686</v>
      </c>
    </row>
    <row r="165" s="2" customFormat="1">
      <c r="A165" s="37"/>
      <c r="B165" s="38"/>
      <c r="C165" s="39"/>
      <c r="D165" s="230" t="s">
        <v>159</v>
      </c>
      <c r="E165" s="39"/>
      <c r="F165" s="231" t="s">
        <v>205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159</v>
      </c>
      <c r="AU165" s="16" t="s">
        <v>150</v>
      </c>
    </row>
    <row r="166" s="2" customFormat="1" ht="16.5" customHeight="1">
      <c r="A166" s="37"/>
      <c r="B166" s="38"/>
      <c r="C166" s="259" t="s">
        <v>164</v>
      </c>
      <c r="D166" s="259" t="s">
        <v>206</v>
      </c>
      <c r="E166" s="260" t="s">
        <v>207</v>
      </c>
      <c r="F166" s="261" t="s">
        <v>211</v>
      </c>
      <c r="G166" s="262" t="s">
        <v>203</v>
      </c>
      <c r="H166" s="263">
        <v>2</v>
      </c>
      <c r="I166" s="264"/>
      <c r="J166" s="265">
        <f>ROUND(I166*H166,2)</f>
        <v>0</v>
      </c>
      <c r="K166" s="261" t="s">
        <v>156</v>
      </c>
      <c r="L166" s="266"/>
      <c r="M166" s="267" t="s">
        <v>1</v>
      </c>
      <c r="N166" s="268" t="s">
        <v>41</v>
      </c>
      <c r="O166" s="90"/>
      <c r="P166" s="226">
        <f>O166*H166</f>
        <v>0</v>
      </c>
      <c r="Q166" s="226">
        <v>0.01272</v>
      </c>
      <c r="R166" s="226">
        <f>Q166*H166</f>
        <v>0.025440000000000001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209</v>
      </c>
      <c r="AT166" s="228" t="s">
        <v>206</v>
      </c>
      <c r="AU166" s="228" t="s">
        <v>150</v>
      </c>
      <c r="AY166" s="16" t="s">
        <v>149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157</v>
      </c>
      <c r="BM166" s="228" t="s">
        <v>687</v>
      </c>
    </row>
    <row r="167" s="2" customFormat="1">
      <c r="A167" s="37"/>
      <c r="B167" s="38"/>
      <c r="C167" s="39"/>
      <c r="D167" s="230" t="s">
        <v>159</v>
      </c>
      <c r="E167" s="39"/>
      <c r="F167" s="231" t="s">
        <v>211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159</v>
      </c>
      <c r="AU167" s="16" t="s">
        <v>150</v>
      </c>
    </row>
    <row r="168" s="12" customFormat="1" ht="22.8" customHeight="1">
      <c r="A168" s="12"/>
      <c r="B168" s="201"/>
      <c r="C168" s="202"/>
      <c r="D168" s="203" t="s">
        <v>75</v>
      </c>
      <c r="E168" s="215" t="s">
        <v>212</v>
      </c>
      <c r="F168" s="215" t="s">
        <v>213</v>
      </c>
      <c r="G168" s="202"/>
      <c r="H168" s="202"/>
      <c r="I168" s="205"/>
      <c r="J168" s="216">
        <f>BK168</f>
        <v>0</v>
      </c>
      <c r="K168" s="202"/>
      <c r="L168" s="207"/>
      <c r="M168" s="208"/>
      <c r="N168" s="209"/>
      <c r="O168" s="209"/>
      <c r="P168" s="210">
        <f>P169+P172+P177+P234</f>
        <v>0</v>
      </c>
      <c r="Q168" s="209"/>
      <c r="R168" s="210">
        <f>R169+R172+R177+R234</f>
        <v>0.0040731999999999999</v>
      </c>
      <c r="S168" s="209"/>
      <c r="T168" s="211">
        <f>T169+T172+T177+T234</f>
        <v>15.463432000000001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84</v>
      </c>
      <c r="AT168" s="213" t="s">
        <v>75</v>
      </c>
      <c r="AU168" s="213" t="s">
        <v>84</v>
      </c>
      <c r="AY168" s="212" t="s">
        <v>149</v>
      </c>
      <c r="BK168" s="214">
        <f>BK169+BK172+BK177+BK234</f>
        <v>0</v>
      </c>
    </row>
    <row r="169" s="12" customFormat="1" ht="20.88" customHeight="1">
      <c r="A169" s="12"/>
      <c r="B169" s="201"/>
      <c r="C169" s="202"/>
      <c r="D169" s="203" t="s">
        <v>75</v>
      </c>
      <c r="E169" s="215" t="s">
        <v>214</v>
      </c>
      <c r="F169" s="215" t="s">
        <v>215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SUM(P170:P171)</f>
        <v>0</v>
      </c>
      <c r="Q169" s="209"/>
      <c r="R169" s="210">
        <f>SUM(R170:R171)</f>
        <v>0.0031148</v>
      </c>
      <c r="S169" s="209"/>
      <c r="T169" s="211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84</v>
      </c>
      <c r="AT169" s="213" t="s">
        <v>75</v>
      </c>
      <c r="AU169" s="213" t="s">
        <v>86</v>
      </c>
      <c r="AY169" s="212" t="s">
        <v>149</v>
      </c>
      <c r="BK169" s="214">
        <f>SUM(BK170:BK171)</f>
        <v>0</v>
      </c>
    </row>
    <row r="170" s="2" customFormat="1" ht="21.75" customHeight="1">
      <c r="A170" s="37"/>
      <c r="B170" s="38"/>
      <c r="C170" s="217" t="s">
        <v>688</v>
      </c>
      <c r="D170" s="217" t="s">
        <v>152</v>
      </c>
      <c r="E170" s="218" t="s">
        <v>216</v>
      </c>
      <c r="F170" s="219" t="s">
        <v>217</v>
      </c>
      <c r="G170" s="220" t="s">
        <v>155</v>
      </c>
      <c r="H170" s="221">
        <v>23.960000000000001</v>
      </c>
      <c r="I170" s="222"/>
      <c r="J170" s="223">
        <f>ROUND(I170*H170,2)</f>
        <v>0</v>
      </c>
      <c r="K170" s="219" t="s">
        <v>156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0.00012999999999999999</v>
      </c>
      <c r="R170" s="226">
        <f>Q170*H170</f>
        <v>0.0031148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157</v>
      </c>
      <c r="AT170" s="228" t="s">
        <v>152</v>
      </c>
      <c r="AU170" s="228" t="s">
        <v>150</v>
      </c>
      <c r="AY170" s="16" t="s">
        <v>149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84</v>
      </c>
      <c r="BK170" s="229">
        <f>ROUND(I170*H170,2)</f>
        <v>0</v>
      </c>
      <c r="BL170" s="16" t="s">
        <v>157</v>
      </c>
      <c r="BM170" s="228" t="s">
        <v>689</v>
      </c>
    </row>
    <row r="171" s="2" customFormat="1">
      <c r="A171" s="37"/>
      <c r="B171" s="38"/>
      <c r="C171" s="39"/>
      <c r="D171" s="230" t="s">
        <v>159</v>
      </c>
      <c r="E171" s="39"/>
      <c r="F171" s="231" t="s">
        <v>219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159</v>
      </c>
      <c r="AU171" s="16" t="s">
        <v>150</v>
      </c>
    </row>
    <row r="172" s="12" customFormat="1" ht="20.88" customHeight="1">
      <c r="A172" s="12"/>
      <c r="B172" s="201"/>
      <c r="C172" s="202"/>
      <c r="D172" s="203" t="s">
        <v>75</v>
      </c>
      <c r="E172" s="215" t="s">
        <v>220</v>
      </c>
      <c r="F172" s="215" t="s">
        <v>221</v>
      </c>
      <c r="G172" s="202"/>
      <c r="H172" s="202"/>
      <c r="I172" s="205"/>
      <c r="J172" s="216">
        <f>BK172</f>
        <v>0</v>
      </c>
      <c r="K172" s="202"/>
      <c r="L172" s="207"/>
      <c r="M172" s="208"/>
      <c r="N172" s="209"/>
      <c r="O172" s="209"/>
      <c r="P172" s="210">
        <f>SUM(P173:P176)</f>
        <v>0</v>
      </c>
      <c r="Q172" s="209"/>
      <c r="R172" s="210">
        <f>SUM(R173:R176)</f>
        <v>0.00095840000000000009</v>
      </c>
      <c r="S172" s="209"/>
      <c r="T172" s="211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2" t="s">
        <v>84</v>
      </c>
      <c r="AT172" s="213" t="s">
        <v>75</v>
      </c>
      <c r="AU172" s="213" t="s">
        <v>86</v>
      </c>
      <c r="AY172" s="212" t="s">
        <v>149</v>
      </c>
      <c r="BK172" s="214">
        <f>SUM(BK173:BK176)</f>
        <v>0</v>
      </c>
    </row>
    <row r="173" s="2" customFormat="1" ht="16.5" customHeight="1">
      <c r="A173" s="37"/>
      <c r="B173" s="38"/>
      <c r="C173" s="217" t="s">
        <v>209</v>
      </c>
      <c r="D173" s="217" t="s">
        <v>152</v>
      </c>
      <c r="E173" s="218" t="s">
        <v>222</v>
      </c>
      <c r="F173" s="219" t="s">
        <v>223</v>
      </c>
      <c r="G173" s="220" t="s">
        <v>155</v>
      </c>
      <c r="H173" s="221">
        <v>23.960000000000001</v>
      </c>
      <c r="I173" s="222"/>
      <c r="J173" s="223">
        <f>ROUND(I173*H173,2)</f>
        <v>0</v>
      </c>
      <c r="K173" s="219" t="s">
        <v>156</v>
      </c>
      <c r="L173" s="43"/>
      <c r="M173" s="224" t="s">
        <v>1</v>
      </c>
      <c r="N173" s="225" t="s">
        <v>41</v>
      </c>
      <c r="O173" s="90"/>
      <c r="P173" s="226">
        <f>O173*H173</f>
        <v>0</v>
      </c>
      <c r="Q173" s="226">
        <v>4.0000000000000003E-05</v>
      </c>
      <c r="R173" s="226">
        <f>Q173*H173</f>
        <v>0.00095840000000000009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157</v>
      </c>
      <c r="AT173" s="228" t="s">
        <v>152</v>
      </c>
      <c r="AU173" s="228" t="s">
        <v>150</v>
      </c>
      <c r="AY173" s="16" t="s">
        <v>149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84</v>
      </c>
      <c r="BK173" s="229">
        <f>ROUND(I173*H173,2)</f>
        <v>0</v>
      </c>
      <c r="BL173" s="16" t="s">
        <v>157</v>
      </c>
      <c r="BM173" s="228" t="s">
        <v>690</v>
      </c>
    </row>
    <row r="174" s="2" customFormat="1">
      <c r="A174" s="37"/>
      <c r="B174" s="38"/>
      <c r="C174" s="39"/>
      <c r="D174" s="230" t="s">
        <v>159</v>
      </c>
      <c r="E174" s="39"/>
      <c r="F174" s="231" t="s">
        <v>225</v>
      </c>
      <c r="G174" s="39"/>
      <c r="H174" s="39"/>
      <c r="I174" s="232"/>
      <c r="J174" s="39"/>
      <c r="K174" s="39"/>
      <c r="L174" s="43"/>
      <c r="M174" s="233"/>
      <c r="N174" s="23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159</v>
      </c>
      <c r="AU174" s="16" t="s">
        <v>150</v>
      </c>
    </row>
    <row r="175" s="13" customFormat="1">
      <c r="A175" s="13"/>
      <c r="B175" s="235"/>
      <c r="C175" s="236"/>
      <c r="D175" s="230" t="s">
        <v>161</v>
      </c>
      <c r="E175" s="237" t="s">
        <v>1</v>
      </c>
      <c r="F175" s="238" t="s">
        <v>691</v>
      </c>
      <c r="G175" s="236"/>
      <c r="H175" s="239">
        <v>23.960000000000001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161</v>
      </c>
      <c r="AU175" s="245" t="s">
        <v>150</v>
      </c>
      <c r="AV175" s="13" t="s">
        <v>86</v>
      </c>
      <c r="AW175" s="13" t="s">
        <v>33</v>
      </c>
      <c r="AX175" s="13" t="s">
        <v>76</v>
      </c>
      <c r="AY175" s="245" t="s">
        <v>149</v>
      </c>
    </row>
    <row r="176" s="14" customFormat="1">
      <c r="A176" s="14"/>
      <c r="B176" s="246"/>
      <c r="C176" s="247"/>
      <c r="D176" s="230" t="s">
        <v>161</v>
      </c>
      <c r="E176" s="248" t="s">
        <v>1</v>
      </c>
      <c r="F176" s="249" t="s">
        <v>163</v>
      </c>
      <c r="G176" s="247"/>
      <c r="H176" s="250">
        <v>23.960000000000001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161</v>
      </c>
      <c r="AU176" s="256" t="s">
        <v>150</v>
      </c>
      <c r="AV176" s="14" t="s">
        <v>157</v>
      </c>
      <c r="AW176" s="14" t="s">
        <v>33</v>
      </c>
      <c r="AX176" s="14" t="s">
        <v>84</v>
      </c>
      <c r="AY176" s="256" t="s">
        <v>149</v>
      </c>
    </row>
    <row r="177" s="12" customFormat="1" ht="20.88" customHeight="1">
      <c r="A177" s="12"/>
      <c r="B177" s="201"/>
      <c r="C177" s="202"/>
      <c r="D177" s="203" t="s">
        <v>75</v>
      </c>
      <c r="E177" s="215" t="s">
        <v>227</v>
      </c>
      <c r="F177" s="215" t="s">
        <v>228</v>
      </c>
      <c r="G177" s="202"/>
      <c r="H177" s="202"/>
      <c r="I177" s="205"/>
      <c r="J177" s="216">
        <f>BK177</f>
        <v>0</v>
      </c>
      <c r="K177" s="202"/>
      <c r="L177" s="207"/>
      <c r="M177" s="208"/>
      <c r="N177" s="209"/>
      <c r="O177" s="209"/>
      <c r="P177" s="210">
        <f>SUM(P178:P233)</f>
        <v>0</v>
      </c>
      <c r="Q177" s="209"/>
      <c r="R177" s="210">
        <f>SUM(R178:R233)</f>
        <v>0</v>
      </c>
      <c r="S177" s="209"/>
      <c r="T177" s="211">
        <f>SUM(T178:T233)</f>
        <v>15.463432000000001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2" t="s">
        <v>84</v>
      </c>
      <c r="AT177" s="213" t="s">
        <v>75</v>
      </c>
      <c r="AU177" s="213" t="s">
        <v>86</v>
      </c>
      <c r="AY177" s="212" t="s">
        <v>149</v>
      </c>
      <c r="BK177" s="214">
        <f>SUM(BK178:BK233)</f>
        <v>0</v>
      </c>
    </row>
    <row r="178" s="2" customFormat="1" ht="16.5" customHeight="1">
      <c r="A178" s="37"/>
      <c r="B178" s="38"/>
      <c r="C178" s="217" t="s">
        <v>249</v>
      </c>
      <c r="D178" s="217" t="s">
        <v>152</v>
      </c>
      <c r="E178" s="218" t="s">
        <v>230</v>
      </c>
      <c r="F178" s="219" t="s">
        <v>231</v>
      </c>
      <c r="G178" s="220" t="s">
        <v>232</v>
      </c>
      <c r="H178" s="221">
        <v>4</v>
      </c>
      <c r="I178" s="222"/>
      <c r="J178" s="223">
        <f>ROUND(I178*H178,2)</f>
        <v>0</v>
      </c>
      <c r="K178" s="219" t="s">
        <v>1</v>
      </c>
      <c r="L178" s="43"/>
      <c r="M178" s="224" t="s">
        <v>1</v>
      </c>
      <c r="N178" s="225" t="s">
        <v>41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157</v>
      </c>
      <c r="AT178" s="228" t="s">
        <v>152</v>
      </c>
      <c r="AU178" s="228" t="s">
        <v>150</v>
      </c>
      <c r="AY178" s="16" t="s">
        <v>149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84</v>
      </c>
      <c r="BK178" s="229">
        <f>ROUND(I178*H178,2)</f>
        <v>0</v>
      </c>
      <c r="BL178" s="16" t="s">
        <v>157</v>
      </c>
      <c r="BM178" s="228" t="s">
        <v>692</v>
      </c>
    </row>
    <row r="179" s="2" customFormat="1" ht="16.5" customHeight="1">
      <c r="A179" s="37"/>
      <c r="B179" s="38"/>
      <c r="C179" s="217" t="s">
        <v>212</v>
      </c>
      <c r="D179" s="217" t="s">
        <v>152</v>
      </c>
      <c r="E179" s="218" t="s">
        <v>235</v>
      </c>
      <c r="F179" s="219" t="s">
        <v>236</v>
      </c>
      <c r="G179" s="220" t="s">
        <v>237</v>
      </c>
      <c r="H179" s="221">
        <v>3</v>
      </c>
      <c r="I179" s="222"/>
      <c r="J179" s="223">
        <f>ROUND(I179*H179,2)</f>
        <v>0</v>
      </c>
      <c r="K179" s="219" t="s">
        <v>156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0.01933</v>
      </c>
      <c r="T179" s="227">
        <f>S179*H179</f>
        <v>0.05799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157</v>
      </c>
      <c r="AT179" s="228" t="s">
        <v>152</v>
      </c>
      <c r="AU179" s="228" t="s">
        <v>150</v>
      </c>
      <c r="AY179" s="16" t="s">
        <v>149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157</v>
      </c>
      <c r="BM179" s="228" t="s">
        <v>693</v>
      </c>
    </row>
    <row r="180" s="2" customFormat="1">
      <c r="A180" s="37"/>
      <c r="B180" s="38"/>
      <c r="C180" s="39"/>
      <c r="D180" s="230" t="s">
        <v>159</v>
      </c>
      <c r="E180" s="39"/>
      <c r="F180" s="231" t="s">
        <v>239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159</v>
      </c>
      <c r="AU180" s="16" t="s">
        <v>150</v>
      </c>
    </row>
    <row r="181" s="2" customFormat="1" ht="16.5" customHeight="1">
      <c r="A181" s="37"/>
      <c r="B181" s="38"/>
      <c r="C181" s="217" t="s">
        <v>229</v>
      </c>
      <c r="D181" s="217" t="s">
        <v>152</v>
      </c>
      <c r="E181" s="218" t="s">
        <v>240</v>
      </c>
      <c r="F181" s="219" t="s">
        <v>241</v>
      </c>
      <c r="G181" s="220" t="s">
        <v>237</v>
      </c>
      <c r="H181" s="221">
        <v>6</v>
      </c>
      <c r="I181" s="222"/>
      <c r="J181" s="223">
        <f>ROUND(I181*H181,2)</f>
        <v>0</v>
      </c>
      <c r="K181" s="219" t="s">
        <v>156</v>
      </c>
      <c r="L181" s="43"/>
      <c r="M181" s="224" t="s">
        <v>1</v>
      </c>
      <c r="N181" s="225" t="s">
        <v>41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0.0172</v>
      </c>
      <c r="T181" s="227">
        <f>S181*H181</f>
        <v>0.1032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157</v>
      </c>
      <c r="AT181" s="228" t="s">
        <v>152</v>
      </c>
      <c r="AU181" s="228" t="s">
        <v>150</v>
      </c>
      <c r="AY181" s="16" t="s">
        <v>149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84</v>
      </c>
      <c r="BK181" s="229">
        <f>ROUND(I181*H181,2)</f>
        <v>0</v>
      </c>
      <c r="BL181" s="16" t="s">
        <v>157</v>
      </c>
      <c r="BM181" s="228" t="s">
        <v>694</v>
      </c>
    </row>
    <row r="182" s="2" customFormat="1">
      <c r="A182" s="37"/>
      <c r="B182" s="38"/>
      <c r="C182" s="39"/>
      <c r="D182" s="230" t="s">
        <v>159</v>
      </c>
      <c r="E182" s="39"/>
      <c r="F182" s="231" t="s">
        <v>243</v>
      </c>
      <c r="G182" s="39"/>
      <c r="H182" s="39"/>
      <c r="I182" s="232"/>
      <c r="J182" s="39"/>
      <c r="K182" s="39"/>
      <c r="L182" s="43"/>
      <c r="M182" s="233"/>
      <c r="N182" s="23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159</v>
      </c>
      <c r="AU182" s="16" t="s">
        <v>150</v>
      </c>
    </row>
    <row r="183" s="2" customFormat="1" ht="16.5" customHeight="1">
      <c r="A183" s="37"/>
      <c r="B183" s="38"/>
      <c r="C183" s="217" t="s">
        <v>234</v>
      </c>
      <c r="D183" s="217" t="s">
        <v>152</v>
      </c>
      <c r="E183" s="218" t="s">
        <v>245</v>
      </c>
      <c r="F183" s="219" t="s">
        <v>246</v>
      </c>
      <c r="G183" s="220" t="s">
        <v>237</v>
      </c>
      <c r="H183" s="221">
        <v>2</v>
      </c>
      <c r="I183" s="222"/>
      <c r="J183" s="223">
        <f>ROUND(I183*H183,2)</f>
        <v>0</v>
      </c>
      <c r="K183" s="219" t="s">
        <v>156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0.019460000000000002</v>
      </c>
      <c r="T183" s="227">
        <f>S183*H183</f>
        <v>0.038920000000000003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157</v>
      </c>
      <c r="AT183" s="228" t="s">
        <v>152</v>
      </c>
      <c r="AU183" s="228" t="s">
        <v>150</v>
      </c>
      <c r="AY183" s="16" t="s">
        <v>149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157</v>
      </c>
      <c r="BM183" s="228" t="s">
        <v>695</v>
      </c>
    </row>
    <row r="184" s="2" customFormat="1">
      <c r="A184" s="37"/>
      <c r="B184" s="38"/>
      <c r="C184" s="39"/>
      <c r="D184" s="230" t="s">
        <v>159</v>
      </c>
      <c r="E184" s="39"/>
      <c r="F184" s="231" t="s">
        <v>248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159</v>
      </c>
      <c r="AU184" s="16" t="s">
        <v>150</v>
      </c>
    </row>
    <row r="185" s="2" customFormat="1" ht="16.5" customHeight="1">
      <c r="A185" s="37"/>
      <c r="B185" s="38"/>
      <c r="C185" s="217" t="s">
        <v>8</v>
      </c>
      <c r="D185" s="217" t="s">
        <v>152</v>
      </c>
      <c r="E185" s="218" t="s">
        <v>696</v>
      </c>
      <c r="F185" s="219" t="s">
        <v>697</v>
      </c>
      <c r="G185" s="220" t="s">
        <v>237</v>
      </c>
      <c r="H185" s="221">
        <v>2</v>
      </c>
      <c r="I185" s="222"/>
      <c r="J185" s="223">
        <f>ROUND(I185*H185,2)</f>
        <v>0</v>
      </c>
      <c r="K185" s="219" t="s">
        <v>156</v>
      </c>
      <c r="L185" s="43"/>
      <c r="M185" s="224" t="s">
        <v>1</v>
      </c>
      <c r="N185" s="225" t="s">
        <v>41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0.014</v>
      </c>
      <c r="T185" s="227">
        <f>S185*H185</f>
        <v>0.028000000000000001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157</v>
      </c>
      <c r="AT185" s="228" t="s">
        <v>152</v>
      </c>
      <c r="AU185" s="228" t="s">
        <v>150</v>
      </c>
      <c r="AY185" s="16" t="s">
        <v>149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84</v>
      </c>
      <c r="BK185" s="229">
        <f>ROUND(I185*H185,2)</f>
        <v>0</v>
      </c>
      <c r="BL185" s="16" t="s">
        <v>157</v>
      </c>
      <c r="BM185" s="228" t="s">
        <v>698</v>
      </c>
    </row>
    <row r="186" s="2" customFormat="1">
      <c r="A186" s="37"/>
      <c r="B186" s="38"/>
      <c r="C186" s="39"/>
      <c r="D186" s="230" t="s">
        <v>159</v>
      </c>
      <c r="E186" s="39"/>
      <c r="F186" s="231" t="s">
        <v>699</v>
      </c>
      <c r="G186" s="39"/>
      <c r="H186" s="39"/>
      <c r="I186" s="232"/>
      <c r="J186" s="39"/>
      <c r="K186" s="39"/>
      <c r="L186" s="43"/>
      <c r="M186" s="233"/>
      <c r="N186" s="23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159</v>
      </c>
      <c r="AU186" s="16" t="s">
        <v>150</v>
      </c>
    </row>
    <row r="187" s="2" customFormat="1" ht="16.5" customHeight="1">
      <c r="A187" s="37"/>
      <c r="B187" s="38"/>
      <c r="C187" s="217" t="s">
        <v>244</v>
      </c>
      <c r="D187" s="217" t="s">
        <v>152</v>
      </c>
      <c r="E187" s="218" t="s">
        <v>250</v>
      </c>
      <c r="F187" s="219" t="s">
        <v>251</v>
      </c>
      <c r="G187" s="220" t="s">
        <v>237</v>
      </c>
      <c r="H187" s="221">
        <v>2</v>
      </c>
      <c r="I187" s="222"/>
      <c r="J187" s="223">
        <f>ROUND(I187*H187,2)</f>
        <v>0</v>
      </c>
      <c r="K187" s="219" t="s">
        <v>156</v>
      </c>
      <c r="L187" s="43"/>
      <c r="M187" s="224" t="s">
        <v>1</v>
      </c>
      <c r="N187" s="225" t="s">
        <v>41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0.00156</v>
      </c>
      <c r="T187" s="227">
        <f>S187*H187</f>
        <v>0.0031199999999999999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157</v>
      </c>
      <c r="AT187" s="228" t="s">
        <v>152</v>
      </c>
      <c r="AU187" s="228" t="s">
        <v>150</v>
      </c>
      <c r="AY187" s="16" t="s">
        <v>149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84</v>
      </c>
      <c r="BK187" s="229">
        <f>ROUND(I187*H187,2)</f>
        <v>0</v>
      </c>
      <c r="BL187" s="16" t="s">
        <v>157</v>
      </c>
      <c r="BM187" s="228" t="s">
        <v>700</v>
      </c>
    </row>
    <row r="188" s="2" customFormat="1">
      <c r="A188" s="37"/>
      <c r="B188" s="38"/>
      <c r="C188" s="39"/>
      <c r="D188" s="230" t="s">
        <v>159</v>
      </c>
      <c r="E188" s="39"/>
      <c r="F188" s="231" t="s">
        <v>253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159</v>
      </c>
      <c r="AU188" s="16" t="s">
        <v>150</v>
      </c>
    </row>
    <row r="189" s="2" customFormat="1" ht="16.5" customHeight="1">
      <c r="A189" s="37"/>
      <c r="B189" s="38"/>
      <c r="C189" s="217" t="s">
        <v>259</v>
      </c>
      <c r="D189" s="217" t="s">
        <v>152</v>
      </c>
      <c r="E189" s="218" t="s">
        <v>260</v>
      </c>
      <c r="F189" s="219" t="s">
        <v>261</v>
      </c>
      <c r="G189" s="220" t="s">
        <v>155</v>
      </c>
      <c r="H189" s="221">
        <v>23.600000000000001</v>
      </c>
      <c r="I189" s="222"/>
      <c r="J189" s="223">
        <f>ROUND(I189*H189,2)</f>
        <v>0</v>
      </c>
      <c r="K189" s="219" t="s">
        <v>156</v>
      </c>
      <c r="L189" s="43"/>
      <c r="M189" s="224" t="s">
        <v>1</v>
      </c>
      <c r="N189" s="225" t="s">
        <v>41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0.083169999999999994</v>
      </c>
      <c r="T189" s="227">
        <f>S189*H189</f>
        <v>1.962812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157</v>
      </c>
      <c r="AT189" s="228" t="s">
        <v>152</v>
      </c>
      <c r="AU189" s="228" t="s">
        <v>150</v>
      </c>
      <c r="AY189" s="16" t="s">
        <v>149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157</v>
      </c>
      <c r="BM189" s="228" t="s">
        <v>701</v>
      </c>
    </row>
    <row r="190" s="2" customFormat="1">
      <c r="A190" s="37"/>
      <c r="B190" s="38"/>
      <c r="C190" s="39"/>
      <c r="D190" s="230" t="s">
        <v>159</v>
      </c>
      <c r="E190" s="39"/>
      <c r="F190" s="231" t="s">
        <v>261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159</v>
      </c>
      <c r="AU190" s="16" t="s">
        <v>150</v>
      </c>
    </row>
    <row r="191" s="13" customFormat="1">
      <c r="A191" s="13"/>
      <c r="B191" s="235"/>
      <c r="C191" s="236"/>
      <c r="D191" s="230" t="s">
        <v>161</v>
      </c>
      <c r="E191" s="237" t="s">
        <v>1</v>
      </c>
      <c r="F191" s="238" t="s">
        <v>702</v>
      </c>
      <c r="G191" s="236"/>
      <c r="H191" s="239">
        <v>8.4000000000000004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161</v>
      </c>
      <c r="AU191" s="245" t="s">
        <v>150</v>
      </c>
      <c r="AV191" s="13" t="s">
        <v>86</v>
      </c>
      <c r="AW191" s="13" t="s">
        <v>33</v>
      </c>
      <c r="AX191" s="13" t="s">
        <v>76</v>
      </c>
      <c r="AY191" s="245" t="s">
        <v>149</v>
      </c>
    </row>
    <row r="192" s="13" customFormat="1">
      <c r="A192" s="13"/>
      <c r="B192" s="235"/>
      <c r="C192" s="236"/>
      <c r="D192" s="230" t="s">
        <v>161</v>
      </c>
      <c r="E192" s="237" t="s">
        <v>1</v>
      </c>
      <c r="F192" s="238" t="s">
        <v>703</v>
      </c>
      <c r="G192" s="236"/>
      <c r="H192" s="239">
        <v>12.32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161</v>
      </c>
      <c r="AU192" s="245" t="s">
        <v>150</v>
      </c>
      <c r="AV192" s="13" t="s">
        <v>86</v>
      </c>
      <c r="AW192" s="13" t="s">
        <v>33</v>
      </c>
      <c r="AX192" s="13" t="s">
        <v>76</v>
      </c>
      <c r="AY192" s="245" t="s">
        <v>149</v>
      </c>
    </row>
    <row r="193" s="13" customFormat="1">
      <c r="A193" s="13"/>
      <c r="B193" s="235"/>
      <c r="C193" s="236"/>
      <c r="D193" s="230" t="s">
        <v>161</v>
      </c>
      <c r="E193" s="237" t="s">
        <v>1</v>
      </c>
      <c r="F193" s="238" t="s">
        <v>704</v>
      </c>
      <c r="G193" s="236"/>
      <c r="H193" s="239">
        <v>2.8799999999999999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161</v>
      </c>
      <c r="AU193" s="245" t="s">
        <v>150</v>
      </c>
      <c r="AV193" s="13" t="s">
        <v>86</v>
      </c>
      <c r="AW193" s="13" t="s">
        <v>33</v>
      </c>
      <c r="AX193" s="13" t="s">
        <v>76</v>
      </c>
      <c r="AY193" s="245" t="s">
        <v>149</v>
      </c>
    </row>
    <row r="194" s="14" customFormat="1">
      <c r="A194" s="14"/>
      <c r="B194" s="246"/>
      <c r="C194" s="247"/>
      <c r="D194" s="230" t="s">
        <v>161</v>
      </c>
      <c r="E194" s="248" t="s">
        <v>1</v>
      </c>
      <c r="F194" s="249" t="s">
        <v>163</v>
      </c>
      <c r="G194" s="247"/>
      <c r="H194" s="250">
        <v>23.600000000000001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161</v>
      </c>
      <c r="AU194" s="256" t="s">
        <v>150</v>
      </c>
      <c r="AV194" s="14" t="s">
        <v>157</v>
      </c>
      <c r="AW194" s="14" t="s">
        <v>33</v>
      </c>
      <c r="AX194" s="14" t="s">
        <v>84</v>
      </c>
      <c r="AY194" s="256" t="s">
        <v>149</v>
      </c>
    </row>
    <row r="195" s="2" customFormat="1" ht="16.5" customHeight="1">
      <c r="A195" s="37"/>
      <c r="B195" s="38"/>
      <c r="C195" s="217" t="s">
        <v>265</v>
      </c>
      <c r="D195" s="217" t="s">
        <v>152</v>
      </c>
      <c r="E195" s="218" t="s">
        <v>266</v>
      </c>
      <c r="F195" s="219" t="s">
        <v>267</v>
      </c>
      <c r="G195" s="220" t="s">
        <v>155</v>
      </c>
      <c r="H195" s="221">
        <v>64.980000000000004</v>
      </c>
      <c r="I195" s="222"/>
      <c r="J195" s="223">
        <f>ROUND(I195*H195,2)</f>
        <v>0</v>
      </c>
      <c r="K195" s="219" t="s">
        <v>156</v>
      </c>
      <c r="L195" s="43"/>
      <c r="M195" s="224" t="s">
        <v>1</v>
      </c>
      <c r="N195" s="225" t="s">
        <v>41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0.081500000000000003</v>
      </c>
      <c r="T195" s="227">
        <f>S195*H195</f>
        <v>5.2958700000000007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157</v>
      </c>
      <c r="AT195" s="228" t="s">
        <v>152</v>
      </c>
      <c r="AU195" s="228" t="s">
        <v>150</v>
      </c>
      <c r="AY195" s="16" t="s">
        <v>149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84</v>
      </c>
      <c r="BK195" s="229">
        <f>ROUND(I195*H195,2)</f>
        <v>0</v>
      </c>
      <c r="BL195" s="16" t="s">
        <v>157</v>
      </c>
      <c r="BM195" s="228" t="s">
        <v>705</v>
      </c>
    </row>
    <row r="196" s="2" customFormat="1">
      <c r="A196" s="37"/>
      <c r="B196" s="38"/>
      <c r="C196" s="39"/>
      <c r="D196" s="230" t="s">
        <v>159</v>
      </c>
      <c r="E196" s="39"/>
      <c r="F196" s="231" t="s">
        <v>269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159</v>
      </c>
      <c r="AU196" s="16" t="s">
        <v>150</v>
      </c>
    </row>
    <row r="197" s="13" customFormat="1">
      <c r="A197" s="13"/>
      <c r="B197" s="235"/>
      <c r="C197" s="236"/>
      <c r="D197" s="230" t="s">
        <v>161</v>
      </c>
      <c r="E197" s="237" t="s">
        <v>1</v>
      </c>
      <c r="F197" s="238" t="s">
        <v>706</v>
      </c>
      <c r="G197" s="236"/>
      <c r="H197" s="239">
        <v>25.559999999999999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161</v>
      </c>
      <c r="AU197" s="245" t="s">
        <v>150</v>
      </c>
      <c r="AV197" s="13" t="s">
        <v>86</v>
      </c>
      <c r="AW197" s="13" t="s">
        <v>33</v>
      </c>
      <c r="AX197" s="13" t="s">
        <v>76</v>
      </c>
      <c r="AY197" s="245" t="s">
        <v>149</v>
      </c>
    </row>
    <row r="198" s="13" customFormat="1">
      <c r="A198" s="13"/>
      <c r="B198" s="235"/>
      <c r="C198" s="236"/>
      <c r="D198" s="230" t="s">
        <v>161</v>
      </c>
      <c r="E198" s="237" t="s">
        <v>1</v>
      </c>
      <c r="F198" s="238" t="s">
        <v>707</v>
      </c>
      <c r="G198" s="236"/>
      <c r="H198" s="239">
        <v>-3.2400000000000002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161</v>
      </c>
      <c r="AU198" s="245" t="s">
        <v>150</v>
      </c>
      <c r="AV198" s="13" t="s">
        <v>86</v>
      </c>
      <c r="AW198" s="13" t="s">
        <v>33</v>
      </c>
      <c r="AX198" s="13" t="s">
        <v>76</v>
      </c>
      <c r="AY198" s="245" t="s">
        <v>149</v>
      </c>
    </row>
    <row r="199" s="13" customFormat="1">
      <c r="A199" s="13"/>
      <c r="B199" s="235"/>
      <c r="C199" s="236"/>
      <c r="D199" s="230" t="s">
        <v>161</v>
      </c>
      <c r="E199" s="237" t="s">
        <v>1</v>
      </c>
      <c r="F199" s="238" t="s">
        <v>708</v>
      </c>
      <c r="G199" s="236"/>
      <c r="H199" s="239">
        <v>28.079999999999998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161</v>
      </c>
      <c r="AU199" s="245" t="s">
        <v>150</v>
      </c>
      <c r="AV199" s="13" t="s">
        <v>86</v>
      </c>
      <c r="AW199" s="13" t="s">
        <v>33</v>
      </c>
      <c r="AX199" s="13" t="s">
        <v>76</v>
      </c>
      <c r="AY199" s="245" t="s">
        <v>149</v>
      </c>
    </row>
    <row r="200" s="13" customFormat="1">
      <c r="A200" s="13"/>
      <c r="B200" s="235"/>
      <c r="C200" s="236"/>
      <c r="D200" s="230" t="s">
        <v>161</v>
      </c>
      <c r="E200" s="237" t="s">
        <v>1</v>
      </c>
      <c r="F200" s="238" t="s">
        <v>709</v>
      </c>
      <c r="G200" s="236"/>
      <c r="H200" s="239">
        <v>-5.5199999999999996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161</v>
      </c>
      <c r="AU200" s="245" t="s">
        <v>150</v>
      </c>
      <c r="AV200" s="13" t="s">
        <v>86</v>
      </c>
      <c r="AW200" s="13" t="s">
        <v>33</v>
      </c>
      <c r="AX200" s="13" t="s">
        <v>76</v>
      </c>
      <c r="AY200" s="245" t="s">
        <v>149</v>
      </c>
    </row>
    <row r="201" s="13" customFormat="1">
      <c r="A201" s="13"/>
      <c r="B201" s="235"/>
      <c r="C201" s="236"/>
      <c r="D201" s="230" t="s">
        <v>161</v>
      </c>
      <c r="E201" s="237" t="s">
        <v>1</v>
      </c>
      <c r="F201" s="238" t="s">
        <v>710</v>
      </c>
      <c r="G201" s="236"/>
      <c r="H201" s="239">
        <v>24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161</v>
      </c>
      <c r="AU201" s="245" t="s">
        <v>150</v>
      </c>
      <c r="AV201" s="13" t="s">
        <v>86</v>
      </c>
      <c r="AW201" s="13" t="s">
        <v>33</v>
      </c>
      <c r="AX201" s="13" t="s">
        <v>76</v>
      </c>
      <c r="AY201" s="245" t="s">
        <v>149</v>
      </c>
    </row>
    <row r="202" s="13" customFormat="1">
      <c r="A202" s="13"/>
      <c r="B202" s="235"/>
      <c r="C202" s="236"/>
      <c r="D202" s="230" t="s">
        <v>161</v>
      </c>
      <c r="E202" s="237" t="s">
        <v>1</v>
      </c>
      <c r="F202" s="238" t="s">
        <v>711</v>
      </c>
      <c r="G202" s="236"/>
      <c r="H202" s="239">
        <v>-3.8999999999999999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161</v>
      </c>
      <c r="AU202" s="245" t="s">
        <v>150</v>
      </c>
      <c r="AV202" s="13" t="s">
        <v>86</v>
      </c>
      <c r="AW202" s="13" t="s">
        <v>33</v>
      </c>
      <c r="AX202" s="13" t="s">
        <v>76</v>
      </c>
      <c r="AY202" s="245" t="s">
        <v>149</v>
      </c>
    </row>
    <row r="203" s="14" customFormat="1">
      <c r="A203" s="14"/>
      <c r="B203" s="246"/>
      <c r="C203" s="247"/>
      <c r="D203" s="230" t="s">
        <v>161</v>
      </c>
      <c r="E203" s="248" t="s">
        <v>1</v>
      </c>
      <c r="F203" s="249" t="s">
        <v>163</v>
      </c>
      <c r="G203" s="247"/>
      <c r="H203" s="250">
        <v>64.980000000000004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161</v>
      </c>
      <c r="AU203" s="256" t="s">
        <v>150</v>
      </c>
      <c r="AV203" s="14" t="s">
        <v>157</v>
      </c>
      <c r="AW203" s="14" t="s">
        <v>33</v>
      </c>
      <c r="AX203" s="14" t="s">
        <v>84</v>
      </c>
      <c r="AY203" s="256" t="s">
        <v>149</v>
      </c>
    </row>
    <row r="204" s="2" customFormat="1" ht="16.5" customHeight="1">
      <c r="A204" s="37"/>
      <c r="B204" s="38"/>
      <c r="C204" s="217" t="s">
        <v>277</v>
      </c>
      <c r="D204" s="217" t="s">
        <v>152</v>
      </c>
      <c r="E204" s="218" t="s">
        <v>278</v>
      </c>
      <c r="F204" s="219" t="s">
        <v>279</v>
      </c>
      <c r="G204" s="220" t="s">
        <v>155</v>
      </c>
      <c r="H204" s="221">
        <v>6.2999999999999998</v>
      </c>
      <c r="I204" s="222"/>
      <c r="J204" s="223">
        <f>ROUND(I204*H204,2)</f>
        <v>0</v>
      </c>
      <c r="K204" s="219" t="s">
        <v>156</v>
      </c>
      <c r="L204" s="43"/>
      <c r="M204" s="224" t="s">
        <v>1</v>
      </c>
      <c r="N204" s="225" t="s">
        <v>41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0.26100000000000001</v>
      </c>
      <c r="T204" s="227">
        <f>S204*H204</f>
        <v>1.6443000000000001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157</v>
      </c>
      <c r="AT204" s="228" t="s">
        <v>152</v>
      </c>
      <c r="AU204" s="228" t="s">
        <v>150</v>
      </c>
      <c r="AY204" s="16" t="s">
        <v>149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84</v>
      </c>
      <c r="BK204" s="229">
        <f>ROUND(I204*H204,2)</f>
        <v>0</v>
      </c>
      <c r="BL204" s="16" t="s">
        <v>157</v>
      </c>
      <c r="BM204" s="228" t="s">
        <v>712</v>
      </c>
    </row>
    <row r="205" s="2" customFormat="1">
      <c r="A205" s="37"/>
      <c r="B205" s="38"/>
      <c r="C205" s="39"/>
      <c r="D205" s="230" t="s">
        <v>159</v>
      </c>
      <c r="E205" s="39"/>
      <c r="F205" s="231" t="s">
        <v>281</v>
      </c>
      <c r="G205" s="39"/>
      <c r="H205" s="39"/>
      <c r="I205" s="232"/>
      <c r="J205" s="39"/>
      <c r="K205" s="39"/>
      <c r="L205" s="43"/>
      <c r="M205" s="233"/>
      <c r="N205" s="23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159</v>
      </c>
      <c r="AU205" s="16" t="s">
        <v>150</v>
      </c>
    </row>
    <row r="206" s="13" customFormat="1">
      <c r="A206" s="13"/>
      <c r="B206" s="235"/>
      <c r="C206" s="236"/>
      <c r="D206" s="230" t="s">
        <v>161</v>
      </c>
      <c r="E206" s="237" t="s">
        <v>1</v>
      </c>
      <c r="F206" s="238" t="s">
        <v>713</v>
      </c>
      <c r="G206" s="236"/>
      <c r="H206" s="239">
        <v>10.199999999999999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161</v>
      </c>
      <c r="AU206" s="245" t="s">
        <v>150</v>
      </c>
      <c r="AV206" s="13" t="s">
        <v>86</v>
      </c>
      <c r="AW206" s="13" t="s">
        <v>33</v>
      </c>
      <c r="AX206" s="13" t="s">
        <v>76</v>
      </c>
      <c r="AY206" s="245" t="s">
        <v>149</v>
      </c>
    </row>
    <row r="207" s="13" customFormat="1">
      <c r="A207" s="13"/>
      <c r="B207" s="235"/>
      <c r="C207" s="236"/>
      <c r="D207" s="230" t="s">
        <v>161</v>
      </c>
      <c r="E207" s="237" t="s">
        <v>1</v>
      </c>
      <c r="F207" s="238" t="s">
        <v>711</v>
      </c>
      <c r="G207" s="236"/>
      <c r="H207" s="239">
        <v>-3.8999999999999999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161</v>
      </c>
      <c r="AU207" s="245" t="s">
        <v>150</v>
      </c>
      <c r="AV207" s="13" t="s">
        <v>86</v>
      </c>
      <c r="AW207" s="13" t="s">
        <v>33</v>
      </c>
      <c r="AX207" s="13" t="s">
        <v>76</v>
      </c>
      <c r="AY207" s="245" t="s">
        <v>149</v>
      </c>
    </row>
    <row r="208" s="14" customFormat="1">
      <c r="A208" s="14"/>
      <c r="B208" s="246"/>
      <c r="C208" s="247"/>
      <c r="D208" s="230" t="s">
        <v>161</v>
      </c>
      <c r="E208" s="248" t="s">
        <v>1</v>
      </c>
      <c r="F208" s="249" t="s">
        <v>163</v>
      </c>
      <c r="G208" s="247"/>
      <c r="H208" s="250">
        <v>6.2999999999999998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161</v>
      </c>
      <c r="AU208" s="256" t="s">
        <v>150</v>
      </c>
      <c r="AV208" s="14" t="s">
        <v>157</v>
      </c>
      <c r="AW208" s="14" t="s">
        <v>33</v>
      </c>
      <c r="AX208" s="14" t="s">
        <v>84</v>
      </c>
      <c r="AY208" s="256" t="s">
        <v>149</v>
      </c>
    </row>
    <row r="209" s="2" customFormat="1" ht="16.5" customHeight="1">
      <c r="A209" s="37"/>
      <c r="B209" s="38"/>
      <c r="C209" s="217" t="s">
        <v>285</v>
      </c>
      <c r="D209" s="217" t="s">
        <v>152</v>
      </c>
      <c r="E209" s="218" t="s">
        <v>286</v>
      </c>
      <c r="F209" s="219" t="s">
        <v>287</v>
      </c>
      <c r="G209" s="220" t="s">
        <v>203</v>
      </c>
      <c r="H209" s="221">
        <v>5</v>
      </c>
      <c r="I209" s="222"/>
      <c r="J209" s="223">
        <f>ROUND(I209*H209,2)</f>
        <v>0</v>
      </c>
      <c r="K209" s="219" t="s">
        <v>1</v>
      </c>
      <c r="L209" s="43"/>
      <c r="M209" s="224" t="s">
        <v>1</v>
      </c>
      <c r="N209" s="225" t="s">
        <v>41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157</v>
      </c>
      <c r="AT209" s="228" t="s">
        <v>152</v>
      </c>
      <c r="AU209" s="228" t="s">
        <v>150</v>
      </c>
      <c r="AY209" s="16" t="s">
        <v>149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84</v>
      </c>
      <c r="BK209" s="229">
        <f>ROUND(I209*H209,2)</f>
        <v>0</v>
      </c>
      <c r="BL209" s="16" t="s">
        <v>157</v>
      </c>
      <c r="BM209" s="228" t="s">
        <v>714</v>
      </c>
    </row>
    <row r="210" s="2" customFormat="1">
      <c r="A210" s="37"/>
      <c r="B210" s="38"/>
      <c r="C210" s="39"/>
      <c r="D210" s="230" t="s">
        <v>159</v>
      </c>
      <c r="E210" s="39"/>
      <c r="F210" s="231" t="s">
        <v>287</v>
      </c>
      <c r="G210" s="39"/>
      <c r="H210" s="39"/>
      <c r="I210" s="232"/>
      <c r="J210" s="39"/>
      <c r="K210" s="39"/>
      <c r="L210" s="43"/>
      <c r="M210" s="233"/>
      <c r="N210" s="23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159</v>
      </c>
      <c r="AU210" s="16" t="s">
        <v>150</v>
      </c>
    </row>
    <row r="211" s="13" customFormat="1">
      <c r="A211" s="13"/>
      <c r="B211" s="235"/>
      <c r="C211" s="236"/>
      <c r="D211" s="230" t="s">
        <v>161</v>
      </c>
      <c r="E211" s="237" t="s">
        <v>1</v>
      </c>
      <c r="F211" s="238" t="s">
        <v>715</v>
      </c>
      <c r="G211" s="236"/>
      <c r="H211" s="239">
        <v>5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161</v>
      </c>
      <c r="AU211" s="245" t="s">
        <v>150</v>
      </c>
      <c r="AV211" s="13" t="s">
        <v>86</v>
      </c>
      <c r="AW211" s="13" t="s">
        <v>33</v>
      </c>
      <c r="AX211" s="13" t="s">
        <v>76</v>
      </c>
      <c r="AY211" s="245" t="s">
        <v>149</v>
      </c>
    </row>
    <row r="212" s="14" customFormat="1">
      <c r="A212" s="14"/>
      <c r="B212" s="246"/>
      <c r="C212" s="247"/>
      <c r="D212" s="230" t="s">
        <v>161</v>
      </c>
      <c r="E212" s="248" t="s">
        <v>1</v>
      </c>
      <c r="F212" s="249" t="s">
        <v>163</v>
      </c>
      <c r="G212" s="247"/>
      <c r="H212" s="250">
        <v>5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161</v>
      </c>
      <c r="AU212" s="256" t="s">
        <v>150</v>
      </c>
      <c r="AV212" s="14" t="s">
        <v>157</v>
      </c>
      <c r="AW212" s="14" t="s">
        <v>33</v>
      </c>
      <c r="AX212" s="14" t="s">
        <v>84</v>
      </c>
      <c r="AY212" s="256" t="s">
        <v>149</v>
      </c>
    </row>
    <row r="213" s="2" customFormat="1" ht="16.5" customHeight="1">
      <c r="A213" s="37"/>
      <c r="B213" s="38"/>
      <c r="C213" s="217" t="s">
        <v>289</v>
      </c>
      <c r="D213" s="217" t="s">
        <v>152</v>
      </c>
      <c r="E213" s="218" t="s">
        <v>290</v>
      </c>
      <c r="F213" s="219" t="s">
        <v>291</v>
      </c>
      <c r="G213" s="220" t="s">
        <v>155</v>
      </c>
      <c r="H213" s="221">
        <v>7.5</v>
      </c>
      <c r="I213" s="222"/>
      <c r="J213" s="223">
        <f>ROUND(I213*H213,2)</f>
        <v>0</v>
      </c>
      <c r="K213" s="219" t="s">
        <v>156</v>
      </c>
      <c r="L213" s="43"/>
      <c r="M213" s="224" t="s">
        <v>1</v>
      </c>
      <c r="N213" s="225" t="s">
        <v>41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0.075999999999999998</v>
      </c>
      <c r="T213" s="227">
        <f>S213*H213</f>
        <v>0.56999999999999995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157</v>
      </c>
      <c r="AT213" s="228" t="s">
        <v>152</v>
      </c>
      <c r="AU213" s="228" t="s">
        <v>150</v>
      </c>
      <c r="AY213" s="16" t="s">
        <v>149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84</v>
      </c>
      <c r="BK213" s="229">
        <f>ROUND(I213*H213,2)</f>
        <v>0</v>
      </c>
      <c r="BL213" s="16" t="s">
        <v>157</v>
      </c>
      <c r="BM213" s="228" t="s">
        <v>716</v>
      </c>
    </row>
    <row r="214" s="2" customFormat="1">
      <c r="A214" s="37"/>
      <c r="B214" s="38"/>
      <c r="C214" s="39"/>
      <c r="D214" s="230" t="s">
        <v>159</v>
      </c>
      <c r="E214" s="39"/>
      <c r="F214" s="231" t="s">
        <v>293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159</v>
      </c>
      <c r="AU214" s="16" t="s">
        <v>150</v>
      </c>
    </row>
    <row r="215" s="13" customFormat="1">
      <c r="A215" s="13"/>
      <c r="B215" s="235"/>
      <c r="C215" s="236"/>
      <c r="D215" s="230" t="s">
        <v>161</v>
      </c>
      <c r="E215" s="237" t="s">
        <v>1</v>
      </c>
      <c r="F215" s="238" t="s">
        <v>717</v>
      </c>
      <c r="G215" s="236"/>
      <c r="H215" s="239">
        <v>3.6000000000000001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161</v>
      </c>
      <c r="AU215" s="245" t="s">
        <v>150</v>
      </c>
      <c r="AV215" s="13" t="s">
        <v>86</v>
      </c>
      <c r="AW215" s="13" t="s">
        <v>33</v>
      </c>
      <c r="AX215" s="13" t="s">
        <v>76</v>
      </c>
      <c r="AY215" s="245" t="s">
        <v>149</v>
      </c>
    </row>
    <row r="216" s="13" customFormat="1">
      <c r="A216" s="13"/>
      <c r="B216" s="235"/>
      <c r="C216" s="236"/>
      <c r="D216" s="230" t="s">
        <v>161</v>
      </c>
      <c r="E216" s="237" t="s">
        <v>1</v>
      </c>
      <c r="F216" s="238" t="s">
        <v>718</v>
      </c>
      <c r="G216" s="236"/>
      <c r="H216" s="239">
        <v>3.8999999999999999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161</v>
      </c>
      <c r="AU216" s="245" t="s">
        <v>150</v>
      </c>
      <c r="AV216" s="13" t="s">
        <v>86</v>
      </c>
      <c r="AW216" s="13" t="s">
        <v>33</v>
      </c>
      <c r="AX216" s="13" t="s">
        <v>76</v>
      </c>
      <c r="AY216" s="245" t="s">
        <v>149</v>
      </c>
    </row>
    <row r="217" s="14" customFormat="1">
      <c r="A217" s="14"/>
      <c r="B217" s="246"/>
      <c r="C217" s="247"/>
      <c r="D217" s="230" t="s">
        <v>161</v>
      </c>
      <c r="E217" s="248" t="s">
        <v>1</v>
      </c>
      <c r="F217" s="249" t="s">
        <v>163</v>
      </c>
      <c r="G217" s="247"/>
      <c r="H217" s="250">
        <v>7.5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161</v>
      </c>
      <c r="AU217" s="256" t="s">
        <v>150</v>
      </c>
      <c r="AV217" s="14" t="s">
        <v>157</v>
      </c>
      <c r="AW217" s="14" t="s">
        <v>33</v>
      </c>
      <c r="AX217" s="14" t="s">
        <v>84</v>
      </c>
      <c r="AY217" s="256" t="s">
        <v>149</v>
      </c>
    </row>
    <row r="218" s="2" customFormat="1" ht="16.5" customHeight="1">
      <c r="A218" s="37"/>
      <c r="B218" s="38"/>
      <c r="C218" s="217" t="s">
        <v>7</v>
      </c>
      <c r="D218" s="217" t="s">
        <v>152</v>
      </c>
      <c r="E218" s="218" t="s">
        <v>305</v>
      </c>
      <c r="F218" s="219" t="s">
        <v>306</v>
      </c>
      <c r="G218" s="220" t="s">
        <v>155</v>
      </c>
      <c r="H218" s="221">
        <v>54.57</v>
      </c>
      <c r="I218" s="222"/>
      <c r="J218" s="223">
        <f>ROUND(I218*H218,2)</f>
        <v>0</v>
      </c>
      <c r="K218" s="219" t="s">
        <v>156</v>
      </c>
      <c r="L218" s="43"/>
      <c r="M218" s="224" t="s">
        <v>1</v>
      </c>
      <c r="N218" s="225" t="s">
        <v>41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0.045999999999999999</v>
      </c>
      <c r="T218" s="227">
        <f>S218*H218</f>
        <v>2.5102199999999999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157</v>
      </c>
      <c r="AT218" s="228" t="s">
        <v>152</v>
      </c>
      <c r="AU218" s="228" t="s">
        <v>150</v>
      </c>
      <c r="AY218" s="16" t="s">
        <v>149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84</v>
      </c>
      <c r="BK218" s="229">
        <f>ROUND(I218*H218,2)</f>
        <v>0</v>
      </c>
      <c r="BL218" s="16" t="s">
        <v>157</v>
      </c>
      <c r="BM218" s="228" t="s">
        <v>719</v>
      </c>
    </row>
    <row r="219" s="2" customFormat="1">
      <c r="A219" s="37"/>
      <c r="B219" s="38"/>
      <c r="C219" s="39"/>
      <c r="D219" s="230" t="s">
        <v>159</v>
      </c>
      <c r="E219" s="39"/>
      <c r="F219" s="231" t="s">
        <v>308</v>
      </c>
      <c r="G219" s="39"/>
      <c r="H219" s="39"/>
      <c r="I219" s="232"/>
      <c r="J219" s="39"/>
      <c r="K219" s="39"/>
      <c r="L219" s="43"/>
      <c r="M219" s="233"/>
      <c r="N219" s="23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159</v>
      </c>
      <c r="AU219" s="16" t="s">
        <v>150</v>
      </c>
    </row>
    <row r="220" s="13" customFormat="1">
      <c r="A220" s="13"/>
      <c r="B220" s="235"/>
      <c r="C220" s="236"/>
      <c r="D220" s="230" t="s">
        <v>161</v>
      </c>
      <c r="E220" s="237" t="s">
        <v>1</v>
      </c>
      <c r="F220" s="238" t="s">
        <v>720</v>
      </c>
      <c r="G220" s="236"/>
      <c r="H220" s="239">
        <v>24.140000000000001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161</v>
      </c>
      <c r="AU220" s="245" t="s">
        <v>150</v>
      </c>
      <c r="AV220" s="13" t="s">
        <v>86</v>
      </c>
      <c r="AW220" s="13" t="s">
        <v>33</v>
      </c>
      <c r="AX220" s="13" t="s">
        <v>76</v>
      </c>
      <c r="AY220" s="245" t="s">
        <v>149</v>
      </c>
    </row>
    <row r="221" s="13" customFormat="1">
      <c r="A221" s="13"/>
      <c r="B221" s="235"/>
      <c r="C221" s="236"/>
      <c r="D221" s="230" t="s">
        <v>161</v>
      </c>
      <c r="E221" s="237" t="s">
        <v>1</v>
      </c>
      <c r="F221" s="238" t="s">
        <v>721</v>
      </c>
      <c r="G221" s="236"/>
      <c r="H221" s="239">
        <v>30.43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161</v>
      </c>
      <c r="AU221" s="245" t="s">
        <v>150</v>
      </c>
      <c r="AV221" s="13" t="s">
        <v>86</v>
      </c>
      <c r="AW221" s="13" t="s">
        <v>33</v>
      </c>
      <c r="AX221" s="13" t="s">
        <v>76</v>
      </c>
      <c r="AY221" s="245" t="s">
        <v>149</v>
      </c>
    </row>
    <row r="222" s="14" customFormat="1">
      <c r="A222" s="14"/>
      <c r="B222" s="246"/>
      <c r="C222" s="247"/>
      <c r="D222" s="230" t="s">
        <v>161</v>
      </c>
      <c r="E222" s="248" t="s">
        <v>1</v>
      </c>
      <c r="F222" s="249" t="s">
        <v>163</v>
      </c>
      <c r="G222" s="247"/>
      <c r="H222" s="250">
        <v>54.57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161</v>
      </c>
      <c r="AU222" s="256" t="s">
        <v>150</v>
      </c>
      <c r="AV222" s="14" t="s">
        <v>157</v>
      </c>
      <c r="AW222" s="14" t="s">
        <v>33</v>
      </c>
      <c r="AX222" s="14" t="s">
        <v>84</v>
      </c>
      <c r="AY222" s="256" t="s">
        <v>149</v>
      </c>
    </row>
    <row r="223" s="2" customFormat="1" ht="16.5" customHeight="1">
      <c r="A223" s="37"/>
      <c r="B223" s="38"/>
      <c r="C223" s="217" t="s">
        <v>304</v>
      </c>
      <c r="D223" s="217" t="s">
        <v>152</v>
      </c>
      <c r="E223" s="218" t="s">
        <v>312</v>
      </c>
      <c r="F223" s="219" t="s">
        <v>313</v>
      </c>
      <c r="G223" s="220" t="s">
        <v>155</v>
      </c>
      <c r="H223" s="221">
        <v>64.980000000000004</v>
      </c>
      <c r="I223" s="222"/>
      <c r="J223" s="223">
        <f>ROUND(I223*H223,2)</f>
        <v>0</v>
      </c>
      <c r="K223" s="219" t="s">
        <v>156</v>
      </c>
      <c r="L223" s="43"/>
      <c r="M223" s="224" t="s">
        <v>1</v>
      </c>
      <c r="N223" s="225" t="s">
        <v>41</v>
      </c>
      <c r="O223" s="90"/>
      <c r="P223" s="226">
        <f>O223*H223</f>
        <v>0</v>
      </c>
      <c r="Q223" s="226">
        <v>0</v>
      </c>
      <c r="R223" s="226">
        <f>Q223*H223</f>
        <v>0</v>
      </c>
      <c r="S223" s="226">
        <v>0.050000000000000003</v>
      </c>
      <c r="T223" s="227">
        <f>S223*H223</f>
        <v>3.2490000000000006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157</v>
      </c>
      <c r="AT223" s="228" t="s">
        <v>152</v>
      </c>
      <c r="AU223" s="228" t="s">
        <v>150</v>
      </c>
      <c r="AY223" s="16" t="s">
        <v>149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84</v>
      </c>
      <c r="BK223" s="229">
        <f>ROUND(I223*H223,2)</f>
        <v>0</v>
      </c>
      <c r="BL223" s="16" t="s">
        <v>157</v>
      </c>
      <c r="BM223" s="228" t="s">
        <v>722</v>
      </c>
    </row>
    <row r="224" s="2" customFormat="1">
      <c r="A224" s="37"/>
      <c r="B224" s="38"/>
      <c r="C224" s="39"/>
      <c r="D224" s="230" t="s">
        <v>159</v>
      </c>
      <c r="E224" s="39"/>
      <c r="F224" s="231" t="s">
        <v>315</v>
      </c>
      <c r="G224" s="39"/>
      <c r="H224" s="39"/>
      <c r="I224" s="232"/>
      <c r="J224" s="39"/>
      <c r="K224" s="39"/>
      <c r="L224" s="43"/>
      <c r="M224" s="233"/>
      <c r="N224" s="23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159</v>
      </c>
      <c r="AU224" s="16" t="s">
        <v>150</v>
      </c>
    </row>
    <row r="225" s="2" customFormat="1" ht="16.5" customHeight="1">
      <c r="A225" s="37"/>
      <c r="B225" s="38"/>
      <c r="C225" s="217" t="s">
        <v>319</v>
      </c>
      <c r="D225" s="217" t="s">
        <v>152</v>
      </c>
      <c r="E225" s="218" t="s">
        <v>320</v>
      </c>
      <c r="F225" s="219" t="s">
        <v>321</v>
      </c>
      <c r="G225" s="220" t="s">
        <v>322</v>
      </c>
      <c r="H225" s="221">
        <v>15.462999999999999</v>
      </c>
      <c r="I225" s="222"/>
      <c r="J225" s="223">
        <f>ROUND(I225*H225,2)</f>
        <v>0</v>
      </c>
      <c r="K225" s="219" t="s">
        <v>156</v>
      </c>
      <c r="L225" s="43"/>
      <c r="M225" s="224" t="s">
        <v>1</v>
      </c>
      <c r="N225" s="225" t="s">
        <v>41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157</v>
      </c>
      <c r="AT225" s="228" t="s">
        <v>152</v>
      </c>
      <c r="AU225" s="228" t="s">
        <v>150</v>
      </c>
      <c r="AY225" s="16" t="s">
        <v>149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157</v>
      </c>
      <c r="BM225" s="228" t="s">
        <v>723</v>
      </c>
    </row>
    <row r="226" s="2" customFormat="1">
      <c r="A226" s="37"/>
      <c r="B226" s="38"/>
      <c r="C226" s="39"/>
      <c r="D226" s="230" t="s">
        <v>159</v>
      </c>
      <c r="E226" s="39"/>
      <c r="F226" s="231" t="s">
        <v>324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159</v>
      </c>
      <c r="AU226" s="16" t="s">
        <v>150</v>
      </c>
    </row>
    <row r="227" s="2" customFormat="1" ht="16.5" customHeight="1">
      <c r="A227" s="37"/>
      <c r="B227" s="38"/>
      <c r="C227" s="217" t="s">
        <v>325</v>
      </c>
      <c r="D227" s="217" t="s">
        <v>152</v>
      </c>
      <c r="E227" s="218" t="s">
        <v>326</v>
      </c>
      <c r="F227" s="219" t="s">
        <v>327</v>
      </c>
      <c r="G227" s="220" t="s">
        <v>322</v>
      </c>
      <c r="H227" s="221">
        <v>15.462999999999999</v>
      </c>
      <c r="I227" s="222"/>
      <c r="J227" s="223">
        <f>ROUND(I227*H227,2)</f>
        <v>0</v>
      </c>
      <c r="K227" s="219" t="s">
        <v>156</v>
      </c>
      <c r="L227" s="43"/>
      <c r="M227" s="224" t="s">
        <v>1</v>
      </c>
      <c r="N227" s="225" t="s">
        <v>41</v>
      </c>
      <c r="O227" s="90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157</v>
      </c>
      <c r="AT227" s="228" t="s">
        <v>152</v>
      </c>
      <c r="AU227" s="228" t="s">
        <v>150</v>
      </c>
      <c r="AY227" s="16" t="s">
        <v>149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84</v>
      </c>
      <c r="BK227" s="229">
        <f>ROUND(I227*H227,2)</f>
        <v>0</v>
      </c>
      <c r="BL227" s="16" t="s">
        <v>157</v>
      </c>
      <c r="BM227" s="228" t="s">
        <v>724</v>
      </c>
    </row>
    <row r="228" s="2" customFormat="1">
      <c r="A228" s="37"/>
      <c r="B228" s="38"/>
      <c r="C228" s="39"/>
      <c r="D228" s="230" t="s">
        <v>159</v>
      </c>
      <c r="E228" s="39"/>
      <c r="F228" s="231" t="s">
        <v>329</v>
      </c>
      <c r="G228" s="39"/>
      <c r="H228" s="39"/>
      <c r="I228" s="232"/>
      <c r="J228" s="39"/>
      <c r="K228" s="39"/>
      <c r="L228" s="43"/>
      <c r="M228" s="233"/>
      <c r="N228" s="23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159</v>
      </c>
      <c r="AU228" s="16" t="s">
        <v>150</v>
      </c>
    </row>
    <row r="229" s="2" customFormat="1" ht="16.5" customHeight="1">
      <c r="A229" s="37"/>
      <c r="B229" s="38"/>
      <c r="C229" s="217" t="s">
        <v>330</v>
      </c>
      <c r="D229" s="217" t="s">
        <v>152</v>
      </c>
      <c r="E229" s="218" t="s">
        <v>331</v>
      </c>
      <c r="F229" s="219" t="s">
        <v>332</v>
      </c>
      <c r="G229" s="220" t="s">
        <v>322</v>
      </c>
      <c r="H229" s="221">
        <v>293.79700000000003</v>
      </c>
      <c r="I229" s="222"/>
      <c r="J229" s="223">
        <f>ROUND(I229*H229,2)</f>
        <v>0</v>
      </c>
      <c r="K229" s="219" t="s">
        <v>156</v>
      </c>
      <c r="L229" s="43"/>
      <c r="M229" s="224" t="s">
        <v>1</v>
      </c>
      <c r="N229" s="225" t="s">
        <v>41</v>
      </c>
      <c r="O229" s="90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157</v>
      </c>
      <c r="AT229" s="228" t="s">
        <v>152</v>
      </c>
      <c r="AU229" s="228" t="s">
        <v>150</v>
      </c>
      <c r="AY229" s="16" t="s">
        <v>149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84</v>
      </c>
      <c r="BK229" s="229">
        <f>ROUND(I229*H229,2)</f>
        <v>0</v>
      </c>
      <c r="BL229" s="16" t="s">
        <v>157</v>
      </c>
      <c r="BM229" s="228" t="s">
        <v>725</v>
      </c>
    </row>
    <row r="230" s="2" customFormat="1">
      <c r="A230" s="37"/>
      <c r="B230" s="38"/>
      <c r="C230" s="39"/>
      <c r="D230" s="230" t="s">
        <v>159</v>
      </c>
      <c r="E230" s="39"/>
      <c r="F230" s="231" t="s">
        <v>334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159</v>
      </c>
      <c r="AU230" s="16" t="s">
        <v>150</v>
      </c>
    </row>
    <row r="231" s="13" customFormat="1">
      <c r="A231" s="13"/>
      <c r="B231" s="235"/>
      <c r="C231" s="236"/>
      <c r="D231" s="230" t="s">
        <v>161</v>
      </c>
      <c r="E231" s="236"/>
      <c r="F231" s="238" t="s">
        <v>726</v>
      </c>
      <c r="G231" s="236"/>
      <c r="H231" s="239">
        <v>293.79700000000003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161</v>
      </c>
      <c r="AU231" s="245" t="s">
        <v>150</v>
      </c>
      <c r="AV231" s="13" t="s">
        <v>86</v>
      </c>
      <c r="AW231" s="13" t="s">
        <v>4</v>
      </c>
      <c r="AX231" s="13" t="s">
        <v>84</v>
      </c>
      <c r="AY231" s="245" t="s">
        <v>149</v>
      </c>
    </row>
    <row r="232" s="2" customFormat="1" ht="21.75" customHeight="1">
      <c r="A232" s="37"/>
      <c r="B232" s="38"/>
      <c r="C232" s="217" t="s">
        <v>336</v>
      </c>
      <c r="D232" s="217" t="s">
        <v>152</v>
      </c>
      <c r="E232" s="218" t="s">
        <v>337</v>
      </c>
      <c r="F232" s="219" t="s">
        <v>338</v>
      </c>
      <c r="G232" s="220" t="s">
        <v>322</v>
      </c>
      <c r="H232" s="221">
        <v>15.385999999999999</v>
      </c>
      <c r="I232" s="222"/>
      <c r="J232" s="223">
        <f>ROUND(I232*H232,2)</f>
        <v>0</v>
      </c>
      <c r="K232" s="219" t="s">
        <v>156</v>
      </c>
      <c r="L232" s="43"/>
      <c r="M232" s="224" t="s">
        <v>1</v>
      </c>
      <c r="N232" s="225" t="s">
        <v>41</v>
      </c>
      <c r="O232" s="90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157</v>
      </c>
      <c r="AT232" s="228" t="s">
        <v>152</v>
      </c>
      <c r="AU232" s="228" t="s">
        <v>150</v>
      </c>
      <c r="AY232" s="16" t="s">
        <v>149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84</v>
      </c>
      <c r="BK232" s="229">
        <f>ROUND(I232*H232,2)</f>
        <v>0</v>
      </c>
      <c r="BL232" s="16" t="s">
        <v>157</v>
      </c>
      <c r="BM232" s="228" t="s">
        <v>727</v>
      </c>
    </row>
    <row r="233" s="2" customFormat="1">
      <c r="A233" s="37"/>
      <c r="B233" s="38"/>
      <c r="C233" s="39"/>
      <c r="D233" s="230" t="s">
        <v>159</v>
      </c>
      <c r="E233" s="39"/>
      <c r="F233" s="231" t="s">
        <v>340</v>
      </c>
      <c r="G233" s="39"/>
      <c r="H233" s="39"/>
      <c r="I233" s="232"/>
      <c r="J233" s="39"/>
      <c r="K233" s="39"/>
      <c r="L233" s="43"/>
      <c r="M233" s="233"/>
      <c r="N233" s="23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159</v>
      </c>
      <c r="AU233" s="16" t="s">
        <v>150</v>
      </c>
    </row>
    <row r="234" s="12" customFormat="1" ht="20.88" customHeight="1">
      <c r="A234" s="12"/>
      <c r="B234" s="201"/>
      <c r="C234" s="202"/>
      <c r="D234" s="203" t="s">
        <v>75</v>
      </c>
      <c r="E234" s="215" t="s">
        <v>341</v>
      </c>
      <c r="F234" s="215" t="s">
        <v>342</v>
      </c>
      <c r="G234" s="202"/>
      <c r="H234" s="202"/>
      <c r="I234" s="205"/>
      <c r="J234" s="216">
        <f>BK234</f>
        <v>0</v>
      </c>
      <c r="K234" s="202"/>
      <c r="L234" s="207"/>
      <c r="M234" s="208"/>
      <c r="N234" s="209"/>
      <c r="O234" s="209"/>
      <c r="P234" s="210">
        <f>SUM(P235:P236)</f>
        <v>0</v>
      </c>
      <c r="Q234" s="209"/>
      <c r="R234" s="210">
        <f>SUM(R235:R236)</f>
        <v>0</v>
      </c>
      <c r="S234" s="209"/>
      <c r="T234" s="211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2" t="s">
        <v>84</v>
      </c>
      <c r="AT234" s="213" t="s">
        <v>75</v>
      </c>
      <c r="AU234" s="213" t="s">
        <v>86</v>
      </c>
      <c r="AY234" s="212" t="s">
        <v>149</v>
      </c>
      <c r="BK234" s="214">
        <f>SUM(BK235:BK236)</f>
        <v>0</v>
      </c>
    </row>
    <row r="235" s="2" customFormat="1" ht="16.5" customHeight="1">
      <c r="A235" s="37"/>
      <c r="B235" s="38"/>
      <c r="C235" s="217" t="s">
        <v>343</v>
      </c>
      <c r="D235" s="217" t="s">
        <v>152</v>
      </c>
      <c r="E235" s="218" t="s">
        <v>344</v>
      </c>
      <c r="F235" s="219" t="s">
        <v>345</v>
      </c>
      <c r="G235" s="220" t="s">
        <v>322</v>
      </c>
      <c r="H235" s="221">
        <v>5.3579999999999997</v>
      </c>
      <c r="I235" s="222"/>
      <c r="J235" s="223">
        <f>ROUND(I235*H235,2)</f>
        <v>0</v>
      </c>
      <c r="K235" s="219" t="s">
        <v>156</v>
      </c>
      <c r="L235" s="43"/>
      <c r="M235" s="224" t="s">
        <v>1</v>
      </c>
      <c r="N235" s="225" t="s">
        <v>41</v>
      </c>
      <c r="O235" s="90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157</v>
      </c>
      <c r="AT235" s="228" t="s">
        <v>152</v>
      </c>
      <c r="AU235" s="228" t="s">
        <v>150</v>
      </c>
      <c r="AY235" s="16" t="s">
        <v>149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84</v>
      </c>
      <c r="BK235" s="229">
        <f>ROUND(I235*H235,2)</f>
        <v>0</v>
      </c>
      <c r="BL235" s="16" t="s">
        <v>157</v>
      </c>
      <c r="BM235" s="228" t="s">
        <v>728</v>
      </c>
    </row>
    <row r="236" s="2" customFormat="1">
      <c r="A236" s="37"/>
      <c r="B236" s="38"/>
      <c r="C236" s="39"/>
      <c r="D236" s="230" t="s">
        <v>159</v>
      </c>
      <c r="E236" s="39"/>
      <c r="F236" s="231" t="s">
        <v>347</v>
      </c>
      <c r="G236" s="39"/>
      <c r="H236" s="39"/>
      <c r="I236" s="232"/>
      <c r="J236" s="39"/>
      <c r="K236" s="39"/>
      <c r="L236" s="43"/>
      <c r="M236" s="233"/>
      <c r="N236" s="23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159</v>
      </c>
      <c r="AU236" s="16" t="s">
        <v>150</v>
      </c>
    </row>
    <row r="237" s="12" customFormat="1" ht="25.92" customHeight="1">
      <c r="A237" s="12"/>
      <c r="B237" s="201"/>
      <c r="C237" s="202"/>
      <c r="D237" s="203" t="s">
        <v>75</v>
      </c>
      <c r="E237" s="204" t="s">
        <v>348</v>
      </c>
      <c r="F237" s="204" t="s">
        <v>349</v>
      </c>
      <c r="G237" s="202"/>
      <c r="H237" s="202"/>
      <c r="I237" s="205"/>
      <c r="J237" s="206">
        <f>BK237</f>
        <v>0</v>
      </c>
      <c r="K237" s="202"/>
      <c r="L237" s="207"/>
      <c r="M237" s="208"/>
      <c r="N237" s="209"/>
      <c r="O237" s="209"/>
      <c r="P237" s="210">
        <f>P238+P259+P261+P266+P285+P292+P318+P335+P337</f>
        <v>0</v>
      </c>
      <c r="Q237" s="209"/>
      <c r="R237" s="210">
        <f>R238+R259+R261+R266+R285+R292+R318+R335+R337</f>
        <v>1.6819524000000001</v>
      </c>
      <c r="S237" s="209"/>
      <c r="T237" s="211">
        <f>T238+T259+T261+T266+T285+T292+T318+T335+T337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2" t="s">
        <v>86</v>
      </c>
      <c r="AT237" s="213" t="s">
        <v>75</v>
      </c>
      <c r="AU237" s="213" t="s">
        <v>76</v>
      </c>
      <c r="AY237" s="212" t="s">
        <v>149</v>
      </c>
      <c r="BK237" s="214">
        <f>BK238+BK259+BK261+BK266+BK285+BK292+BK318+BK335+BK337</f>
        <v>0</v>
      </c>
    </row>
    <row r="238" s="12" customFormat="1" ht="22.8" customHeight="1">
      <c r="A238" s="12"/>
      <c r="B238" s="201"/>
      <c r="C238" s="202"/>
      <c r="D238" s="203" t="s">
        <v>75</v>
      </c>
      <c r="E238" s="215" t="s">
        <v>350</v>
      </c>
      <c r="F238" s="215" t="s">
        <v>351</v>
      </c>
      <c r="G238" s="202"/>
      <c r="H238" s="202"/>
      <c r="I238" s="205"/>
      <c r="J238" s="216">
        <f>BK238</f>
        <v>0</v>
      </c>
      <c r="K238" s="202"/>
      <c r="L238" s="207"/>
      <c r="M238" s="208"/>
      <c r="N238" s="209"/>
      <c r="O238" s="209"/>
      <c r="P238" s="210">
        <f>SUM(P239:P258)</f>
        <v>0</v>
      </c>
      <c r="Q238" s="209"/>
      <c r="R238" s="210">
        <f>SUM(R239:R258)</f>
        <v>0.11462000000000001</v>
      </c>
      <c r="S238" s="209"/>
      <c r="T238" s="211">
        <f>SUM(T239:T258)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2" t="s">
        <v>86</v>
      </c>
      <c r="AT238" s="213" t="s">
        <v>75</v>
      </c>
      <c r="AU238" s="213" t="s">
        <v>84</v>
      </c>
      <c r="AY238" s="212" t="s">
        <v>149</v>
      </c>
      <c r="BK238" s="214">
        <f>SUM(BK239:BK258)</f>
        <v>0</v>
      </c>
    </row>
    <row r="239" s="2" customFormat="1" ht="16.5" customHeight="1">
      <c r="A239" s="37"/>
      <c r="B239" s="38"/>
      <c r="C239" s="217" t="s">
        <v>356</v>
      </c>
      <c r="D239" s="217" t="s">
        <v>152</v>
      </c>
      <c r="E239" s="218" t="s">
        <v>353</v>
      </c>
      <c r="F239" s="219" t="s">
        <v>354</v>
      </c>
      <c r="G239" s="220" t="s">
        <v>232</v>
      </c>
      <c r="H239" s="221">
        <v>3</v>
      </c>
      <c r="I239" s="222"/>
      <c r="J239" s="223">
        <f>ROUND(I239*H239,2)</f>
        <v>0</v>
      </c>
      <c r="K239" s="219" t="s">
        <v>1</v>
      </c>
      <c r="L239" s="43"/>
      <c r="M239" s="224" t="s">
        <v>1</v>
      </c>
      <c r="N239" s="225" t="s">
        <v>41</v>
      </c>
      <c r="O239" s="90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265</v>
      </c>
      <c r="AT239" s="228" t="s">
        <v>152</v>
      </c>
      <c r="AU239" s="228" t="s">
        <v>86</v>
      </c>
      <c r="AY239" s="16" t="s">
        <v>149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84</v>
      </c>
      <c r="BK239" s="229">
        <f>ROUND(I239*H239,2)</f>
        <v>0</v>
      </c>
      <c r="BL239" s="16" t="s">
        <v>265</v>
      </c>
      <c r="BM239" s="228" t="s">
        <v>729</v>
      </c>
    </row>
    <row r="240" s="2" customFormat="1" ht="16.5" customHeight="1">
      <c r="A240" s="37"/>
      <c r="B240" s="38"/>
      <c r="C240" s="217" t="s">
        <v>352</v>
      </c>
      <c r="D240" s="217" t="s">
        <v>152</v>
      </c>
      <c r="E240" s="218" t="s">
        <v>357</v>
      </c>
      <c r="F240" s="219" t="s">
        <v>358</v>
      </c>
      <c r="G240" s="220" t="s">
        <v>237</v>
      </c>
      <c r="H240" s="221">
        <v>1</v>
      </c>
      <c r="I240" s="222"/>
      <c r="J240" s="223">
        <f>ROUND(I240*H240,2)</f>
        <v>0</v>
      </c>
      <c r="K240" s="219" t="s">
        <v>1</v>
      </c>
      <c r="L240" s="43"/>
      <c r="M240" s="224" t="s">
        <v>1</v>
      </c>
      <c r="N240" s="225" t="s">
        <v>41</v>
      </c>
      <c r="O240" s="9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265</v>
      </c>
      <c r="AT240" s="228" t="s">
        <v>152</v>
      </c>
      <c r="AU240" s="228" t="s">
        <v>86</v>
      </c>
      <c r="AY240" s="16" t="s">
        <v>149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84</v>
      </c>
      <c r="BK240" s="229">
        <f>ROUND(I240*H240,2)</f>
        <v>0</v>
      </c>
      <c r="BL240" s="16" t="s">
        <v>265</v>
      </c>
      <c r="BM240" s="228" t="s">
        <v>730</v>
      </c>
    </row>
    <row r="241" s="2" customFormat="1">
      <c r="A241" s="37"/>
      <c r="B241" s="38"/>
      <c r="C241" s="39"/>
      <c r="D241" s="230" t="s">
        <v>159</v>
      </c>
      <c r="E241" s="39"/>
      <c r="F241" s="231" t="s">
        <v>358</v>
      </c>
      <c r="G241" s="39"/>
      <c r="H241" s="39"/>
      <c r="I241" s="232"/>
      <c r="J241" s="39"/>
      <c r="K241" s="39"/>
      <c r="L241" s="43"/>
      <c r="M241" s="233"/>
      <c r="N241" s="23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159</v>
      </c>
      <c r="AU241" s="16" t="s">
        <v>86</v>
      </c>
    </row>
    <row r="242" s="2" customFormat="1" ht="21.75" customHeight="1">
      <c r="A242" s="37"/>
      <c r="B242" s="38"/>
      <c r="C242" s="217" t="s">
        <v>360</v>
      </c>
      <c r="D242" s="217" t="s">
        <v>152</v>
      </c>
      <c r="E242" s="218" t="s">
        <v>361</v>
      </c>
      <c r="F242" s="219" t="s">
        <v>362</v>
      </c>
      <c r="G242" s="220" t="s">
        <v>237</v>
      </c>
      <c r="H242" s="221">
        <v>6</v>
      </c>
      <c r="I242" s="222"/>
      <c r="J242" s="223">
        <f>ROUND(I242*H242,2)</f>
        <v>0</v>
      </c>
      <c r="K242" s="219" t="s">
        <v>156</v>
      </c>
      <c r="L242" s="43"/>
      <c r="M242" s="224" t="s">
        <v>1</v>
      </c>
      <c r="N242" s="225" t="s">
        <v>41</v>
      </c>
      <c r="O242" s="90"/>
      <c r="P242" s="226">
        <f>O242*H242</f>
        <v>0</v>
      </c>
      <c r="Q242" s="226">
        <v>0.013820000000000001</v>
      </c>
      <c r="R242" s="226">
        <f>Q242*H242</f>
        <v>0.082920000000000008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265</v>
      </c>
      <c r="AT242" s="228" t="s">
        <v>152</v>
      </c>
      <c r="AU242" s="228" t="s">
        <v>86</v>
      </c>
      <c r="AY242" s="16" t="s">
        <v>149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84</v>
      </c>
      <c r="BK242" s="229">
        <f>ROUND(I242*H242,2)</f>
        <v>0</v>
      </c>
      <c r="BL242" s="16" t="s">
        <v>265</v>
      </c>
      <c r="BM242" s="228" t="s">
        <v>731</v>
      </c>
    </row>
    <row r="243" s="2" customFormat="1">
      <c r="A243" s="37"/>
      <c r="B243" s="38"/>
      <c r="C243" s="39"/>
      <c r="D243" s="230" t="s">
        <v>159</v>
      </c>
      <c r="E243" s="39"/>
      <c r="F243" s="231" t="s">
        <v>364</v>
      </c>
      <c r="G243" s="39"/>
      <c r="H243" s="39"/>
      <c r="I243" s="232"/>
      <c r="J243" s="39"/>
      <c r="K243" s="39"/>
      <c r="L243" s="43"/>
      <c r="M243" s="233"/>
      <c r="N243" s="23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159</v>
      </c>
      <c r="AU243" s="16" t="s">
        <v>86</v>
      </c>
    </row>
    <row r="244" s="2" customFormat="1" ht="16.5" customHeight="1">
      <c r="A244" s="37"/>
      <c r="B244" s="38"/>
      <c r="C244" s="217" t="s">
        <v>365</v>
      </c>
      <c r="D244" s="217" t="s">
        <v>152</v>
      </c>
      <c r="E244" s="218" t="s">
        <v>366</v>
      </c>
      <c r="F244" s="219" t="s">
        <v>367</v>
      </c>
      <c r="G244" s="220" t="s">
        <v>237</v>
      </c>
      <c r="H244" s="221">
        <v>2</v>
      </c>
      <c r="I244" s="222"/>
      <c r="J244" s="223">
        <f>ROUND(I244*H244,2)</f>
        <v>0</v>
      </c>
      <c r="K244" s="219" t="s">
        <v>156</v>
      </c>
      <c r="L244" s="43"/>
      <c r="M244" s="224" t="s">
        <v>1</v>
      </c>
      <c r="N244" s="225" t="s">
        <v>41</v>
      </c>
      <c r="O244" s="90"/>
      <c r="P244" s="226">
        <f>O244*H244</f>
        <v>0</v>
      </c>
      <c r="Q244" s="226">
        <v>0.01197</v>
      </c>
      <c r="R244" s="226">
        <f>Q244*H244</f>
        <v>0.023939999999999999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265</v>
      </c>
      <c r="AT244" s="228" t="s">
        <v>152</v>
      </c>
      <c r="AU244" s="228" t="s">
        <v>86</v>
      </c>
      <c r="AY244" s="16" t="s">
        <v>149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84</v>
      </c>
      <c r="BK244" s="229">
        <f>ROUND(I244*H244,2)</f>
        <v>0</v>
      </c>
      <c r="BL244" s="16" t="s">
        <v>265</v>
      </c>
      <c r="BM244" s="228" t="s">
        <v>732</v>
      </c>
    </row>
    <row r="245" s="2" customFormat="1">
      <c r="A245" s="37"/>
      <c r="B245" s="38"/>
      <c r="C245" s="39"/>
      <c r="D245" s="230" t="s">
        <v>159</v>
      </c>
      <c r="E245" s="39"/>
      <c r="F245" s="231" t="s">
        <v>369</v>
      </c>
      <c r="G245" s="39"/>
      <c r="H245" s="39"/>
      <c r="I245" s="232"/>
      <c r="J245" s="39"/>
      <c r="K245" s="39"/>
      <c r="L245" s="43"/>
      <c r="M245" s="233"/>
      <c r="N245" s="23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159</v>
      </c>
      <c r="AU245" s="16" t="s">
        <v>86</v>
      </c>
    </row>
    <row r="246" s="2" customFormat="1" ht="16.5" customHeight="1">
      <c r="A246" s="37"/>
      <c r="B246" s="38"/>
      <c r="C246" s="217" t="s">
        <v>370</v>
      </c>
      <c r="D246" s="217" t="s">
        <v>152</v>
      </c>
      <c r="E246" s="218" t="s">
        <v>371</v>
      </c>
      <c r="F246" s="219" t="s">
        <v>372</v>
      </c>
      <c r="G246" s="220" t="s">
        <v>237</v>
      </c>
      <c r="H246" s="221">
        <v>2</v>
      </c>
      <c r="I246" s="222"/>
      <c r="J246" s="223">
        <f>ROUND(I246*H246,2)</f>
        <v>0</v>
      </c>
      <c r="K246" s="219" t="s">
        <v>156</v>
      </c>
      <c r="L246" s="43"/>
      <c r="M246" s="224" t="s">
        <v>1</v>
      </c>
      <c r="N246" s="225" t="s">
        <v>41</v>
      </c>
      <c r="O246" s="90"/>
      <c r="P246" s="226">
        <f>O246*H246</f>
        <v>0</v>
      </c>
      <c r="Q246" s="226">
        <v>0.00051999999999999995</v>
      </c>
      <c r="R246" s="226">
        <f>Q246*H246</f>
        <v>0.0010399999999999999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265</v>
      </c>
      <c r="AT246" s="228" t="s">
        <v>152</v>
      </c>
      <c r="AU246" s="228" t="s">
        <v>86</v>
      </c>
      <c r="AY246" s="16" t="s">
        <v>149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84</v>
      </c>
      <c r="BK246" s="229">
        <f>ROUND(I246*H246,2)</f>
        <v>0</v>
      </c>
      <c r="BL246" s="16" t="s">
        <v>265</v>
      </c>
      <c r="BM246" s="228" t="s">
        <v>733</v>
      </c>
    </row>
    <row r="247" s="2" customFormat="1">
      <c r="A247" s="37"/>
      <c r="B247" s="38"/>
      <c r="C247" s="39"/>
      <c r="D247" s="230" t="s">
        <v>159</v>
      </c>
      <c r="E247" s="39"/>
      <c r="F247" s="231" t="s">
        <v>374</v>
      </c>
      <c r="G247" s="39"/>
      <c r="H247" s="39"/>
      <c r="I247" s="232"/>
      <c r="J247" s="39"/>
      <c r="K247" s="39"/>
      <c r="L247" s="43"/>
      <c r="M247" s="233"/>
      <c r="N247" s="23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159</v>
      </c>
      <c r="AU247" s="16" t="s">
        <v>86</v>
      </c>
    </row>
    <row r="248" s="2" customFormat="1" ht="16.5" customHeight="1">
      <c r="A248" s="37"/>
      <c r="B248" s="38"/>
      <c r="C248" s="217" t="s">
        <v>375</v>
      </c>
      <c r="D248" s="217" t="s">
        <v>152</v>
      </c>
      <c r="E248" s="218" t="s">
        <v>376</v>
      </c>
      <c r="F248" s="219" t="s">
        <v>377</v>
      </c>
      <c r="G248" s="220" t="s">
        <v>237</v>
      </c>
      <c r="H248" s="221">
        <v>3</v>
      </c>
      <c r="I248" s="222"/>
      <c r="J248" s="223">
        <f>ROUND(I248*H248,2)</f>
        <v>0</v>
      </c>
      <c r="K248" s="219" t="s">
        <v>156</v>
      </c>
      <c r="L248" s="43"/>
      <c r="M248" s="224" t="s">
        <v>1</v>
      </c>
      <c r="N248" s="225" t="s">
        <v>41</v>
      </c>
      <c r="O248" s="90"/>
      <c r="P248" s="226">
        <f>O248*H248</f>
        <v>0</v>
      </c>
      <c r="Q248" s="226">
        <v>0.00051999999999999995</v>
      </c>
      <c r="R248" s="226">
        <f>Q248*H248</f>
        <v>0.0015599999999999998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265</v>
      </c>
      <c r="AT248" s="228" t="s">
        <v>152</v>
      </c>
      <c r="AU248" s="228" t="s">
        <v>86</v>
      </c>
      <c r="AY248" s="16" t="s">
        <v>149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84</v>
      </c>
      <c r="BK248" s="229">
        <f>ROUND(I248*H248,2)</f>
        <v>0</v>
      </c>
      <c r="BL248" s="16" t="s">
        <v>265</v>
      </c>
      <c r="BM248" s="228" t="s">
        <v>734</v>
      </c>
    </row>
    <row r="249" s="2" customFormat="1">
      <c r="A249" s="37"/>
      <c r="B249" s="38"/>
      <c r="C249" s="39"/>
      <c r="D249" s="230" t="s">
        <v>159</v>
      </c>
      <c r="E249" s="39"/>
      <c r="F249" s="231" t="s">
        <v>379</v>
      </c>
      <c r="G249" s="39"/>
      <c r="H249" s="39"/>
      <c r="I249" s="232"/>
      <c r="J249" s="39"/>
      <c r="K249" s="39"/>
      <c r="L249" s="43"/>
      <c r="M249" s="233"/>
      <c r="N249" s="23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159</v>
      </c>
      <c r="AU249" s="16" t="s">
        <v>86</v>
      </c>
    </row>
    <row r="250" s="2" customFormat="1" ht="16.5" customHeight="1">
      <c r="A250" s="37"/>
      <c r="B250" s="38"/>
      <c r="C250" s="217" t="s">
        <v>380</v>
      </c>
      <c r="D250" s="217" t="s">
        <v>152</v>
      </c>
      <c r="E250" s="218" t="s">
        <v>381</v>
      </c>
      <c r="F250" s="219" t="s">
        <v>382</v>
      </c>
      <c r="G250" s="220" t="s">
        <v>237</v>
      </c>
      <c r="H250" s="221">
        <v>2</v>
      </c>
      <c r="I250" s="222"/>
      <c r="J250" s="223">
        <f>ROUND(I250*H250,2)</f>
        <v>0</v>
      </c>
      <c r="K250" s="219" t="s">
        <v>156</v>
      </c>
      <c r="L250" s="43"/>
      <c r="M250" s="224" t="s">
        <v>1</v>
      </c>
      <c r="N250" s="225" t="s">
        <v>41</v>
      </c>
      <c r="O250" s="90"/>
      <c r="P250" s="226">
        <f>O250*H250</f>
        <v>0</v>
      </c>
      <c r="Q250" s="226">
        <v>0.00051999999999999995</v>
      </c>
      <c r="R250" s="226">
        <f>Q250*H250</f>
        <v>0.0010399999999999999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265</v>
      </c>
      <c r="AT250" s="228" t="s">
        <v>152</v>
      </c>
      <c r="AU250" s="228" t="s">
        <v>86</v>
      </c>
      <c r="AY250" s="16" t="s">
        <v>149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84</v>
      </c>
      <c r="BK250" s="229">
        <f>ROUND(I250*H250,2)</f>
        <v>0</v>
      </c>
      <c r="BL250" s="16" t="s">
        <v>265</v>
      </c>
      <c r="BM250" s="228" t="s">
        <v>735</v>
      </c>
    </row>
    <row r="251" s="2" customFormat="1">
      <c r="A251" s="37"/>
      <c r="B251" s="38"/>
      <c r="C251" s="39"/>
      <c r="D251" s="230" t="s">
        <v>159</v>
      </c>
      <c r="E251" s="39"/>
      <c r="F251" s="231" t="s">
        <v>384</v>
      </c>
      <c r="G251" s="39"/>
      <c r="H251" s="39"/>
      <c r="I251" s="232"/>
      <c r="J251" s="39"/>
      <c r="K251" s="39"/>
      <c r="L251" s="43"/>
      <c r="M251" s="233"/>
      <c r="N251" s="23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159</v>
      </c>
      <c r="AU251" s="16" t="s">
        <v>86</v>
      </c>
    </row>
    <row r="252" s="2" customFormat="1" ht="16.5" customHeight="1">
      <c r="A252" s="37"/>
      <c r="B252" s="38"/>
      <c r="C252" s="217" t="s">
        <v>625</v>
      </c>
      <c r="D252" s="217" t="s">
        <v>152</v>
      </c>
      <c r="E252" s="218" t="s">
        <v>386</v>
      </c>
      <c r="F252" s="219" t="s">
        <v>387</v>
      </c>
      <c r="G252" s="220" t="s">
        <v>237</v>
      </c>
      <c r="H252" s="221">
        <v>1</v>
      </c>
      <c r="I252" s="222"/>
      <c r="J252" s="223">
        <f>ROUND(I252*H252,2)</f>
        <v>0</v>
      </c>
      <c r="K252" s="219" t="s">
        <v>1</v>
      </c>
      <c r="L252" s="43"/>
      <c r="M252" s="224" t="s">
        <v>1</v>
      </c>
      <c r="N252" s="225" t="s">
        <v>41</v>
      </c>
      <c r="O252" s="90"/>
      <c r="P252" s="226">
        <f>O252*H252</f>
        <v>0</v>
      </c>
      <c r="Q252" s="226">
        <v>0.00051999999999999995</v>
      </c>
      <c r="R252" s="226">
        <f>Q252*H252</f>
        <v>0.00051999999999999995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265</v>
      </c>
      <c r="AT252" s="228" t="s">
        <v>152</v>
      </c>
      <c r="AU252" s="228" t="s">
        <v>86</v>
      </c>
      <c r="AY252" s="16" t="s">
        <v>149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84</v>
      </c>
      <c r="BK252" s="229">
        <f>ROUND(I252*H252,2)</f>
        <v>0</v>
      </c>
      <c r="BL252" s="16" t="s">
        <v>265</v>
      </c>
      <c r="BM252" s="228" t="s">
        <v>736</v>
      </c>
    </row>
    <row r="253" s="2" customFormat="1">
      <c r="A253" s="37"/>
      <c r="B253" s="38"/>
      <c r="C253" s="39"/>
      <c r="D253" s="230" t="s">
        <v>159</v>
      </c>
      <c r="E253" s="39"/>
      <c r="F253" s="231" t="s">
        <v>384</v>
      </c>
      <c r="G253" s="39"/>
      <c r="H253" s="39"/>
      <c r="I253" s="232"/>
      <c r="J253" s="39"/>
      <c r="K253" s="39"/>
      <c r="L253" s="43"/>
      <c r="M253" s="233"/>
      <c r="N253" s="23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159</v>
      </c>
      <c r="AU253" s="16" t="s">
        <v>86</v>
      </c>
    </row>
    <row r="254" s="2" customFormat="1" ht="16.5" customHeight="1">
      <c r="A254" s="37"/>
      <c r="B254" s="38"/>
      <c r="C254" s="217" t="s">
        <v>389</v>
      </c>
      <c r="D254" s="217" t="s">
        <v>152</v>
      </c>
      <c r="E254" s="218" t="s">
        <v>737</v>
      </c>
      <c r="F254" s="219" t="s">
        <v>738</v>
      </c>
      <c r="G254" s="220" t="s">
        <v>232</v>
      </c>
      <c r="H254" s="221">
        <v>2</v>
      </c>
      <c r="I254" s="222"/>
      <c r="J254" s="223">
        <f>ROUND(I254*H254,2)</f>
        <v>0</v>
      </c>
      <c r="K254" s="219" t="s">
        <v>1</v>
      </c>
      <c r="L254" s="43"/>
      <c r="M254" s="224" t="s">
        <v>1</v>
      </c>
      <c r="N254" s="225" t="s">
        <v>41</v>
      </c>
      <c r="O254" s="90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265</v>
      </c>
      <c r="AT254" s="228" t="s">
        <v>152</v>
      </c>
      <c r="AU254" s="228" t="s">
        <v>86</v>
      </c>
      <c r="AY254" s="16" t="s">
        <v>149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84</v>
      </c>
      <c r="BK254" s="229">
        <f>ROUND(I254*H254,2)</f>
        <v>0</v>
      </c>
      <c r="BL254" s="16" t="s">
        <v>265</v>
      </c>
      <c r="BM254" s="228" t="s">
        <v>739</v>
      </c>
    </row>
    <row r="255" s="2" customFormat="1" ht="16.5" customHeight="1">
      <c r="A255" s="37"/>
      <c r="B255" s="38"/>
      <c r="C255" s="217" t="s">
        <v>385</v>
      </c>
      <c r="D255" s="217" t="s">
        <v>152</v>
      </c>
      <c r="E255" s="218" t="s">
        <v>390</v>
      </c>
      <c r="F255" s="219" t="s">
        <v>391</v>
      </c>
      <c r="G255" s="220" t="s">
        <v>237</v>
      </c>
      <c r="H255" s="221">
        <v>2</v>
      </c>
      <c r="I255" s="222"/>
      <c r="J255" s="223">
        <f>ROUND(I255*H255,2)</f>
        <v>0</v>
      </c>
      <c r="K255" s="219" t="s">
        <v>156</v>
      </c>
      <c r="L255" s="43"/>
      <c r="M255" s="224" t="s">
        <v>1</v>
      </c>
      <c r="N255" s="225" t="s">
        <v>41</v>
      </c>
      <c r="O255" s="90"/>
      <c r="P255" s="226">
        <f>O255*H255</f>
        <v>0</v>
      </c>
      <c r="Q255" s="226">
        <v>0.0018</v>
      </c>
      <c r="R255" s="226">
        <f>Q255*H255</f>
        <v>0.0035999999999999999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265</v>
      </c>
      <c r="AT255" s="228" t="s">
        <v>152</v>
      </c>
      <c r="AU255" s="228" t="s">
        <v>86</v>
      </c>
      <c r="AY255" s="16" t="s">
        <v>149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84</v>
      </c>
      <c r="BK255" s="229">
        <f>ROUND(I255*H255,2)</f>
        <v>0</v>
      </c>
      <c r="BL255" s="16" t="s">
        <v>265</v>
      </c>
      <c r="BM255" s="228" t="s">
        <v>740</v>
      </c>
    </row>
    <row r="256" s="2" customFormat="1">
      <c r="A256" s="37"/>
      <c r="B256" s="38"/>
      <c r="C256" s="39"/>
      <c r="D256" s="230" t="s">
        <v>159</v>
      </c>
      <c r="E256" s="39"/>
      <c r="F256" s="231" t="s">
        <v>393</v>
      </c>
      <c r="G256" s="39"/>
      <c r="H256" s="39"/>
      <c r="I256" s="232"/>
      <c r="J256" s="39"/>
      <c r="K256" s="39"/>
      <c r="L256" s="43"/>
      <c r="M256" s="233"/>
      <c r="N256" s="23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159</v>
      </c>
      <c r="AU256" s="16" t="s">
        <v>86</v>
      </c>
    </row>
    <row r="257" s="2" customFormat="1" ht="16.5" customHeight="1">
      <c r="A257" s="37"/>
      <c r="B257" s="38"/>
      <c r="C257" s="217" t="s">
        <v>394</v>
      </c>
      <c r="D257" s="217" t="s">
        <v>152</v>
      </c>
      <c r="E257" s="218" t="s">
        <v>404</v>
      </c>
      <c r="F257" s="219" t="s">
        <v>405</v>
      </c>
      <c r="G257" s="220" t="s">
        <v>406</v>
      </c>
      <c r="H257" s="269"/>
      <c r="I257" s="222"/>
      <c r="J257" s="223">
        <f>ROUND(I257*H257,2)</f>
        <v>0</v>
      </c>
      <c r="K257" s="219" t="s">
        <v>156</v>
      </c>
      <c r="L257" s="43"/>
      <c r="M257" s="224" t="s">
        <v>1</v>
      </c>
      <c r="N257" s="225" t="s">
        <v>41</v>
      </c>
      <c r="O257" s="90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265</v>
      </c>
      <c r="AT257" s="228" t="s">
        <v>152</v>
      </c>
      <c r="AU257" s="228" t="s">
        <v>86</v>
      </c>
      <c r="AY257" s="16" t="s">
        <v>149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84</v>
      </c>
      <c r="BK257" s="229">
        <f>ROUND(I257*H257,2)</f>
        <v>0</v>
      </c>
      <c r="BL257" s="16" t="s">
        <v>265</v>
      </c>
      <c r="BM257" s="228" t="s">
        <v>741</v>
      </c>
    </row>
    <row r="258" s="2" customFormat="1">
      <c r="A258" s="37"/>
      <c r="B258" s="38"/>
      <c r="C258" s="39"/>
      <c r="D258" s="230" t="s">
        <v>159</v>
      </c>
      <c r="E258" s="39"/>
      <c r="F258" s="231" t="s">
        <v>408</v>
      </c>
      <c r="G258" s="39"/>
      <c r="H258" s="39"/>
      <c r="I258" s="232"/>
      <c r="J258" s="39"/>
      <c r="K258" s="39"/>
      <c r="L258" s="43"/>
      <c r="M258" s="233"/>
      <c r="N258" s="23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159</v>
      </c>
      <c r="AU258" s="16" t="s">
        <v>86</v>
      </c>
    </row>
    <row r="259" s="12" customFormat="1" ht="22.8" customHeight="1">
      <c r="A259" s="12"/>
      <c r="B259" s="201"/>
      <c r="C259" s="202"/>
      <c r="D259" s="203" t="s">
        <v>75</v>
      </c>
      <c r="E259" s="215" t="s">
        <v>409</v>
      </c>
      <c r="F259" s="215" t="s">
        <v>410</v>
      </c>
      <c r="G259" s="202"/>
      <c r="H259" s="202"/>
      <c r="I259" s="205"/>
      <c r="J259" s="216">
        <f>BK259</f>
        <v>0</v>
      </c>
      <c r="K259" s="202"/>
      <c r="L259" s="207"/>
      <c r="M259" s="208"/>
      <c r="N259" s="209"/>
      <c r="O259" s="209"/>
      <c r="P259" s="210">
        <f>P260</f>
        <v>0</v>
      </c>
      <c r="Q259" s="209"/>
      <c r="R259" s="210">
        <f>R260</f>
        <v>0</v>
      </c>
      <c r="S259" s="209"/>
      <c r="T259" s="211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2" t="s">
        <v>86</v>
      </c>
      <c r="AT259" s="213" t="s">
        <v>75</v>
      </c>
      <c r="AU259" s="213" t="s">
        <v>84</v>
      </c>
      <c r="AY259" s="212" t="s">
        <v>149</v>
      </c>
      <c r="BK259" s="214">
        <f>BK260</f>
        <v>0</v>
      </c>
    </row>
    <row r="260" s="2" customFormat="1" ht="16.5" customHeight="1">
      <c r="A260" s="37"/>
      <c r="B260" s="38"/>
      <c r="C260" s="217" t="s">
        <v>403</v>
      </c>
      <c r="D260" s="217" t="s">
        <v>152</v>
      </c>
      <c r="E260" s="218" t="s">
        <v>412</v>
      </c>
      <c r="F260" s="219" t="s">
        <v>413</v>
      </c>
      <c r="G260" s="220" t="s">
        <v>237</v>
      </c>
      <c r="H260" s="221">
        <v>1</v>
      </c>
      <c r="I260" s="222"/>
      <c r="J260" s="223">
        <f>ROUND(I260*H260,2)</f>
        <v>0</v>
      </c>
      <c r="K260" s="219" t="s">
        <v>1</v>
      </c>
      <c r="L260" s="43"/>
      <c r="M260" s="224" t="s">
        <v>1</v>
      </c>
      <c r="N260" s="225" t="s">
        <v>41</v>
      </c>
      <c r="O260" s="90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265</v>
      </c>
      <c r="AT260" s="228" t="s">
        <v>152</v>
      </c>
      <c r="AU260" s="228" t="s">
        <v>86</v>
      </c>
      <c r="AY260" s="16" t="s">
        <v>149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84</v>
      </c>
      <c r="BK260" s="229">
        <f>ROUND(I260*H260,2)</f>
        <v>0</v>
      </c>
      <c r="BL260" s="16" t="s">
        <v>265</v>
      </c>
      <c r="BM260" s="228" t="s">
        <v>742</v>
      </c>
    </row>
    <row r="261" s="12" customFormat="1" ht="22.8" customHeight="1">
      <c r="A261" s="12"/>
      <c r="B261" s="201"/>
      <c r="C261" s="202"/>
      <c r="D261" s="203" t="s">
        <v>75</v>
      </c>
      <c r="E261" s="215" t="s">
        <v>415</v>
      </c>
      <c r="F261" s="215" t="s">
        <v>416</v>
      </c>
      <c r="G261" s="202"/>
      <c r="H261" s="202"/>
      <c r="I261" s="205"/>
      <c r="J261" s="216">
        <f>BK261</f>
        <v>0</v>
      </c>
      <c r="K261" s="202"/>
      <c r="L261" s="207"/>
      <c r="M261" s="208"/>
      <c r="N261" s="209"/>
      <c r="O261" s="209"/>
      <c r="P261" s="210">
        <f>SUM(P262:P265)</f>
        <v>0</v>
      </c>
      <c r="Q261" s="209"/>
      <c r="R261" s="210">
        <f>SUM(R262:R265)</f>
        <v>0</v>
      </c>
      <c r="S261" s="209"/>
      <c r="T261" s="211">
        <f>SUM(T262:T265)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2" t="s">
        <v>86</v>
      </c>
      <c r="AT261" s="213" t="s">
        <v>75</v>
      </c>
      <c r="AU261" s="213" t="s">
        <v>84</v>
      </c>
      <c r="AY261" s="212" t="s">
        <v>149</v>
      </c>
      <c r="BK261" s="214">
        <f>SUM(BK262:BK265)</f>
        <v>0</v>
      </c>
    </row>
    <row r="262" s="2" customFormat="1" ht="16.5" customHeight="1">
      <c r="A262" s="37"/>
      <c r="B262" s="38"/>
      <c r="C262" s="217" t="s">
        <v>421</v>
      </c>
      <c r="D262" s="217" t="s">
        <v>152</v>
      </c>
      <c r="E262" s="218" t="s">
        <v>418</v>
      </c>
      <c r="F262" s="219" t="s">
        <v>419</v>
      </c>
      <c r="G262" s="220" t="s">
        <v>232</v>
      </c>
      <c r="H262" s="221">
        <v>6</v>
      </c>
      <c r="I262" s="222"/>
      <c r="J262" s="223">
        <f>ROUND(I262*H262,2)</f>
        <v>0</v>
      </c>
      <c r="K262" s="219" t="s">
        <v>1</v>
      </c>
      <c r="L262" s="43"/>
      <c r="M262" s="224" t="s">
        <v>1</v>
      </c>
      <c r="N262" s="225" t="s">
        <v>41</v>
      </c>
      <c r="O262" s="90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265</v>
      </c>
      <c r="AT262" s="228" t="s">
        <v>152</v>
      </c>
      <c r="AU262" s="228" t="s">
        <v>86</v>
      </c>
      <c r="AY262" s="16" t="s">
        <v>149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84</v>
      </c>
      <c r="BK262" s="229">
        <f>ROUND(I262*H262,2)</f>
        <v>0</v>
      </c>
      <c r="BL262" s="16" t="s">
        <v>265</v>
      </c>
      <c r="BM262" s="228" t="s">
        <v>743</v>
      </c>
    </row>
    <row r="263" s="2" customFormat="1" ht="16.5" customHeight="1">
      <c r="A263" s="37"/>
      <c r="B263" s="38"/>
      <c r="C263" s="259" t="s">
        <v>425</v>
      </c>
      <c r="D263" s="259" t="s">
        <v>206</v>
      </c>
      <c r="E263" s="260" t="s">
        <v>422</v>
      </c>
      <c r="F263" s="261" t="s">
        <v>423</v>
      </c>
      <c r="G263" s="262" t="s">
        <v>232</v>
      </c>
      <c r="H263" s="263">
        <v>6</v>
      </c>
      <c r="I263" s="264"/>
      <c r="J263" s="265">
        <f>ROUND(I263*H263,2)</f>
        <v>0</v>
      </c>
      <c r="K263" s="261" t="s">
        <v>1</v>
      </c>
      <c r="L263" s="266"/>
      <c r="M263" s="267" t="s">
        <v>1</v>
      </c>
      <c r="N263" s="268" t="s">
        <v>41</v>
      </c>
      <c r="O263" s="90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375</v>
      </c>
      <c r="AT263" s="228" t="s">
        <v>206</v>
      </c>
      <c r="AU263" s="228" t="s">
        <v>86</v>
      </c>
      <c r="AY263" s="16" t="s">
        <v>149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84</v>
      </c>
      <c r="BK263" s="229">
        <f>ROUND(I263*H263,2)</f>
        <v>0</v>
      </c>
      <c r="BL263" s="16" t="s">
        <v>265</v>
      </c>
      <c r="BM263" s="228" t="s">
        <v>744</v>
      </c>
    </row>
    <row r="264" s="2" customFormat="1" ht="16.5" customHeight="1">
      <c r="A264" s="37"/>
      <c r="B264" s="38"/>
      <c r="C264" s="217" t="s">
        <v>411</v>
      </c>
      <c r="D264" s="217" t="s">
        <v>152</v>
      </c>
      <c r="E264" s="218" t="s">
        <v>426</v>
      </c>
      <c r="F264" s="219" t="s">
        <v>427</v>
      </c>
      <c r="G264" s="220" t="s">
        <v>232</v>
      </c>
      <c r="H264" s="221">
        <v>1</v>
      </c>
      <c r="I264" s="222"/>
      <c r="J264" s="223">
        <f>ROUND(I264*H264,2)</f>
        <v>0</v>
      </c>
      <c r="K264" s="219" t="s">
        <v>1</v>
      </c>
      <c r="L264" s="43"/>
      <c r="M264" s="224" t="s">
        <v>1</v>
      </c>
      <c r="N264" s="225" t="s">
        <v>41</v>
      </c>
      <c r="O264" s="90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265</v>
      </c>
      <c r="AT264" s="228" t="s">
        <v>152</v>
      </c>
      <c r="AU264" s="228" t="s">
        <v>86</v>
      </c>
      <c r="AY264" s="16" t="s">
        <v>149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84</v>
      </c>
      <c r="BK264" s="229">
        <f>ROUND(I264*H264,2)</f>
        <v>0</v>
      </c>
      <c r="BL264" s="16" t="s">
        <v>265</v>
      </c>
      <c r="BM264" s="228" t="s">
        <v>745</v>
      </c>
    </row>
    <row r="265" s="2" customFormat="1" ht="16.5" customHeight="1">
      <c r="A265" s="37"/>
      <c r="B265" s="38"/>
      <c r="C265" s="259" t="s">
        <v>417</v>
      </c>
      <c r="D265" s="259" t="s">
        <v>206</v>
      </c>
      <c r="E265" s="260" t="s">
        <v>430</v>
      </c>
      <c r="F265" s="261" t="s">
        <v>431</v>
      </c>
      <c r="G265" s="262" t="s">
        <v>232</v>
      </c>
      <c r="H265" s="263">
        <v>1</v>
      </c>
      <c r="I265" s="264"/>
      <c r="J265" s="265">
        <f>ROUND(I265*H265,2)</f>
        <v>0</v>
      </c>
      <c r="K265" s="261" t="s">
        <v>1</v>
      </c>
      <c r="L265" s="266"/>
      <c r="M265" s="267" t="s">
        <v>1</v>
      </c>
      <c r="N265" s="268" t="s">
        <v>41</v>
      </c>
      <c r="O265" s="90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375</v>
      </c>
      <c r="AT265" s="228" t="s">
        <v>206</v>
      </c>
      <c r="AU265" s="228" t="s">
        <v>86</v>
      </c>
      <c r="AY265" s="16" t="s">
        <v>149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84</v>
      </c>
      <c r="BK265" s="229">
        <f>ROUND(I265*H265,2)</f>
        <v>0</v>
      </c>
      <c r="BL265" s="16" t="s">
        <v>265</v>
      </c>
      <c r="BM265" s="228" t="s">
        <v>746</v>
      </c>
    </row>
    <row r="266" s="12" customFormat="1" ht="22.8" customHeight="1">
      <c r="A266" s="12"/>
      <c r="B266" s="201"/>
      <c r="C266" s="202"/>
      <c r="D266" s="203" t="s">
        <v>75</v>
      </c>
      <c r="E266" s="215" t="s">
        <v>433</v>
      </c>
      <c r="F266" s="215" t="s">
        <v>434</v>
      </c>
      <c r="G266" s="202"/>
      <c r="H266" s="202"/>
      <c r="I266" s="205"/>
      <c r="J266" s="216">
        <f>BK266</f>
        <v>0</v>
      </c>
      <c r="K266" s="202"/>
      <c r="L266" s="207"/>
      <c r="M266" s="208"/>
      <c r="N266" s="209"/>
      <c r="O266" s="209"/>
      <c r="P266" s="210">
        <f>SUM(P267:P284)</f>
        <v>0</v>
      </c>
      <c r="Q266" s="209"/>
      <c r="R266" s="210">
        <f>SUM(R267:R284)</f>
        <v>0.69833440000000002</v>
      </c>
      <c r="S266" s="209"/>
      <c r="T266" s="211">
        <f>SUM(T267:T284)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2" t="s">
        <v>86</v>
      </c>
      <c r="AT266" s="213" t="s">
        <v>75</v>
      </c>
      <c r="AU266" s="213" t="s">
        <v>84</v>
      </c>
      <c r="AY266" s="212" t="s">
        <v>149</v>
      </c>
      <c r="BK266" s="214">
        <f>SUM(BK267:BK284)</f>
        <v>0</v>
      </c>
    </row>
    <row r="267" s="2" customFormat="1" ht="16.5" customHeight="1">
      <c r="A267" s="37"/>
      <c r="B267" s="38"/>
      <c r="C267" s="217" t="s">
        <v>429</v>
      </c>
      <c r="D267" s="217" t="s">
        <v>152</v>
      </c>
      <c r="E267" s="218" t="s">
        <v>747</v>
      </c>
      <c r="F267" s="219" t="s">
        <v>748</v>
      </c>
      <c r="G267" s="220" t="s">
        <v>155</v>
      </c>
      <c r="H267" s="221">
        <v>23.960000000000001</v>
      </c>
      <c r="I267" s="222"/>
      <c r="J267" s="223">
        <f>ROUND(I267*H267,2)</f>
        <v>0</v>
      </c>
      <c r="K267" s="219" t="s">
        <v>156</v>
      </c>
      <c r="L267" s="43"/>
      <c r="M267" s="224" t="s">
        <v>1</v>
      </c>
      <c r="N267" s="225" t="s">
        <v>41</v>
      </c>
      <c r="O267" s="90"/>
      <c r="P267" s="226">
        <f>O267*H267</f>
        <v>0</v>
      </c>
      <c r="Q267" s="226">
        <v>0.012590000000000001</v>
      </c>
      <c r="R267" s="226">
        <f>Q267*H267</f>
        <v>0.30165640000000005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265</v>
      </c>
      <c r="AT267" s="228" t="s">
        <v>152</v>
      </c>
      <c r="AU267" s="228" t="s">
        <v>86</v>
      </c>
      <c r="AY267" s="16" t="s">
        <v>149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84</v>
      </c>
      <c r="BK267" s="229">
        <f>ROUND(I267*H267,2)</f>
        <v>0</v>
      </c>
      <c r="BL267" s="16" t="s">
        <v>265</v>
      </c>
      <c r="BM267" s="228" t="s">
        <v>749</v>
      </c>
    </row>
    <row r="268" s="2" customFormat="1">
      <c r="A268" s="37"/>
      <c r="B268" s="38"/>
      <c r="C268" s="39"/>
      <c r="D268" s="230" t="s">
        <v>159</v>
      </c>
      <c r="E268" s="39"/>
      <c r="F268" s="231" t="s">
        <v>750</v>
      </c>
      <c r="G268" s="39"/>
      <c r="H268" s="39"/>
      <c r="I268" s="232"/>
      <c r="J268" s="39"/>
      <c r="K268" s="39"/>
      <c r="L268" s="43"/>
      <c r="M268" s="233"/>
      <c r="N268" s="234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159</v>
      </c>
      <c r="AU268" s="16" t="s">
        <v>86</v>
      </c>
    </row>
    <row r="269" s="13" customFormat="1">
      <c r="A269" s="13"/>
      <c r="B269" s="235"/>
      <c r="C269" s="236"/>
      <c r="D269" s="230" t="s">
        <v>161</v>
      </c>
      <c r="E269" s="237" t="s">
        <v>1</v>
      </c>
      <c r="F269" s="238" t="s">
        <v>703</v>
      </c>
      <c r="G269" s="236"/>
      <c r="H269" s="239">
        <v>12.32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161</v>
      </c>
      <c r="AU269" s="245" t="s">
        <v>86</v>
      </c>
      <c r="AV269" s="13" t="s">
        <v>86</v>
      </c>
      <c r="AW269" s="13" t="s">
        <v>33</v>
      </c>
      <c r="AX269" s="13" t="s">
        <v>76</v>
      </c>
      <c r="AY269" s="245" t="s">
        <v>149</v>
      </c>
    </row>
    <row r="270" s="13" customFormat="1">
      <c r="A270" s="13"/>
      <c r="B270" s="235"/>
      <c r="C270" s="236"/>
      <c r="D270" s="230" t="s">
        <v>161</v>
      </c>
      <c r="E270" s="237" t="s">
        <v>1</v>
      </c>
      <c r="F270" s="238" t="s">
        <v>702</v>
      </c>
      <c r="G270" s="236"/>
      <c r="H270" s="239">
        <v>8.4000000000000004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161</v>
      </c>
      <c r="AU270" s="245" t="s">
        <v>86</v>
      </c>
      <c r="AV270" s="13" t="s">
        <v>86</v>
      </c>
      <c r="AW270" s="13" t="s">
        <v>33</v>
      </c>
      <c r="AX270" s="13" t="s">
        <v>76</v>
      </c>
      <c r="AY270" s="245" t="s">
        <v>149</v>
      </c>
    </row>
    <row r="271" s="13" customFormat="1">
      <c r="A271" s="13"/>
      <c r="B271" s="235"/>
      <c r="C271" s="236"/>
      <c r="D271" s="230" t="s">
        <v>161</v>
      </c>
      <c r="E271" s="237" t="s">
        <v>1</v>
      </c>
      <c r="F271" s="238" t="s">
        <v>751</v>
      </c>
      <c r="G271" s="236"/>
      <c r="H271" s="239">
        <v>3.2400000000000002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161</v>
      </c>
      <c r="AU271" s="245" t="s">
        <v>86</v>
      </c>
      <c r="AV271" s="13" t="s">
        <v>86</v>
      </c>
      <c r="AW271" s="13" t="s">
        <v>33</v>
      </c>
      <c r="AX271" s="13" t="s">
        <v>76</v>
      </c>
      <c r="AY271" s="245" t="s">
        <v>149</v>
      </c>
    </row>
    <row r="272" s="14" customFormat="1">
      <c r="A272" s="14"/>
      <c r="B272" s="246"/>
      <c r="C272" s="247"/>
      <c r="D272" s="230" t="s">
        <v>161</v>
      </c>
      <c r="E272" s="248" t="s">
        <v>1</v>
      </c>
      <c r="F272" s="249" t="s">
        <v>163</v>
      </c>
      <c r="G272" s="247"/>
      <c r="H272" s="250">
        <v>23.960000000000001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161</v>
      </c>
      <c r="AU272" s="256" t="s">
        <v>86</v>
      </c>
      <c r="AV272" s="14" t="s">
        <v>157</v>
      </c>
      <c r="AW272" s="14" t="s">
        <v>33</v>
      </c>
      <c r="AX272" s="14" t="s">
        <v>84</v>
      </c>
      <c r="AY272" s="256" t="s">
        <v>149</v>
      </c>
    </row>
    <row r="273" s="2" customFormat="1" ht="16.5" customHeight="1">
      <c r="A273" s="37"/>
      <c r="B273" s="38"/>
      <c r="C273" s="217" t="s">
        <v>635</v>
      </c>
      <c r="D273" s="217" t="s">
        <v>152</v>
      </c>
      <c r="E273" s="218" t="s">
        <v>436</v>
      </c>
      <c r="F273" s="219" t="s">
        <v>437</v>
      </c>
      <c r="G273" s="220" t="s">
        <v>155</v>
      </c>
      <c r="H273" s="221">
        <v>10.199999999999999</v>
      </c>
      <c r="I273" s="222"/>
      <c r="J273" s="223">
        <f>ROUND(I273*H273,2)</f>
        <v>0</v>
      </c>
      <c r="K273" s="219" t="s">
        <v>156</v>
      </c>
      <c r="L273" s="43"/>
      <c r="M273" s="224" t="s">
        <v>1</v>
      </c>
      <c r="N273" s="225" t="s">
        <v>41</v>
      </c>
      <c r="O273" s="90"/>
      <c r="P273" s="226">
        <f>O273*H273</f>
        <v>0</v>
      </c>
      <c r="Q273" s="226">
        <v>0.017090000000000001</v>
      </c>
      <c r="R273" s="226">
        <f>Q273*H273</f>
        <v>0.174318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265</v>
      </c>
      <c r="AT273" s="228" t="s">
        <v>152</v>
      </c>
      <c r="AU273" s="228" t="s">
        <v>86</v>
      </c>
      <c r="AY273" s="16" t="s">
        <v>149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84</v>
      </c>
      <c r="BK273" s="229">
        <f>ROUND(I273*H273,2)</f>
        <v>0</v>
      </c>
      <c r="BL273" s="16" t="s">
        <v>265</v>
      </c>
      <c r="BM273" s="228" t="s">
        <v>752</v>
      </c>
    </row>
    <row r="274" s="2" customFormat="1">
      <c r="A274" s="37"/>
      <c r="B274" s="38"/>
      <c r="C274" s="39"/>
      <c r="D274" s="230" t="s">
        <v>159</v>
      </c>
      <c r="E274" s="39"/>
      <c r="F274" s="231" t="s">
        <v>439</v>
      </c>
      <c r="G274" s="39"/>
      <c r="H274" s="39"/>
      <c r="I274" s="232"/>
      <c r="J274" s="39"/>
      <c r="K274" s="39"/>
      <c r="L274" s="43"/>
      <c r="M274" s="233"/>
      <c r="N274" s="234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159</v>
      </c>
      <c r="AU274" s="16" t="s">
        <v>86</v>
      </c>
    </row>
    <row r="275" s="13" customFormat="1">
      <c r="A275" s="13"/>
      <c r="B275" s="235"/>
      <c r="C275" s="236"/>
      <c r="D275" s="230" t="s">
        <v>161</v>
      </c>
      <c r="E275" s="237" t="s">
        <v>1</v>
      </c>
      <c r="F275" s="238" t="s">
        <v>713</v>
      </c>
      <c r="G275" s="236"/>
      <c r="H275" s="239">
        <v>10.199999999999999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161</v>
      </c>
      <c r="AU275" s="245" t="s">
        <v>86</v>
      </c>
      <c r="AV275" s="13" t="s">
        <v>86</v>
      </c>
      <c r="AW275" s="13" t="s">
        <v>33</v>
      </c>
      <c r="AX275" s="13" t="s">
        <v>76</v>
      </c>
      <c r="AY275" s="245" t="s">
        <v>149</v>
      </c>
    </row>
    <row r="276" s="14" customFormat="1">
      <c r="A276" s="14"/>
      <c r="B276" s="246"/>
      <c r="C276" s="247"/>
      <c r="D276" s="230" t="s">
        <v>161</v>
      </c>
      <c r="E276" s="248" t="s">
        <v>1</v>
      </c>
      <c r="F276" s="249" t="s">
        <v>163</v>
      </c>
      <c r="G276" s="247"/>
      <c r="H276" s="250">
        <v>10.199999999999999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161</v>
      </c>
      <c r="AU276" s="256" t="s">
        <v>86</v>
      </c>
      <c r="AV276" s="14" t="s">
        <v>157</v>
      </c>
      <c r="AW276" s="14" t="s">
        <v>33</v>
      </c>
      <c r="AX276" s="14" t="s">
        <v>84</v>
      </c>
      <c r="AY276" s="256" t="s">
        <v>149</v>
      </c>
    </row>
    <row r="277" s="2" customFormat="1" ht="21.75" customHeight="1">
      <c r="A277" s="37"/>
      <c r="B277" s="38"/>
      <c r="C277" s="217" t="s">
        <v>435</v>
      </c>
      <c r="D277" s="217" t="s">
        <v>152</v>
      </c>
      <c r="E277" s="218" t="s">
        <v>442</v>
      </c>
      <c r="F277" s="219" t="s">
        <v>443</v>
      </c>
      <c r="G277" s="220" t="s">
        <v>203</v>
      </c>
      <c r="H277" s="221">
        <v>3</v>
      </c>
      <c r="I277" s="222"/>
      <c r="J277" s="223">
        <f>ROUND(I277*H277,2)</f>
        <v>0</v>
      </c>
      <c r="K277" s="219" t="s">
        <v>156</v>
      </c>
      <c r="L277" s="43"/>
      <c r="M277" s="224" t="s">
        <v>1</v>
      </c>
      <c r="N277" s="225" t="s">
        <v>41</v>
      </c>
      <c r="O277" s="90"/>
      <c r="P277" s="226">
        <f>O277*H277</f>
        <v>0</v>
      </c>
      <c r="Q277" s="226">
        <v>0.025729999999999999</v>
      </c>
      <c r="R277" s="226">
        <f>Q277*H277</f>
        <v>0.077189999999999995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265</v>
      </c>
      <c r="AT277" s="228" t="s">
        <v>152</v>
      </c>
      <c r="AU277" s="228" t="s">
        <v>86</v>
      </c>
      <c r="AY277" s="16" t="s">
        <v>149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84</v>
      </c>
      <c r="BK277" s="229">
        <f>ROUND(I277*H277,2)</f>
        <v>0</v>
      </c>
      <c r="BL277" s="16" t="s">
        <v>265</v>
      </c>
      <c r="BM277" s="228" t="s">
        <v>753</v>
      </c>
    </row>
    <row r="278" s="2" customFormat="1">
      <c r="A278" s="37"/>
      <c r="B278" s="38"/>
      <c r="C278" s="39"/>
      <c r="D278" s="230" t="s">
        <v>159</v>
      </c>
      <c r="E278" s="39"/>
      <c r="F278" s="231" t="s">
        <v>445</v>
      </c>
      <c r="G278" s="39"/>
      <c r="H278" s="39"/>
      <c r="I278" s="232"/>
      <c r="J278" s="39"/>
      <c r="K278" s="39"/>
      <c r="L278" s="43"/>
      <c r="M278" s="233"/>
      <c r="N278" s="234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159</v>
      </c>
      <c r="AU278" s="16" t="s">
        <v>86</v>
      </c>
    </row>
    <row r="279" s="2" customFormat="1" ht="16.5" customHeight="1">
      <c r="A279" s="37"/>
      <c r="B279" s="38"/>
      <c r="C279" s="217" t="s">
        <v>441</v>
      </c>
      <c r="D279" s="217" t="s">
        <v>152</v>
      </c>
      <c r="E279" s="218" t="s">
        <v>754</v>
      </c>
      <c r="F279" s="219" t="s">
        <v>755</v>
      </c>
      <c r="G279" s="220" t="s">
        <v>155</v>
      </c>
      <c r="H279" s="221">
        <v>9</v>
      </c>
      <c r="I279" s="222"/>
      <c r="J279" s="223">
        <f>ROUND(I279*H279,2)</f>
        <v>0</v>
      </c>
      <c r="K279" s="219" t="s">
        <v>156</v>
      </c>
      <c r="L279" s="43"/>
      <c r="M279" s="224" t="s">
        <v>1</v>
      </c>
      <c r="N279" s="225" t="s">
        <v>41</v>
      </c>
      <c r="O279" s="90"/>
      <c r="P279" s="226">
        <f>O279*H279</f>
        <v>0</v>
      </c>
      <c r="Q279" s="226">
        <v>0.016129999999999999</v>
      </c>
      <c r="R279" s="226">
        <f>Q279*H279</f>
        <v>0.14516999999999999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265</v>
      </c>
      <c r="AT279" s="228" t="s">
        <v>152</v>
      </c>
      <c r="AU279" s="228" t="s">
        <v>86</v>
      </c>
      <c r="AY279" s="16" t="s">
        <v>149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84</v>
      </c>
      <c r="BK279" s="229">
        <f>ROUND(I279*H279,2)</f>
        <v>0</v>
      </c>
      <c r="BL279" s="16" t="s">
        <v>265</v>
      </c>
      <c r="BM279" s="228" t="s">
        <v>756</v>
      </c>
    </row>
    <row r="280" s="2" customFormat="1">
      <c r="A280" s="37"/>
      <c r="B280" s="38"/>
      <c r="C280" s="39"/>
      <c r="D280" s="230" t="s">
        <v>159</v>
      </c>
      <c r="E280" s="39"/>
      <c r="F280" s="231" t="s">
        <v>757</v>
      </c>
      <c r="G280" s="39"/>
      <c r="H280" s="39"/>
      <c r="I280" s="232"/>
      <c r="J280" s="39"/>
      <c r="K280" s="39"/>
      <c r="L280" s="43"/>
      <c r="M280" s="233"/>
      <c r="N280" s="23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159</v>
      </c>
      <c r="AU280" s="16" t="s">
        <v>86</v>
      </c>
    </row>
    <row r="281" s="13" customFormat="1">
      <c r="A281" s="13"/>
      <c r="B281" s="235"/>
      <c r="C281" s="236"/>
      <c r="D281" s="230" t="s">
        <v>161</v>
      </c>
      <c r="E281" s="237" t="s">
        <v>1</v>
      </c>
      <c r="F281" s="238" t="s">
        <v>758</v>
      </c>
      <c r="G281" s="236"/>
      <c r="H281" s="239">
        <v>9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161</v>
      </c>
      <c r="AU281" s="245" t="s">
        <v>86</v>
      </c>
      <c r="AV281" s="13" t="s">
        <v>86</v>
      </c>
      <c r="AW281" s="13" t="s">
        <v>33</v>
      </c>
      <c r="AX281" s="13" t="s">
        <v>76</v>
      </c>
      <c r="AY281" s="245" t="s">
        <v>149</v>
      </c>
    </row>
    <row r="282" s="14" customFormat="1">
      <c r="A282" s="14"/>
      <c r="B282" s="246"/>
      <c r="C282" s="247"/>
      <c r="D282" s="230" t="s">
        <v>161</v>
      </c>
      <c r="E282" s="248" t="s">
        <v>1</v>
      </c>
      <c r="F282" s="249" t="s">
        <v>163</v>
      </c>
      <c r="G282" s="247"/>
      <c r="H282" s="250">
        <v>9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6" t="s">
        <v>161</v>
      </c>
      <c r="AU282" s="256" t="s">
        <v>86</v>
      </c>
      <c r="AV282" s="14" t="s">
        <v>157</v>
      </c>
      <c r="AW282" s="14" t="s">
        <v>33</v>
      </c>
      <c r="AX282" s="14" t="s">
        <v>84</v>
      </c>
      <c r="AY282" s="256" t="s">
        <v>149</v>
      </c>
    </row>
    <row r="283" s="2" customFormat="1" ht="16.5" customHeight="1">
      <c r="A283" s="37"/>
      <c r="B283" s="38"/>
      <c r="C283" s="217" t="s">
        <v>446</v>
      </c>
      <c r="D283" s="217" t="s">
        <v>152</v>
      </c>
      <c r="E283" s="218" t="s">
        <v>447</v>
      </c>
      <c r="F283" s="219" t="s">
        <v>448</v>
      </c>
      <c r="G283" s="220" t="s">
        <v>406</v>
      </c>
      <c r="H283" s="269"/>
      <c r="I283" s="222"/>
      <c r="J283" s="223">
        <f>ROUND(I283*H283,2)</f>
        <v>0</v>
      </c>
      <c r="K283" s="219" t="s">
        <v>156</v>
      </c>
      <c r="L283" s="43"/>
      <c r="M283" s="224" t="s">
        <v>1</v>
      </c>
      <c r="N283" s="225" t="s">
        <v>41</v>
      </c>
      <c r="O283" s="90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265</v>
      </c>
      <c r="AT283" s="228" t="s">
        <v>152</v>
      </c>
      <c r="AU283" s="228" t="s">
        <v>86</v>
      </c>
      <c r="AY283" s="16" t="s">
        <v>149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84</v>
      </c>
      <c r="BK283" s="229">
        <f>ROUND(I283*H283,2)</f>
        <v>0</v>
      </c>
      <c r="BL283" s="16" t="s">
        <v>265</v>
      </c>
      <c r="BM283" s="228" t="s">
        <v>759</v>
      </c>
    </row>
    <row r="284" s="2" customFormat="1">
      <c r="A284" s="37"/>
      <c r="B284" s="38"/>
      <c r="C284" s="39"/>
      <c r="D284" s="230" t="s">
        <v>159</v>
      </c>
      <c r="E284" s="39"/>
      <c r="F284" s="231" t="s">
        <v>450</v>
      </c>
      <c r="G284" s="39"/>
      <c r="H284" s="39"/>
      <c r="I284" s="232"/>
      <c r="J284" s="39"/>
      <c r="K284" s="39"/>
      <c r="L284" s="43"/>
      <c r="M284" s="233"/>
      <c r="N284" s="234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159</v>
      </c>
      <c r="AU284" s="16" t="s">
        <v>86</v>
      </c>
    </row>
    <row r="285" s="12" customFormat="1" ht="22.8" customHeight="1">
      <c r="A285" s="12"/>
      <c r="B285" s="201"/>
      <c r="C285" s="202"/>
      <c r="D285" s="203" t="s">
        <v>75</v>
      </c>
      <c r="E285" s="215" t="s">
        <v>451</v>
      </c>
      <c r="F285" s="215" t="s">
        <v>452</v>
      </c>
      <c r="G285" s="202"/>
      <c r="H285" s="202"/>
      <c r="I285" s="205"/>
      <c r="J285" s="216">
        <f>BK285</f>
        <v>0</v>
      </c>
      <c r="K285" s="202"/>
      <c r="L285" s="207"/>
      <c r="M285" s="208"/>
      <c r="N285" s="209"/>
      <c r="O285" s="209"/>
      <c r="P285" s="210">
        <f>SUM(P286:P291)</f>
        <v>0</v>
      </c>
      <c r="Q285" s="209"/>
      <c r="R285" s="210">
        <f>SUM(R286:R291)</f>
        <v>0.034000000000000002</v>
      </c>
      <c r="S285" s="209"/>
      <c r="T285" s="211">
        <f>SUM(T286:T291)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2" t="s">
        <v>86</v>
      </c>
      <c r="AT285" s="213" t="s">
        <v>75</v>
      </c>
      <c r="AU285" s="213" t="s">
        <v>84</v>
      </c>
      <c r="AY285" s="212" t="s">
        <v>149</v>
      </c>
      <c r="BK285" s="214">
        <f>SUM(BK286:BK291)</f>
        <v>0</v>
      </c>
    </row>
    <row r="286" s="2" customFormat="1" ht="16.5" customHeight="1">
      <c r="A286" s="37"/>
      <c r="B286" s="38"/>
      <c r="C286" s="217" t="s">
        <v>453</v>
      </c>
      <c r="D286" s="217" t="s">
        <v>152</v>
      </c>
      <c r="E286" s="218" t="s">
        <v>454</v>
      </c>
      <c r="F286" s="219" t="s">
        <v>455</v>
      </c>
      <c r="G286" s="220" t="s">
        <v>203</v>
      </c>
      <c r="H286" s="221">
        <v>2</v>
      </c>
      <c r="I286" s="222"/>
      <c r="J286" s="223">
        <f>ROUND(I286*H286,2)</f>
        <v>0</v>
      </c>
      <c r="K286" s="219" t="s">
        <v>156</v>
      </c>
      <c r="L286" s="43"/>
      <c r="M286" s="224" t="s">
        <v>1</v>
      </c>
      <c r="N286" s="225" t="s">
        <v>41</v>
      </c>
      <c r="O286" s="90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265</v>
      </c>
      <c r="AT286" s="228" t="s">
        <v>152</v>
      </c>
      <c r="AU286" s="228" t="s">
        <v>86</v>
      </c>
      <c r="AY286" s="16" t="s">
        <v>149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84</v>
      </c>
      <c r="BK286" s="229">
        <f>ROUND(I286*H286,2)</f>
        <v>0</v>
      </c>
      <c r="BL286" s="16" t="s">
        <v>265</v>
      </c>
      <c r="BM286" s="228" t="s">
        <v>760</v>
      </c>
    </row>
    <row r="287" s="2" customFormat="1">
      <c r="A287" s="37"/>
      <c r="B287" s="38"/>
      <c r="C287" s="39"/>
      <c r="D287" s="230" t="s">
        <v>159</v>
      </c>
      <c r="E287" s="39"/>
      <c r="F287" s="231" t="s">
        <v>457</v>
      </c>
      <c r="G287" s="39"/>
      <c r="H287" s="39"/>
      <c r="I287" s="232"/>
      <c r="J287" s="39"/>
      <c r="K287" s="39"/>
      <c r="L287" s="43"/>
      <c r="M287" s="233"/>
      <c r="N287" s="234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159</v>
      </c>
      <c r="AU287" s="16" t="s">
        <v>86</v>
      </c>
    </row>
    <row r="288" s="2" customFormat="1" ht="16.5" customHeight="1">
      <c r="A288" s="37"/>
      <c r="B288" s="38"/>
      <c r="C288" s="259" t="s">
        <v>458</v>
      </c>
      <c r="D288" s="259" t="s">
        <v>206</v>
      </c>
      <c r="E288" s="260" t="s">
        <v>459</v>
      </c>
      <c r="F288" s="261" t="s">
        <v>462</v>
      </c>
      <c r="G288" s="262" t="s">
        <v>203</v>
      </c>
      <c r="H288" s="263">
        <v>2</v>
      </c>
      <c r="I288" s="264"/>
      <c r="J288" s="265">
        <f>ROUND(I288*H288,2)</f>
        <v>0</v>
      </c>
      <c r="K288" s="261" t="s">
        <v>156</v>
      </c>
      <c r="L288" s="266"/>
      <c r="M288" s="267" t="s">
        <v>1</v>
      </c>
      <c r="N288" s="268" t="s">
        <v>41</v>
      </c>
      <c r="O288" s="90"/>
      <c r="P288" s="226">
        <f>O288*H288</f>
        <v>0</v>
      </c>
      <c r="Q288" s="226">
        <v>0.017000000000000001</v>
      </c>
      <c r="R288" s="226">
        <f>Q288*H288</f>
        <v>0.034000000000000002</v>
      </c>
      <c r="S288" s="226">
        <v>0</v>
      </c>
      <c r="T288" s="22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8" t="s">
        <v>375</v>
      </c>
      <c r="AT288" s="228" t="s">
        <v>206</v>
      </c>
      <c r="AU288" s="228" t="s">
        <v>86</v>
      </c>
      <c r="AY288" s="16" t="s">
        <v>149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6" t="s">
        <v>84</v>
      </c>
      <c r="BK288" s="229">
        <f>ROUND(I288*H288,2)</f>
        <v>0</v>
      </c>
      <c r="BL288" s="16" t="s">
        <v>265</v>
      </c>
      <c r="BM288" s="228" t="s">
        <v>761</v>
      </c>
    </row>
    <row r="289" s="2" customFormat="1">
      <c r="A289" s="37"/>
      <c r="B289" s="38"/>
      <c r="C289" s="39"/>
      <c r="D289" s="230" t="s">
        <v>159</v>
      </c>
      <c r="E289" s="39"/>
      <c r="F289" s="231" t="s">
        <v>462</v>
      </c>
      <c r="G289" s="39"/>
      <c r="H289" s="39"/>
      <c r="I289" s="232"/>
      <c r="J289" s="39"/>
      <c r="K289" s="39"/>
      <c r="L289" s="43"/>
      <c r="M289" s="233"/>
      <c r="N289" s="234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159</v>
      </c>
      <c r="AU289" s="16" t="s">
        <v>86</v>
      </c>
    </row>
    <row r="290" s="2" customFormat="1" ht="16.5" customHeight="1">
      <c r="A290" s="37"/>
      <c r="B290" s="38"/>
      <c r="C290" s="217" t="s">
        <v>642</v>
      </c>
      <c r="D290" s="217" t="s">
        <v>152</v>
      </c>
      <c r="E290" s="218" t="s">
        <v>464</v>
      </c>
      <c r="F290" s="219" t="s">
        <v>465</v>
      </c>
      <c r="G290" s="220" t="s">
        <v>406</v>
      </c>
      <c r="H290" s="269"/>
      <c r="I290" s="222"/>
      <c r="J290" s="223">
        <f>ROUND(I290*H290,2)</f>
        <v>0</v>
      </c>
      <c r="K290" s="219" t="s">
        <v>156</v>
      </c>
      <c r="L290" s="43"/>
      <c r="M290" s="224" t="s">
        <v>1</v>
      </c>
      <c r="N290" s="225" t="s">
        <v>41</v>
      </c>
      <c r="O290" s="90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8" t="s">
        <v>265</v>
      </c>
      <c r="AT290" s="228" t="s">
        <v>152</v>
      </c>
      <c r="AU290" s="228" t="s">
        <v>86</v>
      </c>
      <c r="AY290" s="16" t="s">
        <v>149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6" t="s">
        <v>84</v>
      </c>
      <c r="BK290" s="229">
        <f>ROUND(I290*H290,2)</f>
        <v>0</v>
      </c>
      <c r="BL290" s="16" t="s">
        <v>265</v>
      </c>
      <c r="BM290" s="228" t="s">
        <v>762</v>
      </c>
    </row>
    <row r="291" s="2" customFormat="1">
      <c r="A291" s="37"/>
      <c r="B291" s="38"/>
      <c r="C291" s="39"/>
      <c r="D291" s="230" t="s">
        <v>159</v>
      </c>
      <c r="E291" s="39"/>
      <c r="F291" s="231" t="s">
        <v>467</v>
      </c>
      <c r="G291" s="39"/>
      <c r="H291" s="39"/>
      <c r="I291" s="232"/>
      <c r="J291" s="39"/>
      <c r="K291" s="39"/>
      <c r="L291" s="43"/>
      <c r="M291" s="233"/>
      <c r="N291" s="23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159</v>
      </c>
      <c r="AU291" s="16" t="s">
        <v>86</v>
      </c>
    </row>
    <row r="292" s="12" customFormat="1" ht="22.8" customHeight="1">
      <c r="A292" s="12"/>
      <c r="B292" s="201"/>
      <c r="C292" s="202"/>
      <c r="D292" s="203" t="s">
        <v>75</v>
      </c>
      <c r="E292" s="215" t="s">
        <v>468</v>
      </c>
      <c r="F292" s="215" t="s">
        <v>469</v>
      </c>
      <c r="G292" s="202"/>
      <c r="H292" s="202"/>
      <c r="I292" s="205"/>
      <c r="J292" s="216">
        <f>BK292</f>
        <v>0</v>
      </c>
      <c r="K292" s="202"/>
      <c r="L292" s="207"/>
      <c r="M292" s="208"/>
      <c r="N292" s="209"/>
      <c r="O292" s="209"/>
      <c r="P292" s="210">
        <f>SUM(P293:P317)</f>
        <v>0</v>
      </c>
      <c r="Q292" s="209"/>
      <c r="R292" s="210">
        <f>SUM(R293:R317)</f>
        <v>0.37257800000000002</v>
      </c>
      <c r="S292" s="209"/>
      <c r="T292" s="211">
        <f>SUM(T293:T317)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2" t="s">
        <v>86</v>
      </c>
      <c r="AT292" s="213" t="s">
        <v>75</v>
      </c>
      <c r="AU292" s="213" t="s">
        <v>84</v>
      </c>
      <c r="AY292" s="212" t="s">
        <v>149</v>
      </c>
      <c r="BK292" s="214">
        <f>SUM(BK293:BK317)</f>
        <v>0</v>
      </c>
    </row>
    <row r="293" s="2" customFormat="1" ht="16.5" customHeight="1">
      <c r="A293" s="37"/>
      <c r="B293" s="38"/>
      <c r="C293" s="217" t="s">
        <v>475</v>
      </c>
      <c r="D293" s="217" t="s">
        <v>152</v>
      </c>
      <c r="E293" s="218" t="s">
        <v>471</v>
      </c>
      <c r="F293" s="219" t="s">
        <v>472</v>
      </c>
      <c r="G293" s="220" t="s">
        <v>155</v>
      </c>
      <c r="H293" s="221">
        <v>23.960000000000001</v>
      </c>
      <c r="I293" s="222"/>
      <c r="J293" s="223">
        <f>ROUND(I293*H293,2)</f>
        <v>0</v>
      </c>
      <c r="K293" s="219" t="s">
        <v>156</v>
      </c>
      <c r="L293" s="43"/>
      <c r="M293" s="224" t="s">
        <v>1</v>
      </c>
      <c r="N293" s="225" t="s">
        <v>41</v>
      </c>
      <c r="O293" s="90"/>
      <c r="P293" s="226">
        <f>O293*H293</f>
        <v>0</v>
      </c>
      <c r="Q293" s="226">
        <v>0.00029999999999999997</v>
      </c>
      <c r="R293" s="226">
        <f>Q293*H293</f>
        <v>0.0071879999999999999</v>
      </c>
      <c r="S293" s="226">
        <v>0</v>
      </c>
      <c r="T293" s="22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8" t="s">
        <v>265</v>
      </c>
      <c r="AT293" s="228" t="s">
        <v>152</v>
      </c>
      <c r="AU293" s="228" t="s">
        <v>86</v>
      </c>
      <c r="AY293" s="16" t="s">
        <v>149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6" t="s">
        <v>84</v>
      </c>
      <c r="BK293" s="229">
        <f>ROUND(I293*H293,2)</f>
        <v>0</v>
      </c>
      <c r="BL293" s="16" t="s">
        <v>265</v>
      </c>
      <c r="BM293" s="228" t="s">
        <v>763</v>
      </c>
    </row>
    <row r="294" s="2" customFormat="1">
      <c r="A294" s="37"/>
      <c r="B294" s="38"/>
      <c r="C294" s="39"/>
      <c r="D294" s="230" t="s">
        <v>159</v>
      </c>
      <c r="E294" s="39"/>
      <c r="F294" s="231" t="s">
        <v>474</v>
      </c>
      <c r="G294" s="39"/>
      <c r="H294" s="39"/>
      <c r="I294" s="232"/>
      <c r="J294" s="39"/>
      <c r="K294" s="39"/>
      <c r="L294" s="43"/>
      <c r="M294" s="233"/>
      <c r="N294" s="23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159</v>
      </c>
      <c r="AU294" s="16" t="s">
        <v>86</v>
      </c>
    </row>
    <row r="295" s="2" customFormat="1" ht="16.5" customHeight="1">
      <c r="A295" s="37"/>
      <c r="B295" s="38"/>
      <c r="C295" s="217" t="s">
        <v>495</v>
      </c>
      <c r="D295" s="217" t="s">
        <v>152</v>
      </c>
      <c r="E295" s="218" t="s">
        <v>476</v>
      </c>
      <c r="F295" s="219" t="s">
        <v>477</v>
      </c>
      <c r="G295" s="220" t="s">
        <v>155</v>
      </c>
      <c r="H295" s="221">
        <v>23.960000000000001</v>
      </c>
      <c r="I295" s="222"/>
      <c r="J295" s="223">
        <f>ROUND(I295*H295,2)</f>
        <v>0</v>
      </c>
      <c r="K295" s="219" t="s">
        <v>156</v>
      </c>
      <c r="L295" s="43"/>
      <c r="M295" s="224" t="s">
        <v>1</v>
      </c>
      <c r="N295" s="225" t="s">
        <v>41</v>
      </c>
      <c r="O295" s="90"/>
      <c r="P295" s="226">
        <f>O295*H295</f>
        <v>0</v>
      </c>
      <c r="Q295" s="226">
        <v>0.0045500000000000002</v>
      </c>
      <c r="R295" s="226">
        <f>Q295*H295</f>
        <v>0.109018</v>
      </c>
      <c r="S295" s="226">
        <v>0</v>
      </c>
      <c r="T295" s="22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8" t="s">
        <v>265</v>
      </c>
      <c r="AT295" s="228" t="s">
        <v>152</v>
      </c>
      <c r="AU295" s="228" t="s">
        <v>86</v>
      </c>
      <c r="AY295" s="16" t="s">
        <v>149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6" t="s">
        <v>84</v>
      </c>
      <c r="BK295" s="229">
        <f>ROUND(I295*H295,2)</f>
        <v>0</v>
      </c>
      <c r="BL295" s="16" t="s">
        <v>265</v>
      </c>
      <c r="BM295" s="228" t="s">
        <v>764</v>
      </c>
    </row>
    <row r="296" s="2" customFormat="1">
      <c r="A296" s="37"/>
      <c r="B296" s="38"/>
      <c r="C296" s="39"/>
      <c r="D296" s="230" t="s">
        <v>159</v>
      </c>
      <c r="E296" s="39"/>
      <c r="F296" s="231" t="s">
        <v>479</v>
      </c>
      <c r="G296" s="39"/>
      <c r="H296" s="39"/>
      <c r="I296" s="232"/>
      <c r="J296" s="39"/>
      <c r="K296" s="39"/>
      <c r="L296" s="43"/>
      <c r="M296" s="233"/>
      <c r="N296" s="234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159</v>
      </c>
      <c r="AU296" s="16" t="s">
        <v>86</v>
      </c>
    </row>
    <row r="297" s="2" customFormat="1" ht="24.15" customHeight="1">
      <c r="A297" s="37"/>
      <c r="B297" s="38"/>
      <c r="C297" s="217" t="s">
        <v>463</v>
      </c>
      <c r="D297" s="217" t="s">
        <v>152</v>
      </c>
      <c r="E297" s="218" t="s">
        <v>481</v>
      </c>
      <c r="F297" s="219" t="s">
        <v>482</v>
      </c>
      <c r="G297" s="220" t="s">
        <v>155</v>
      </c>
      <c r="H297" s="221">
        <v>23.960000000000001</v>
      </c>
      <c r="I297" s="222"/>
      <c r="J297" s="223">
        <f>ROUND(I297*H297,2)</f>
        <v>0</v>
      </c>
      <c r="K297" s="219" t="s">
        <v>156</v>
      </c>
      <c r="L297" s="43"/>
      <c r="M297" s="224" t="s">
        <v>1</v>
      </c>
      <c r="N297" s="225" t="s">
        <v>41</v>
      </c>
      <c r="O297" s="90"/>
      <c r="P297" s="226">
        <f>O297*H297</f>
        <v>0</v>
      </c>
      <c r="Q297" s="226">
        <v>0.0091999999999999998</v>
      </c>
      <c r="R297" s="226">
        <f>Q297*H297</f>
        <v>0.22043200000000002</v>
      </c>
      <c r="S297" s="226">
        <v>0</v>
      </c>
      <c r="T297" s="22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8" t="s">
        <v>265</v>
      </c>
      <c r="AT297" s="228" t="s">
        <v>152</v>
      </c>
      <c r="AU297" s="228" t="s">
        <v>86</v>
      </c>
      <c r="AY297" s="16" t="s">
        <v>149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6" t="s">
        <v>84</v>
      </c>
      <c r="BK297" s="229">
        <f>ROUND(I297*H297,2)</f>
        <v>0</v>
      </c>
      <c r="BL297" s="16" t="s">
        <v>265</v>
      </c>
      <c r="BM297" s="228" t="s">
        <v>765</v>
      </c>
    </row>
    <row r="298" s="2" customFormat="1">
      <c r="A298" s="37"/>
      <c r="B298" s="38"/>
      <c r="C298" s="39"/>
      <c r="D298" s="230" t="s">
        <v>159</v>
      </c>
      <c r="E298" s="39"/>
      <c r="F298" s="231" t="s">
        <v>484</v>
      </c>
      <c r="G298" s="39"/>
      <c r="H298" s="39"/>
      <c r="I298" s="232"/>
      <c r="J298" s="39"/>
      <c r="K298" s="39"/>
      <c r="L298" s="43"/>
      <c r="M298" s="233"/>
      <c r="N298" s="234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159</v>
      </c>
      <c r="AU298" s="16" t="s">
        <v>86</v>
      </c>
    </row>
    <row r="299" s="13" customFormat="1">
      <c r="A299" s="13"/>
      <c r="B299" s="235"/>
      <c r="C299" s="236"/>
      <c r="D299" s="230" t="s">
        <v>161</v>
      </c>
      <c r="E299" s="237" t="s">
        <v>1</v>
      </c>
      <c r="F299" s="238" t="s">
        <v>766</v>
      </c>
      <c r="G299" s="236"/>
      <c r="H299" s="239">
        <v>20.719999999999999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161</v>
      </c>
      <c r="AU299" s="245" t="s">
        <v>86</v>
      </c>
      <c r="AV299" s="13" t="s">
        <v>86</v>
      </c>
      <c r="AW299" s="13" t="s">
        <v>33</v>
      </c>
      <c r="AX299" s="13" t="s">
        <v>76</v>
      </c>
      <c r="AY299" s="245" t="s">
        <v>149</v>
      </c>
    </row>
    <row r="300" s="13" customFormat="1">
      <c r="A300" s="13"/>
      <c r="B300" s="235"/>
      <c r="C300" s="236"/>
      <c r="D300" s="230" t="s">
        <v>161</v>
      </c>
      <c r="E300" s="237" t="s">
        <v>1</v>
      </c>
      <c r="F300" s="238" t="s">
        <v>751</v>
      </c>
      <c r="G300" s="236"/>
      <c r="H300" s="239">
        <v>3.2400000000000002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161</v>
      </c>
      <c r="AU300" s="245" t="s">
        <v>86</v>
      </c>
      <c r="AV300" s="13" t="s">
        <v>86</v>
      </c>
      <c r="AW300" s="13" t="s">
        <v>33</v>
      </c>
      <c r="AX300" s="13" t="s">
        <v>76</v>
      </c>
      <c r="AY300" s="245" t="s">
        <v>149</v>
      </c>
    </row>
    <row r="301" s="14" customFormat="1">
      <c r="A301" s="14"/>
      <c r="B301" s="246"/>
      <c r="C301" s="247"/>
      <c r="D301" s="230" t="s">
        <v>161</v>
      </c>
      <c r="E301" s="248" t="s">
        <v>1</v>
      </c>
      <c r="F301" s="249" t="s">
        <v>163</v>
      </c>
      <c r="G301" s="247"/>
      <c r="H301" s="250">
        <v>23.960000000000001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161</v>
      </c>
      <c r="AU301" s="256" t="s">
        <v>86</v>
      </c>
      <c r="AV301" s="14" t="s">
        <v>157</v>
      </c>
      <c r="AW301" s="14" t="s">
        <v>33</v>
      </c>
      <c r="AX301" s="14" t="s">
        <v>84</v>
      </c>
      <c r="AY301" s="256" t="s">
        <v>149</v>
      </c>
    </row>
    <row r="302" s="2" customFormat="1" ht="16.5" customHeight="1">
      <c r="A302" s="37"/>
      <c r="B302" s="38"/>
      <c r="C302" s="259" t="s">
        <v>470</v>
      </c>
      <c r="D302" s="259" t="s">
        <v>206</v>
      </c>
      <c r="E302" s="260" t="s">
        <v>486</v>
      </c>
      <c r="F302" s="261" t="s">
        <v>487</v>
      </c>
      <c r="G302" s="262" t="s">
        <v>155</v>
      </c>
      <c r="H302" s="263">
        <v>24.439</v>
      </c>
      <c r="I302" s="264"/>
      <c r="J302" s="265">
        <f>ROUND(I302*H302,2)</f>
        <v>0</v>
      </c>
      <c r="K302" s="261" t="s">
        <v>1</v>
      </c>
      <c r="L302" s="266"/>
      <c r="M302" s="267" t="s">
        <v>1</v>
      </c>
      <c r="N302" s="268" t="s">
        <v>41</v>
      </c>
      <c r="O302" s="90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8" t="s">
        <v>375</v>
      </c>
      <c r="AT302" s="228" t="s">
        <v>206</v>
      </c>
      <c r="AU302" s="228" t="s">
        <v>86</v>
      </c>
      <c r="AY302" s="16" t="s">
        <v>149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6" t="s">
        <v>84</v>
      </c>
      <c r="BK302" s="229">
        <f>ROUND(I302*H302,2)</f>
        <v>0</v>
      </c>
      <c r="BL302" s="16" t="s">
        <v>265</v>
      </c>
      <c r="BM302" s="228" t="s">
        <v>767</v>
      </c>
    </row>
    <row r="303" s="13" customFormat="1">
      <c r="A303" s="13"/>
      <c r="B303" s="235"/>
      <c r="C303" s="236"/>
      <c r="D303" s="230" t="s">
        <v>161</v>
      </c>
      <c r="E303" s="236"/>
      <c r="F303" s="238" t="s">
        <v>768</v>
      </c>
      <c r="G303" s="236"/>
      <c r="H303" s="239">
        <v>24.439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161</v>
      </c>
      <c r="AU303" s="245" t="s">
        <v>86</v>
      </c>
      <c r="AV303" s="13" t="s">
        <v>86</v>
      </c>
      <c r="AW303" s="13" t="s">
        <v>4</v>
      </c>
      <c r="AX303" s="13" t="s">
        <v>84</v>
      </c>
      <c r="AY303" s="245" t="s">
        <v>149</v>
      </c>
    </row>
    <row r="304" s="2" customFormat="1" ht="16.5" customHeight="1">
      <c r="A304" s="37"/>
      <c r="B304" s="38"/>
      <c r="C304" s="217" t="s">
        <v>485</v>
      </c>
      <c r="D304" s="217" t="s">
        <v>152</v>
      </c>
      <c r="E304" s="218" t="s">
        <v>491</v>
      </c>
      <c r="F304" s="219" t="s">
        <v>492</v>
      </c>
      <c r="G304" s="220" t="s">
        <v>155</v>
      </c>
      <c r="H304" s="221">
        <v>3.2400000000000002</v>
      </c>
      <c r="I304" s="222"/>
      <c r="J304" s="223">
        <f>ROUND(I304*H304,2)</f>
        <v>0</v>
      </c>
      <c r="K304" s="219" t="s">
        <v>156</v>
      </c>
      <c r="L304" s="43"/>
      <c r="M304" s="224" t="s">
        <v>1</v>
      </c>
      <c r="N304" s="225" t="s">
        <v>41</v>
      </c>
      <c r="O304" s="90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8" t="s">
        <v>265</v>
      </c>
      <c r="AT304" s="228" t="s">
        <v>152</v>
      </c>
      <c r="AU304" s="228" t="s">
        <v>86</v>
      </c>
      <c r="AY304" s="16" t="s">
        <v>149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6" t="s">
        <v>84</v>
      </c>
      <c r="BK304" s="229">
        <f>ROUND(I304*H304,2)</f>
        <v>0</v>
      </c>
      <c r="BL304" s="16" t="s">
        <v>265</v>
      </c>
      <c r="BM304" s="228" t="s">
        <v>769</v>
      </c>
    </row>
    <row r="305" s="2" customFormat="1">
      <c r="A305" s="37"/>
      <c r="B305" s="38"/>
      <c r="C305" s="39"/>
      <c r="D305" s="230" t="s">
        <v>159</v>
      </c>
      <c r="E305" s="39"/>
      <c r="F305" s="231" t="s">
        <v>494</v>
      </c>
      <c r="G305" s="39"/>
      <c r="H305" s="39"/>
      <c r="I305" s="232"/>
      <c r="J305" s="39"/>
      <c r="K305" s="39"/>
      <c r="L305" s="43"/>
      <c r="M305" s="233"/>
      <c r="N305" s="234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159</v>
      </c>
      <c r="AU305" s="16" t="s">
        <v>86</v>
      </c>
    </row>
    <row r="306" s="13" customFormat="1">
      <c r="A306" s="13"/>
      <c r="B306" s="235"/>
      <c r="C306" s="236"/>
      <c r="D306" s="230" t="s">
        <v>161</v>
      </c>
      <c r="E306" s="237" t="s">
        <v>1</v>
      </c>
      <c r="F306" s="238" t="s">
        <v>751</v>
      </c>
      <c r="G306" s="236"/>
      <c r="H306" s="239">
        <v>3.2400000000000002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161</v>
      </c>
      <c r="AU306" s="245" t="s">
        <v>86</v>
      </c>
      <c r="AV306" s="13" t="s">
        <v>86</v>
      </c>
      <c r="AW306" s="13" t="s">
        <v>33</v>
      </c>
      <c r="AX306" s="13" t="s">
        <v>76</v>
      </c>
      <c r="AY306" s="245" t="s">
        <v>149</v>
      </c>
    </row>
    <row r="307" s="14" customFormat="1">
      <c r="A307" s="14"/>
      <c r="B307" s="246"/>
      <c r="C307" s="247"/>
      <c r="D307" s="230" t="s">
        <v>161</v>
      </c>
      <c r="E307" s="248" t="s">
        <v>1</v>
      </c>
      <c r="F307" s="249" t="s">
        <v>163</v>
      </c>
      <c r="G307" s="247"/>
      <c r="H307" s="250">
        <v>3.2400000000000002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161</v>
      </c>
      <c r="AU307" s="256" t="s">
        <v>86</v>
      </c>
      <c r="AV307" s="14" t="s">
        <v>157</v>
      </c>
      <c r="AW307" s="14" t="s">
        <v>33</v>
      </c>
      <c r="AX307" s="14" t="s">
        <v>84</v>
      </c>
      <c r="AY307" s="256" t="s">
        <v>149</v>
      </c>
    </row>
    <row r="308" s="2" customFormat="1" ht="16.5" customHeight="1">
      <c r="A308" s="37"/>
      <c r="B308" s="38"/>
      <c r="C308" s="217" t="s">
        <v>490</v>
      </c>
      <c r="D308" s="217" t="s">
        <v>152</v>
      </c>
      <c r="E308" s="218" t="s">
        <v>496</v>
      </c>
      <c r="F308" s="219" t="s">
        <v>497</v>
      </c>
      <c r="G308" s="220" t="s">
        <v>155</v>
      </c>
      <c r="H308" s="221">
        <v>23.960000000000001</v>
      </c>
      <c r="I308" s="222"/>
      <c r="J308" s="223">
        <f>ROUND(I308*H308,2)</f>
        <v>0</v>
      </c>
      <c r="K308" s="219" t="s">
        <v>156</v>
      </c>
      <c r="L308" s="43"/>
      <c r="M308" s="224" t="s">
        <v>1</v>
      </c>
      <c r="N308" s="225" t="s">
        <v>41</v>
      </c>
      <c r="O308" s="90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8" t="s">
        <v>265</v>
      </c>
      <c r="AT308" s="228" t="s">
        <v>152</v>
      </c>
      <c r="AU308" s="228" t="s">
        <v>86</v>
      </c>
      <c r="AY308" s="16" t="s">
        <v>149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6" t="s">
        <v>84</v>
      </c>
      <c r="BK308" s="229">
        <f>ROUND(I308*H308,2)</f>
        <v>0</v>
      </c>
      <c r="BL308" s="16" t="s">
        <v>265</v>
      </c>
      <c r="BM308" s="228" t="s">
        <v>770</v>
      </c>
    </row>
    <row r="309" s="2" customFormat="1">
      <c r="A309" s="37"/>
      <c r="B309" s="38"/>
      <c r="C309" s="39"/>
      <c r="D309" s="230" t="s">
        <v>159</v>
      </c>
      <c r="E309" s="39"/>
      <c r="F309" s="231" t="s">
        <v>499</v>
      </c>
      <c r="G309" s="39"/>
      <c r="H309" s="39"/>
      <c r="I309" s="232"/>
      <c r="J309" s="39"/>
      <c r="K309" s="39"/>
      <c r="L309" s="43"/>
      <c r="M309" s="233"/>
      <c r="N309" s="234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159</v>
      </c>
      <c r="AU309" s="16" t="s">
        <v>86</v>
      </c>
    </row>
    <row r="310" s="2" customFormat="1" ht="16.5" customHeight="1">
      <c r="A310" s="37"/>
      <c r="B310" s="38"/>
      <c r="C310" s="217" t="s">
        <v>480</v>
      </c>
      <c r="D310" s="217" t="s">
        <v>152</v>
      </c>
      <c r="E310" s="218" t="s">
        <v>501</v>
      </c>
      <c r="F310" s="219" t="s">
        <v>502</v>
      </c>
      <c r="G310" s="220" t="s">
        <v>155</v>
      </c>
      <c r="H310" s="221">
        <v>23.960000000000001</v>
      </c>
      <c r="I310" s="222"/>
      <c r="J310" s="223">
        <f>ROUND(I310*H310,2)</f>
        <v>0</v>
      </c>
      <c r="K310" s="219" t="s">
        <v>156</v>
      </c>
      <c r="L310" s="43"/>
      <c r="M310" s="224" t="s">
        <v>1</v>
      </c>
      <c r="N310" s="225" t="s">
        <v>41</v>
      </c>
      <c r="O310" s="90"/>
      <c r="P310" s="226">
        <f>O310*H310</f>
        <v>0</v>
      </c>
      <c r="Q310" s="226">
        <v>0.0015</v>
      </c>
      <c r="R310" s="226">
        <f>Q310*H310</f>
        <v>0.03594</v>
      </c>
      <c r="S310" s="226">
        <v>0</v>
      </c>
      <c r="T310" s="22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8" t="s">
        <v>265</v>
      </c>
      <c r="AT310" s="228" t="s">
        <v>152</v>
      </c>
      <c r="AU310" s="228" t="s">
        <v>86</v>
      </c>
      <c r="AY310" s="16" t="s">
        <v>149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6" t="s">
        <v>84</v>
      </c>
      <c r="BK310" s="229">
        <f>ROUND(I310*H310,2)</f>
        <v>0</v>
      </c>
      <c r="BL310" s="16" t="s">
        <v>265</v>
      </c>
      <c r="BM310" s="228" t="s">
        <v>771</v>
      </c>
    </row>
    <row r="311" s="2" customFormat="1">
      <c r="A311" s="37"/>
      <c r="B311" s="38"/>
      <c r="C311" s="39"/>
      <c r="D311" s="230" t="s">
        <v>159</v>
      </c>
      <c r="E311" s="39"/>
      <c r="F311" s="231" t="s">
        <v>504</v>
      </c>
      <c r="G311" s="39"/>
      <c r="H311" s="39"/>
      <c r="I311" s="232"/>
      <c r="J311" s="39"/>
      <c r="K311" s="39"/>
      <c r="L311" s="43"/>
      <c r="M311" s="233"/>
      <c r="N311" s="234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159</v>
      </c>
      <c r="AU311" s="16" t="s">
        <v>86</v>
      </c>
    </row>
    <row r="312" s="2" customFormat="1" ht="16.5" customHeight="1">
      <c r="A312" s="37"/>
      <c r="B312" s="38"/>
      <c r="C312" s="217" t="s">
        <v>500</v>
      </c>
      <c r="D312" s="217" t="s">
        <v>152</v>
      </c>
      <c r="E312" s="218" t="s">
        <v>506</v>
      </c>
      <c r="F312" s="219" t="s">
        <v>507</v>
      </c>
      <c r="G312" s="220" t="s">
        <v>508</v>
      </c>
      <c r="H312" s="221">
        <v>32.100000000000001</v>
      </c>
      <c r="I312" s="222"/>
      <c r="J312" s="223">
        <f>ROUND(I312*H312,2)</f>
        <v>0</v>
      </c>
      <c r="K312" s="219" t="s">
        <v>1</v>
      </c>
      <c r="L312" s="43"/>
      <c r="M312" s="224" t="s">
        <v>1</v>
      </c>
      <c r="N312" s="225" t="s">
        <v>41</v>
      </c>
      <c r="O312" s="90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8" t="s">
        <v>265</v>
      </c>
      <c r="AT312" s="228" t="s">
        <v>152</v>
      </c>
      <c r="AU312" s="228" t="s">
        <v>86</v>
      </c>
      <c r="AY312" s="16" t="s">
        <v>149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6" t="s">
        <v>84</v>
      </c>
      <c r="BK312" s="229">
        <f>ROUND(I312*H312,2)</f>
        <v>0</v>
      </c>
      <c r="BL312" s="16" t="s">
        <v>265</v>
      </c>
      <c r="BM312" s="228" t="s">
        <v>772</v>
      </c>
    </row>
    <row r="313" s="2" customFormat="1">
      <c r="A313" s="37"/>
      <c r="B313" s="38"/>
      <c r="C313" s="39"/>
      <c r="D313" s="230" t="s">
        <v>159</v>
      </c>
      <c r="E313" s="39"/>
      <c r="F313" s="231" t="s">
        <v>507</v>
      </c>
      <c r="G313" s="39"/>
      <c r="H313" s="39"/>
      <c r="I313" s="232"/>
      <c r="J313" s="39"/>
      <c r="K313" s="39"/>
      <c r="L313" s="43"/>
      <c r="M313" s="233"/>
      <c r="N313" s="234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159</v>
      </c>
      <c r="AU313" s="16" t="s">
        <v>86</v>
      </c>
    </row>
    <row r="314" s="13" customFormat="1">
      <c r="A314" s="13"/>
      <c r="B314" s="235"/>
      <c r="C314" s="236"/>
      <c r="D314" s="230" t="s">
        <v>161</v>
      </c>
      <c r="E314" s="237" t="s">
        <v>1</v>
      </c>
      <c r="F314" s="238" t="s">
        <v>773</v>
      </c>
      <c r="G314" s="236"/>
      <c r="H314" s="239">
        <v>32.100000000000001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161</v>
      </c>
      <c r="AU314" s="245" t="s">
        <v>86</v>
      </c>
      <c r="AV314" s="13" t="s">
        <v>86</v>
      </c>
      <c r="AW314" s="13" t="s">
        <v>33</v>
      </c>
      <c r="AX314" s="13" t="s">
        <v>76</v>
      </c>
      <c r="AY314" s="245" t="s">
        <v>149</v>
      </c>
    </row>
    <row r="315" s="14" customFormat="1">
      <c r="A315" s="14"/>
      <c r="B315" s="246"/>
      <c r="C315" s="247"/>
      <c r="D315" s="230" t="s">
        <v>161</v>
      </c>
      <c r="E315" s="248" t="s">
        <v>1</v>
      </c>
      <c r="F315" s="249" t="s">
        <v>163</v>
      </c>
      <c r="G315" s="247"/>
      <c r="H315" s="250">
        <v>32.100000000000001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6" t="s">
        <v>161</v>
      </c>
      <c r="AU315" s="256" t="s">
        <v>86</v>
      </c>
      <c r="AV315" s="14" t="s">
        <v>157</v>
      </c>
      <c r="AW315" s="14" t="s">
        <v>33</v>
      </c>
      <c r="AX315" s="14" t="s">
        <v>84</v>
      </c>
      <c r="AY315" s="256" t="s">
        <v>149</v>
      </c>
    </row>
    <row r="316" s="2" customFormat="1" ht="16.5" customHeight="1">
      <c r="A316" s="37"/>
      <c r="B316" s="38"/>
      <c r="C316" s="217" t="s">
        <v>505</v>
      </c>
      <c r="D316" s="217" t="s">
        <v>152</v>
      </c>
      <c r="E316" s="218" t="s">
        <v>512</v>
      </c>
      <c r="F316" s="219" t="s">
        <v>513</v>
      </c>
      <c r="G316" s="220" t="s">
        <v>406</v>
      </c>
      <c r="H316" s="269"/>
      <c r="I316" s="222"/>
      <c r="J316" s="223">
        <f>ROUND(I316*H316,2)</f>
        <v>0</v>
      </c>
      <c r="K316" s="219" t="s">
        <v>156</v>
      </c>
      <c r="L316" s="43"/>
      <c r="M316" s="224" t="s">
        <v>1</v>
      </c>
      <c r="N316" s="225" t="s">
        <v>41</v>
      </c>
      <c r="O316" s="90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8" t="s">
        <v>265</v>
      </c>
      <c r="AT316" s="228" t="s">
        <v>152</v>
      </c>
      <c r="AU316" s="228" t="s">
        <v>86</v>
      </c>
      <c r="AY316" s="16" t="s">
        <v>149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6" t="s">
        <v>84</v>
      </c>
      <c r="BK316" s="229">
        <f>ROUND(I316*H316,2)</f>
        <v>0</v>
      </c>
      <c r="BL316" s="16" t="s">
        <v>265</v>
      </c>
      <c r="BM316" s="228" t="s">
        <v>774</v>
      </c>
    </row>
    <row r="317" s="2" customFormat="1">
      <c r="A317" s="37"/>
      <c r="B317" s="38"/>
      <c r="C317" s="39"/>
      <c r="D317" s="230" t="s">
        <v>159</v>
      </c>
      <c r="E317" s="39"/>
      <c r="F317" s="231" t="s">
        <v>515</v>
      </c>
      <c r="G317" s="39"/>
      <c r="H317" s="39"/>
      <c r="I317" s="232"/>
      <c r="J317" s="39"/>
      <c r="K317" s="39"/>
      <c r="L317" s="43"/>
      <c r="M317" s="233"/>
      <c r="N317" s="234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159</v>
      </c>
      <c r="AU317" s="16" t="s">
        <v>86</v>
      </c>
    </row>
    <row r="318" s="12" customFormat="1" ht="22.8" customHeight="1">
      <c r="A318" s="12"/>
      <c r="B318" s="201"/>
      <c r="C318" s="202"/>
      <c r="D318" s="203" t="s">
        <v>75</v>
      </c>
      <c r="E318" s="215" t="s">
        <v>516</v>
      </c>
      <c r="F318" s="215" t="s">
        <v>517</v>
      </c>
      <c r="G318" s="202"/>
      <c r="H318" s="202"/>
      <c r="I318" s="205"/>
      <c r="J318" s="216">
        <f>BK318</f>
        <v>0</v>
      </c>
      <c r="K318" s="202"/>
      <c r="L318" s="207"/>
      <c r="M318" s="208"/>
      <c r="N318" s="209"/>
      <c r="O318" s="209"/>
      <c r="P318" s="210">
        <f>SUM(P319:P334)</f>
        <v>0</v>
      </c>
      <c r="Q318" s="209"/>
      <c r="R318" s="210">
        <f>SUM(R319:R334)</f>
        <v>0.46242000000000005</v>
      </c>
      <c r="S318" s="209"/>
      <c r="T318" s="211">
        <f>SUM(T319:T334)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2" t="s">
        <v>86</v>
      </c>
      <c r="AT318" s="213" t="s">
        <v>75</v>
      </c>
      <c r="AU318" s="213" t="s">
        <v>84</v>
      </c>
      <c r="AY318" s="212" t="s">
        <v>149</v>
      </c>
      <c r="BK318" s="214">
        <f>SUM(BK319:BK334)</f>
        <v>0</v>
      </c>
    </row>
    <row r="319" s="2" customFormat="1" ht="16.5" customHeight="1">
      <c r="A319" s="37"/>
      <c r="B319" s="38"/>
      <c r="C319" s="217" t="s">
        <v>511</v>
      </c>
      <c r="D319" s="217" t="s">
        <v>152</v>
      </c>
      <c r="E319" s="218" t="s">
        <v>518</v>
      </c>
      <c r="F319" s="219" t="s">
        <v>519</v>
      </c>
      <c r="G319" s="220" t="s">
        <v>155</v>
      </c>
      <c r="H319" s="221">
        <v>73.400000000000006</v>
      </c>
      <c r="I319" s="222"/>
      <c r="J319" s="223">
        <f>ROUND(I319*H319,2)</f>
        <v>0</v>
      </c>
      <c r="K319" s="219" t="s">
        <v>156</v>
      </c>
      <c r="L319" s="43"/>
      <c r="M319" s="224" t="s">
        <v>1</v>
      </c>
      <c r="N319" s="225" t="s">
        <v>41</v>
      </c>
      <c r="O319" s="90"/>
      <c r="P319" s="226">
        <f>O319*H319</f>
        <v>0</v>
      </c>
      <c r="Q319" s="226">
        <v>0.00029999999999999997</v>
      </c>
      <c r="R319" s="226">
        <f>Q319*H319</f>
        <v>0.022020000000000001</v>
      </c>
      <c r="S319" s="226">
        <v>0</v>
      </c>
      <c r="T319" s="22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8" t="s">
        <v>265</v>
      </c>
      <c r="AT319" s="228" t="s">
        <v>152</v>
      </c>
      <c r="AU319" s="228" t="s">
        <v>86</v>
      </c>
      <c r="AY319" s="16" t="s">
        <v>149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6" t="s">
        <v>84</v>
      </c>
      <c r="BK319" s="229">
        <f>ROUND(I319*H319,2)</f>
        <v>0</v>
      </c>
      <c r="BL319" s="16" t="s">
        <v>265</v>
      </c>
      <c r="BM319" s="228" t="s">
        <v>775</v>
      </c>
    </row>
    <row r="320" s="2" customFormat="1">
      <c r="A320" s="37"/>
      <c r="B320" s="38"/>
      <c r="C320" s="39"/>
      <c r="D320" s="230" t="s">
        <v>159</v>
      </c>
      <c r="E320" s="39"/>
      <c r="F320" s="231" t="s">
        <v>521</v>
      </c>
      <c r="G320" s="39"/>
      <c r="H320" s="39"/>
      <c r="I320" s="232"/>
      <c r="J320" s="39"/>
      <c r="K320" s="39"/>
      <c r="L320" s="43"/>
      <c r="M320" s="233"/>
      <c r="N320" s="234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159</v>
      </c>
      <c r="AU320" s="16" t="s">
        <v>86</v>
      </c>
    </row>
    <row r="321" s="2" customFormat="1" ht="16.5" customHeight="1">
      <c r="A321" s="37"/>
      <c r="B321" s="38"/>
      <c r="C321" s="217" t="s">
        <v>166</v>
      </c>
      <c r="D321" s="217" t="s">
        <v>152</v>
      </c>
      <c r="E321" s="218" t="s">
        <v>529</v>
      </c>
      <c r="F321" s="219" t="s">
        <v>530</v>
      </c>
      <c r="G321" s="220" t="s">
        <v>155</v>
      </c>
      <c r="H321" s="221">
        <v>73.400000000000006</v>
      </c>
      <c r="I321" s="222"/>
      <c r="J321" s="223">
        <f>ROUND(I321*H321,2)</f>
        <v>0</v>
      </c>
      <c r="K321" s="219" t="s">
        <v>156</v>
      </c>
      <c r="L321" s="43"/>
      <c r="M321" s="224" t="s">
        <v>1</v>
      </c>
      <c r="N321" s="225" t="s">
        <v>41</v>
      </c>
      <c r="O321" s="90"/>
      <c r="P321" s="226">
        <f>O321*H321</f>
        <v>0</v>
      </c>
      <c r="Q321" s="226">
        <v>0.0060000000000000001</v>
      </c>
      <c r="R321" s="226">
        <f>Q321*H321</f>
        <v>0.44040000000000007</v>
      </c>
      <c r="S321" s="226">
        <v>0</v>
      </c>
      <c r="T321" s="22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8" t="s">
        <v>265</v>
      </c>
      <c r="AT321" s="228" t="s">
        <v>152</v>
      </c>
      <c r="AU321" s="228" t="s">
        <v>86</v>
      </c>
      <c r="AY321" s="16" t="s">
        <v>149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6" t="s">
        <v>84</v>
      </c>
      <c r="BK321" s="229">
        <f>ROUND(I321*H321,2)</f>
        <v>0</v>
      </c>
      <c r="BL321" s="16" t="s">
        <v>265</v>
      </c>
      <c r="BM321" s="228" t="s">
        <v>776</v>
      </c>
    </row>
    <row r="322" s="2" customFormat="1">
      <c r="A322" s="37"/>
      <c r="B322" s="38"/>
      <c r="C322" s="39"/>
      <c r="D322" s="230" t="s">
        <v>159</v>
      </c>
      <c r="E322" s="39"/>
      <c r="F322" s="231" t="s">
        <v>532</v>
      </c>
      <c r="G322" s="39"/>
      <c r="H322" s="39"/>
      <c r="I322" s="232"/>
      <c r="J322" s="39"/>
      <c r="K322" s="39"/>
      <c r="L322" s="43"/>
      <c r="M322" s="233"/>
      <c r="N322" s="234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159</v>
      </c>
      <c r="AU322" s="16" t="s">
        <v>86</v>
      </c>
    </row>
    <row r="323" s="2" customFormat="1" ht="16.5" customHeight="1">
      <c r="A323" s="37"/>
      <c r="B323" s="38"/>
      <c r="C323" s="259" t="s">
        <v>522</v>
      </c>
      <c r="D323" s="259" t="s">
        <v>206</v>
      </c>
      <c r="E323" s="260" t="s">
        <v>533</v>
      </c>
      <c r="F323" s="261" t="s">
        <v>534</v>
      </c>
      <c r="G323" s="262" t="s">
        <v>155</v>
      </c>
      <c r="H323" s="263">
        <v>74.867999999999995</v>
      </c>
      <c r="I323" s="264"/>
      <c r="J323" s="265">
        <f>ROUND(I323*H323,2)</f>
        <v>0</v>
      </c>
      <c r="K323" s="261" t="s">
        <v>1</v>
      </c>
      <c r="L323" s="266"/>
      <c r="M323" s="267" t="s">
        <v>1</v>
      </c>
      <c r="N323" s="268" t="s">
        <v>41</v>
      </c>
      <c r="O323" s="90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8" t="s">
        <v>375</v>
      </c>
      <c r="AT323" s="228" t="s">
        <v>206</v>
      </c>
      <c r="AU323" s="228" t="s">
        <v>86</v>
      </c>
      <c r="AY323" s="16" t="s">
        <v>149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6" t="s">
        <v>84</v>
      </c>
      <c r="BK323" s="229">
        <f>ROUND(I323*H323,2)</f>
        <v>0</v>
      </c>
      <c r="BL323" s="16" t="s">
        <v>265</v>
      </c>
      <c r="BM323" s="228" t="s">
        <v>777</v>
      </c>
    </row>
    <row r="324" s="13" customFormat="1">
      <c r="A324" s="13"/>
      <c r="B324" s="235"/>
      <c r="C324" s="236"/>
      <c r="D324" s="230" t="s">
        <v>161</v>
      </c>
      <c r="E324" s="236"/>
      <c r="F324" s="238" t="s">
        <v>778</v>
      </c>
      <c r="G324" s="236"/>
      <c r="H324" s="239">
        <v>74.867999999999995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161</v>
      </c>
      <c r="AU324" s="245" t="s">
        <v>86</v>
      </c>
      <c r="AV324" s="13" t="s">
        <v>86</v>
      </c>
      <c r="AW324" s="13" t="s">
        <v>4</v>
      </c>
      <c r="AX324" s="13" t="s">
        <v>84</v>
      </c>
      <c r="AY324" s="245" t="s">
        <v>149</v>
      </c>
    </row>
    <row r="325" s="2" customFormat="1" ht="16.5" customHeight="1">
      <c r="A325" s="37"/>
      <c r="B325" s="38"/>
      <c r="C325" s="217" t="s">
        <v>189</v>
      </c>
      <c r="D325" s="217" t="s">
        <v>152</v>
      </c>
      <c r="E325" s="218" t="s">
        <v>538</v>
      </c>
      <c r="F325" s="219" t="s">
        <v>539</v>
      </c>
      <c r="G325" s="220" t="s">
        <v>155</v>
      </c>
      <c r="H325" s="221">
        <v>73.400000000000006</v>
      </c>
      <c r="I325" s="222"/>
      <c r="J325" s="223">
        <f>ROUND(I325*H325,2)</f>
        <v>0</v>
      </c>
      <c r="K325" s="219" t="s">
        <v>156</v>
      </c>
      <c r="L325" s="43"/>
      <c r="M325" s="224" t="s">
        <v>1</v>
      </c>
      <c r="N325" s="225" t="s">
        <v>41</v>
      </c>
      <c r="O325" s="90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8" t="s">
        <v>265</v>
      </c>
      <c r="AT325" s="228" t="s">
        <v>152</v>
      </c>
      <c r="AU325" s="228" t="s">
        <v>86</v>
      </c>
      <c r="AY325" s="16" t="s">
        <v>149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6" t="s">
        <v>84</v>
      </c>
      <c r="BK325" s="229">
        <f>ROUND(I325*H325,2)</f>
        <v>0</v>
      </c>
      <c r="BL325" s="16" t="s">
        <v>265</v>
      </c>
      <c r="BM325" s="228" t="s">
        <v>779</v>
      </c>
    </row>
    <row r="326" s="2" customFormat="1">
      <c r="A326" s="37"/>
      <c r="B326" s="38"/>
      <c r="C326" s="39"/>
      <c r="D326" s="230" t="s">
        <v>159</v>
      </c>
      <c r="E326" s="39"/>
      <c r="F326" s="231" t="s">
        <v>541</v>
      </c>
      <c r="G326" s="39"/>
      <c r="H326" s="39"/>
      <c r="I326" s="232"/>
      <c r="J326" s="39"/>
      <c r="K326" s="39"/>
      <c r="L326" s="43"/>
      <c r="M326" s="233"/>
      <c r="N326" s="234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159</v>
      </c>
      <c r="AU326" s="16" t="s">
        <v>86</v>
      </c>
    </row>
    <row r="327" s="2" customFormat="1" ht="16.5" customHeight="1">
      <c r="A327" s="37"/>
      <c r="B327" s="38"/>
      <c r="C327" s="217" t="s">
        <v>198</v>
      </c>
      <c r="D327" s="217" t="s">
        <v>152</v>
      </c>
      <c r="E327" s="218" t="s">
        <v>543</v>
      </c>
      <c r="F327" s="219" t="s">
        <v>544</v>
      </c>
      <c r="G327" s="220" t="s">
        <v>155</v>
      </c>
      <c r="H327" s="221">
        <v>73.400000000000006</v>
      </c>
      <c r="I327" s="222"/>
      <c r="J327" s="223">
        <f>ROUND(I327*H327,2)</f>
        <v>0</v>
      </c>
      <c r="K327" s="219" t="s">
        <v>156</v>
      </c>
      <c r="L327" s="43"/>
      <c r="M327" s="224" t="s">
        <v>1</v>
      </c>
      <c r="N327" s="225" t="s">
        <v>41</v>
      </c>
      <c r="O327" s="90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8" t="s">
        <v>265</v>
      </c>
      <c r="AT327" s="228" t="s">
        <v>152</v>
      </c>
      <c r="AU327" s="228" t="s">
        <v>86</v>
      </c>
      <c r="AY327" s="16" t="s">
        <v>149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6" t="s">
        <v>84</v>
      </c>
      <c r="BK327" s="229">
        <f>ROUND(I327*H327,2)</f>
        <v>0</v>
      </c>
      <c r="BL327" s="16" t="s">
        <v>265</v>
      </c>
      <c r="BM327" s="228" t="s">
        <v>780</v>
      </c>
    </row>
    <row r="328" s="2" customFormat="1">
      <c r="A328" s="37"/>
      <c r="B328" s="38"/>
      <c r="C328" s="39"/>
      <c r="D328" s="230" t="s">
        <v>159</v>
      </c>
      <c r="E328" s="39"/>
      <c r="F328" s="231" t="s">
        <v>546</v>
      </c>
      <c r="G328" s="39"/>
      <c r="H328" s="39"/>
      <c r="I328" s="232"/>
      <c r="J328" s="39"/>
      <c r="K328" s="39"/>
      <c r="L328" s="43"/>
      <c r="M328" s="233"/>
      <c r="N328" s="234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159</v>
      </c>
      <c r="AU328" s="16" t="s">
        <v>86</v>
      </c>
    </row>
    <row r="329" s="2" customFormat="1" ht="16.5" customHeight="1">
      <c r="A329" s="37"/>
      <c r="B329" s="38"/>
      <c r="C329" s="217" t="s">
        <v>537</v>
      </c>
      <c r="D329" s="217" t="s">
        <v>152</v>
      </c>
      <c r="E329" s="218" t="s">
        <v>548</v>
      </c>
      <c r="F329" s="219" t="s">
        <v>549</v>
      </c>
      <c r="G329" s="220" t="s">
        <v>508</v>
      </c>
      <c r="H329" s="221">
        <v>20</v>
      </c>
      <c r="I329" s="222"/>
      <c r="J329" s="223">
        <f>ROUND(I329*H329,2)</f>
        <v>0</v>
      </c>
      <c r="K329" s="219" t="s">
        <v>1</v>
      </c>
      <c r="L329" s="43"/>
      <c r="M329" s="224" t="s">
        <v>1</v>
      </c>
      <c r="N329" s="225" t="s">
        <v>41</v>
      </c>
      <c r="O329" s="90"/>
      <c r="P329" s="226">
        <f>O329*H329</f>
        <v>0</v>
      </c>
      <c r="Q329" s="226">
        <v>0</v>
      </c>
      <c r="R329" s="226">
        <f>Q329*H329</f>
        <v>0</v>
      </c>
      <c r="S329" s="226">
        <v>0</v>
      </c>
      <c r="T329" s="22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8" t="s">
        <v>265</v>
      </c>
      <c r="AT329" s="228" t="s">
        <v>152</v>
      </c>
      <c r="AU329" s="228" t="s">
        <v>86</v>
      </c>
      <c r="AY329" s="16" t="s">
        <v>149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6" t="s">
        <v>84</v>
      </c>
      <c r="BK329" s="229">
        <f>ROUND(I329*H329,2)</f>
        <v>0</v>
      </c>
      <c r="BL329" s="16" t="s">
        <v>265</v>
      </c>
      <c r="BM329" s="228" t="s">
        <v>781</v>
      </c>
    </row>
    <row r="330" s="2" customFormat="1">
      <c r="A330" s="37"/>
      <c r="B330" s="38"/>
      <c r="C330" s="39"/>
      <c r="D330" s="230" t="s">
        <v>159</v>
      </c>
      <c r="E330" s="39"/>
      <c r="F330" s="231" t="s">
        <v>549</v>
      </c>
      <c r="G330" s="39"/>
      <c r="H330" s="39"/>
      <c r="I330" s="232"/>
      <c r="J330" s="39"/>
      <c r="K330" s="39"/>
      <c r="L330" s="43"/>
      <c r="M330" s="233"/>
      <c r="N330" s="234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159</v>
      </c>
      <c r="AU330" s="16" t="s">
        <v>86</v>
      </c>
    </row>
    <row r="331" s="13" customFormat="1">
      <c r="A331" s="13"/>
      <c r="B331" s="235"/>
      <c r="C331" s="236"/>
      <c r="D331" s="230" t="s">
        <v>161</v>
      </c>
      <c r="E331" s="237" t="s">
        <v>1</v>
      </c>
      <c r="F331" s="238" t="s">
        <v>782</v>
      </c>
      <c r="G331" s="236"/>
      <c r="H331" s="239">
        <v>20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161</v>
      </c>
      <c r="AU331" s="245" t="s">
        <v>86</v>
      </c>
      <c r="AV331" s="13" t="s">
        <v>86</v>
      </c>
      <c r="AW331" s="13" t="s">
        <v>33</v>
      </c>
      <c r="AX331" s="13" t="s">
        <v>76</v>
      </c>
      <c r="AY331" s="245" t="s">
        <v>149</v>
      </c>
    </row>
    <row r="332" s="14" customFormat="1">
      <c r="A332" s="14"/>
      <c r="B332" s="246"/>
      <c r="C332" s="247"/>
      <c r="D332" s="230" t="s">
        <v>161</v>
      </c>
      <c r="E332" s="248" t="s">
        <v>1</v>
      </c>
      <c r="F332" s="249" t="s">
        <v>163</v>
      </c>
      <c r="G332" s="247"/>
      <c r="H332" s="250">
        <v>20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6" t="s">
        <v>161</v>
      </c>
      <c r="AU332" s="256" t="s">
        <v>86</v>
      </c>
      <c r="AV332" s="14" t="s">
        <v>157</v>
      </c>
      <c r="AW332" s="14" t="s">
        <v>33</v>
      </c>
      <c r="AX332" s="14" t="s">
        <v>84</v>
      </c>
      <c r="AY332" s="256" t="s">
        <v>149</v>
      </c>
    </row>
    <row r="333" s="2" customFormat="1" ht="16.5" customHeight="1">
      <c r="A333" s="37"/>
      <c r="B333" s="38"/>
      <c r="C333" s="217" t="s">
        <v>542</v>
      </c>
      <c r="D333" s="217" t="s">
        <v>152</v>
      </c>
      <c r="E333" s="218" t="s">
        <v>552</v>
      </c>
      <c r="F333" s="219" t="s">
        <v>553</v>
      </c>
      <c r="G333" s="220" t="s">
        <v>406</v>
      </c>
      <c r="H333" s="269"/>
      <c r="I333" s="222"/>
      <c r="J333" s="223">
        <f>ROUND(I333*H333,2)</f>
        <v>0</v>
      </c>
      <c r="K333" s="219" t="s">
        <v>156</v>
      </c>
      <c r="L333" s="43"/>
      <c r="M333" s="224" t="s">
        <v>1</v>
      </c>
      <c r="N333" s="225" t="s">
        <v>41</v>
      </c>
      <c r="O333" s="90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28" t="s">
        <v>265</v>
      </c>
      <c r="AT333" s="228" t="s">
        <v>152</v>
      </c>
      <c r="AU333" s="228" t="s">
        <v>86</v>
      </c>
      <c r="AY333" s="16" t="s">
        <v>149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6" t="s">
        <v>84</v>
      </c>
      <c r="BK333" s="229">
        <f>ROUND(I333*H333,2)</f>
        <v>0</v>
      </c>
      <c r="BL333" s="16" t="s">
        <v>265</v>
      </c>
      <c r="BM333" s="228" t="s">
        <v>783</v>
      </c>
    </row>
    <row r="334" s="2" customFormat="1">
      <c r="A334" s="37"/>
      <c r="B334" s="38"/>
      <c r="C334" s="39"/>
      <c r="D334" s="230" t="s">
        <v>159</v>
      </c>
      <c r="E334" s="39"/>
      <c r="F334" s="231" t="s">
        <v>555</v>
      </c>
      <c r="G334" s="39"/>
      <c r="H334" s="39"/>
      <c r="I334" s="232"/>
      <c r="J334" s="39"/>
      <c r="K334" s="39"/>
      <c r="L334" s="43"/>
      <c r="M334" s="233"/>
      <c r="N334" s="234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159</v>
      </c>
      <c r="AU334" s="16" t="s">
        <v>86</v>
      </c>
    </row>
    <row r="335" s="12" customFormat="1" ht="22.8" customHeight="1">
      <c r="A335" s="12"/>
      <c r="B335" s="201"/>
      <c r="C335" s="202"/>
      <c r="D335" s="203" t="s">
        <v>75</v>
      </c>
      <c r="E335" s="215" t="s">
        <v>556</v>
      </c>
      <c r="F335" s="215" t="s">
        <v>557</v>
      </c>
      <c r="G335" s="202"/>
      <c r="H335" s="202"/>
      <c r="I335" s="205"/>
      <c r="J335" s="216">
        <f>BK335</f>
        <v>0</v>
      </c>
      <c r="K335" s="202"/>
      <c r="L335" s="207"/>
      <c r="M335" s="208"/>
      <c r="N335" s="209"/>
      <c r="O335" s="209"/>
      <c r="P335" s="210">
        <f>P336</f>
        <v>0</v>
      </c>
      <c r="Q335" s="209"/>
      <c r="R335" s="210">
        <f>R336</f>
        <v>0</v>
      </c>
      <c r="S335" s="209"/>
      <c r="T335" s="211">
        <f>T336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2" t="s">
        <v>86</v>
      </c>
      <c r="AT335" s="213" t="s">
        <v>75</v>
      </c>
      <c r="AU335" s="213" t="s">
        <v>84</v>
      </c>
      <c r="AY335" s="212" t="s">
        <v>149</v>
      </c>
      <c r="BK335" s="214">
        <f>BK336</f>
        <v>0</v>
      </c>
    </row>
    <row r="336" s="2" customFormat="1" ht="16.5" customHeight="1">
      <c r="A336" s="37"/>
      <c r="B336" s="38"/>
      <c r="C336" s="217" t="s">
        <v>547</v>
      </c>
      <c r="D336" s="217" t="s">
        <v>152</v>
      </c>
      <c r="E336" s="218" t="s">
        <v>559</v>
      </c>
      <c r="F336" s="219" t="s">
        <v>560</v>
      </c>
      <c r="G336" s="220" t="s">
        <v>232</v>
      </c>
      <c r="H336" s="221">
        <v>2</v>
      </c>
      <c r="I336" s="222"/>
      <c r="J336" s="223">
        <f>ROUND(I336*H336,2)</f>
        <v>0</v>
      </c>
      <c r="K336" s="219" t="s">
        <v>1</v>
      </c>
      <c r="L336" s="43"/>
      <c r="M336" s="224" t="s">
        <v>1</v>
      </c>
      <c r="N336" s="225" t="s">
        <v>41</v>
      </c>
      <c r="O336" s="90"/>
      <c r="P336" s="226">
        <f>O336*H336</f>
        <v>0</v>
      </c>
      <c r="Q336" s="226">
        <v>0</v>
      </c>
      <c r="R336" s="226">
        <f>Q336*H336</f>
        <v>0</v>
      </c>
      <c r="S336" s="226">
        <v>0</v>
      </c>
      <c r="T336" s="227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8" t="s">
        <v>265</v>
      </c>
      <c r="AT336" s="228" t="s">
        <v>152</v>
      </c>
      <c r="AU336" s="228" t="s">
        <v>86</v>
      </c>
      <c r="AY336" s="16" t="s">
        <v>149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6" t="s">
        <v>84</v>
      </c>
      <c r="BK336" s="229">
        <f>ROUND(I336*H336,2)</f>
        <v>0</v>
      </c>
      <c r="BL336" s="16" t="s">
        <v>265</v>
      </c>
      <c r="BM336" s="228" t="s">
        <v>784</v>
      </c>
    </row>
    <row r="337" s="12" customFormat="1" ht="22.8" customHeight="1">
      <c r="A337" s="12"/>
      <c r="B337" s="201"/>
      <c r="C337" s="202"/>
      <c r="D337" s="203" t="s">
        <v>75</v>
      </c>
      <c r="E337" s="215" t="s">
        <v>562</v>
      </c>
      <c r="F337" s="215" t="s">
        <v>563</v>
      </c>
      <c r="G337" s="202"/>
      <c r="H337" s="202"/>
      <c r="I337" s="205"/>
      <c r="J337" s="216">
        <f>BK337</f>
        <v>0</v>
      </c>
      <c r="K337" s="202"/>
      <c r="L337" s="207"/>
      <c r="M337" s="208"/>
      <c r="N337" s="209"/>
      <c r="O337" s="209"/>
      <c r="P337" s="210">
        <f>SUM(P338:P339)</f>
        <v>0</v>
      </c>
      <c r="Q337" s="209"/>
      <c r="R337" s="210">
        <f>SUM(R338:R339)</f>
        <v>0</v>
      </c>
      <c r="S337" s="209"/>
      <c r="T337" s="211">
        <f>SUM(T338:T339)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2" t="s">
        <v>86</v>
      </c>
      <c r="AT337" s="213" t="s">
        <v>75</v>
      </c>
      <c r="AU337" s="213" t="s">
        <v>84</v>
      </c>
      <c r="AY337" s="212" t="s">
        <v>149</v>
      </c>
      <c r="BK337" s="214">
        <f>SUM(BK338:BK339)</f>
        <v>0</v>
      </c>
    </row>
    <row r="338" s="2" customFormat="1" ht="16.5" customHeight="1">
      <c r="A338" s="37"/>
      <c r="B338" s="38"/>
      <c r="C338" s="217" t="s">
        <v>558</v>
      </c>
      <c r="D338" s="217" t="s">
        <v>152</v>
      </c>
      <c r="E338" s="218" t="s">
        <v>785</v>
      </c>
      <c r="F338" s="219" t="s">
        <v>786</v>
      </c>
      <c r="G338" s="220" t="s">
        <v>155</v>
      </c>
      <c r="H338" s="221">
        <v>23.960000000000001</v>
      </c>
      <c r="I338" s="222"/>
      <c r="J338" s="223">
        <f>ROUND(I338*H338,2)</f>
        <v>0</v>
      </c>
      <c r="K338" s="219" t="s">
        <v>1</v>
      </c>
      <c r="L338" s="43"/>
      <c r="M338" s="224" t="s">
        <v>1</v>
      </c>
      <c r="N338" s="225" t="s">
        <v>41</v>
      </c>
      <c r="O338" s="90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8" t="s">
        <v>265</v>
      </c>
      <c r="AT338" s="228" t="s">
        <v>152</v>
      </c>
      <c r="AU338" s="228" t="s">
        <v>86</v>
      </c>
      <c r="AY338" s="16" t="s">
        <v>149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6" t="s">
        <v>84</v>
      </c>
      <c r="BK338" s="229">
        <f>ROUND(I338*H338,2)</f>
        <v>0</v>
      </c>
      <c r="BL338" s="16" t="s">
        <v>265</v>
      </c>
      <c r="BM338" s="228" t="s">
        <v>787</v>
      </c>
    </row>
    <row r="339" s="2" customFormat="1" ht="16.5" customHeight="1">
      <c r="A339" s="37"/>
      <c r="B339" s="38"/>
      <c r="C339" s="217" t="s">
        <v>551</v>
      </c>
      <c r="D339" s="217" t="s">
        <v>152</v>
      </c>
      <c r="E339" s="218" t="s">
        <v>565</v>
      </c>
      <c r="F339" s="219" t="s">
        <v>566</v>
      </c>
      <c r="G339" s="220" t="s">
        <v>155</v>
      </c>
      <c r="H339" s="221">
        <v>48.149999999999999</v>
      </c>
      <c r="I339" s="222"/>
      <c r="J339" s="223">
        <f>ROUND(I339*H339,2)</f>
        <v>0</v>
      </c>
      <c r="K339" s="219" t="s">
        <v>1</v>
      </c>
      <c r="L339" s="43"/>
      <c r="M339" s="273" t="s">
        <v>1</v>
      </c>
      <c r="N339" s="274" t="s">
        <v>41</v>
      </c>
      <c r="O339" s="275"/>
      <c r="P339" s="276">
        <f>O339*H339</f>
        <v>0</v>
      </c>
      <c r="Q339" s="276">
        <v>0</v>
      </c>
      <c r="R339" s="276">
        <f>Q339*H339</f>
        <v>0</v>
      </c>
      <c r="S339" s="276">
        <v>0</v>
      </c>
      <c r="T339" s="27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28" t="s">
        <v>265</v>
      </c>
      <c r="AT339" s="228" t="s">
        <v>152</v>
      </c>
      <c r="AU339" s="228" t="s">
        <v>86</v>
      </c>
      <c r="AY339" s="16" t="s">
        <v>149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6" t="s">
        <v>84</v>
      </c>
      <c r="BK339" s="229">
        <f>ROUND(I339*H339,2)</f>
        <v>0</v>
      </c>
      <c r="BL339" s="16" t="s">
        <v>265</v>
      </c>
      <c r="BM339" s="228" t="s">
        <v>788</v>
      </c>
    </row>
    <row r="340" s="2" customFormat="1" ht="6.96" customHeight="1">
      <c r="A340" s="37"/>
      <c r="B340" s="65"/>
      <c r="C340" s="66"/>
      <c r="D340" s="66"/>
      <c r="E340" s="66"/>
      <c r="F340" s="66"/>
      <c r="G340" s="66"/>
      <c r="H340" s="66"/>
      <c r="I340" s="66"/>
      <c r="J340" s="66"/>
      <c r="K340" s="66"/>
      <c r="L340" s="43"/>
      <c r="M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</row>
  </sheetData>
  <sheetProtection sheet="1" autoFilter="0" formatColumns="0" formatRows="0" objects="1" scenarios="1" spinCount="100000" saltValue="da0HpsvnMT+b/FK92xTXRoV1v+GTLnqyAfkTBcQWcHhHtOKSz1NW9nKJYrvf5FYIoWd3dMjS80XULkn9d2GSlw==" hashValue="Yn6yMZGZC56ysHGKIfHND+WNFRNVx9nmgg95fOWcSUb6Enz1qrequv5MXn7E96zcNNz3ylnMx2mEcE6VrSdjmQ==" algorithmName="SHA-512" password="CC35"/>
  <autoFilter ref="C136:K339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ZŠ Havlíčkova - modernizace WC v roce 2025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789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6. 3. 2025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ROUND(J137,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ROUND((SUM(BE137:BE328)),  2)</f>
        <v>0</v>
      </c>
      <c r="G33" s="37"/>
      <c r="H33" s="37"/>
      <c r="I33" s="154">
        <v>0.20999999999999999</v>
      </c>
      <c r="J33" s="153">
        <f>ROUND(((SUM(BE137:BE328))*I33),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ROUND((SUM(BF137:BF328)),  2)</f>
        <v>0</v>
      </c>
      <c r="G34" s="37"/>
      <c r="H34" s="37"/>
      <c r="I34" s="154">
        <v>0.12</v>
      </c>
      <c r="J34" s="153">
        <f>ROUND(((SUM(BF137:BF328))*I34),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ROUND((SUM(BG137:BG328)),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ROUND((SUM(BH137:BH328)),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ROUND((SUM(BI137:BI328)),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ZŠ Havlíčkova - modernizace WC v roce 2025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11 - Sociální zařízení dívky - 3.NP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6. 3. 2025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Český Těšín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J137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113</v>
      </c>
      <c r="E97" s="181"/>
      <c r="F97" s="181"/>
      <c r="G97" s="181"/>
      <c r="H97" s="181"/>
      <c r="I97" s="181"/>
      <c r="J97" s="182">
        <f>J138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114</v>
      </c>
      <c r="E98" s="187"/>
      <c r="F98" s="187"/>
      <c r="G98" s="187"/>
      <c r="H98" s="187"/>
      <c r="I98" s="187"/>
      <c r="J98" s="188">
        <f>J139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115</v>
      </c>
      <c r="E99" s="187"/>
      <c r="F99" s="187"/>
      <c r="G99" s="187"/>
      <c r="H99" s="187"/>
      <c r="I99" s="187"/>
      <c r="J99" s="188">
        <f>J144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116</v>
      </c>
      <c r="E100" s="187"/>
      <c r="F100" s="187"/>
      <c r="G100" s="187"/>
      <c r="H100" s="187"/>
      <c r="I100" s="187"/>
      <c r="J100" s="188">
        <f>J145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119</v>
      </c>
      <c r="E101" s="187"/>
      <c r="F101" s="187"/>
      <c r="G101" s="187"/>
      <c r="H101" s="187"/>
      <c r="I101" s="187"/>
      <c r="J101" s="188">
        <f>J154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4"/>
      <c r="C102" s="185"/>
      <c r="D102" s="186" t="s">
        <v>117</v>
      </c>
      <c r="E102" s="187"/>
      <c r="F102" s="187"/>
      <c r="G102" s="187"/>
      <c r="H102" s="187"/>
      <c r="I102" s="187"/>
      <c r="J102" s="188">
        <f>J155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118</v>
      </c>
      <c r="E103" s="187"/>
      <c r="F103" s="187"/>
      <c r="G103" s="187"/>
      <c r="H103" s="187"/>
      <c r="I103" s="187"/>
      <c r="J103" s="188">
        <f>J160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4"/>
      <c r="C104" s="185"/>
      <c r="D104" s="186" t="s">
        <v>120</v>
      </c>
      <c r="E104" s="187"/>
      <c r="F104" s="187"/>
      <c r="G104" s="187"/>
      <c r="H104" s="187"/>
      <c r="I104" s="187"/>
      <c r="J104" s="188">
        <f>J167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4"/>
      <c r="C105" s="185"/>
      <c r="D105" s="186" t="s">
        <v>121</v>
      </c>
      <c r="E105" s="187"/>
      <c r="F105" s="187"/>
      <c r="G105" s="187"/>
      <c r="H105" s="187"/>
      <c r="I105" s="187"/>
      <c r="J105" s="188">
        <f>J172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4"/>
      <c r="C106" s="185"/>
      <c r="D106" s="186" t="s">
        <v>122</v>
      </c>
      <c r="E106" s="187"/>
      <c r="F106" s="187"/>
      <c r="G106" s="187"/>
      <c r="H106" s="187"/>
      <c r="I106" s="187"/>
      <c r="J106" s="188">
        <f>J175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4"/>
      <c r="C107" s="185"/>
      <c r="D107" s="186" t="s">
        <v>123</v>
      </c>
      <c r="E107" s="187"/>
      <c r="F107" s="187"/>
      <c r="G107" s="187"/>
      <c r="H107" s="187"/>
      <c r="I107" s="187"/>
      <c r="J107" s="188">
        <f>J231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8"/>
      <c r="C108" s="179"/>
      <c r="D108" s="180" t="s">
        <v>124</v>
      </c>
      <c r="E108" s="181"/>
      <c r="F108" s="181"/>
      <c r="G108" s="181"/>
      <c r="H108" s="181"/>
      <c r="I108" s="181"/>
      <c r="J108" s="182">
        <f>J234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4"/>
      <c r="C109" s="185"/>
      <c r="D109" s="186" t="s">
        <v>125</v>
      </c>
      <c r="E109" s="187"/>
      <c r="F109" s="187"/>
      <c r="G109" s="187"/>
      <c r="H109" s="187"/>
      <c r="I109" s="187"/>
      <c r="J109" s="188">
        <f>J235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126</v>
      </c>
      <c r="E110" s="187"/>
      <c r="F110" s="187"/>
      <c r="G110" s="187"/>
      <c r="H110" s="187"/>
      <c r="I110" s="187"/>
      <c r="J110" s="188">
        <f>J256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127</v>
      </c>
      <c r="E111" s="187"/>
      <c r="F111" s="187"/>
      <c r="G111" s="187"/>
      <c r="H111" s="187"/>
      <c r="I111" s="187"/>
      <c r="J111" s="188">
        <f>J258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128</v>
      </c>
      <c r="E112" s="187"/>
      <c r="F112" s="187"/>
      <c r="G112" s="187"/>
      <c r="H112" s="187"/>
      <c r="I112" s="187"/>
      <c r="J112" s="188">
        <f>J263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129</v>
      </c>
      <c r="E113" s="187"/>
      <c r="F113" s="187"/>
      <c r="G113" s="187"/>
      <c r="H113" s="187"/>
      <c r="I113" s="187"/>
      <c r="J113" s="188">
        <f>J274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130</v>
      </c>
      <c r="E114" s="187"/>
      <c r="F114" s="187"/>
      <c r="G114" s="187"/>
      <c r="H114" s="187"/>
      <c r="I114" s="187"/>
      <c r="J114" s="188">
        <f>J283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131</v>
      </c>
      <c r="E115" s="187"/>
      <c r="F115" s="187"/>
      <c r="G115" s="187"/>
      <c r="H115" s="187"/>
      <c r="I115" s="187"/>
      <c r="J115" s="188">
        <f>J307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132</v>
      </c>
      <c r="E116" s="187"/>
      <c r="F116" s="187"/>
      <c r="G116" s="187"/>
      <c r="H116" s="187"/>
      <c r="I116" s="187"/>
      <c r="J116" s="188">
        <f>J324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133</v>
      </c>
      <c r="E117" s="187"/>
      <c r="F117" s="187"/>
      <c r="G117" s="187"/>
      <c r="H117" s="187"/>
      <c r="I117" s="187"/>
      <c r="J117" s="188">
        <f>J326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134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173" t="str">
        <f>E7</f>
        <v>ZŠ Havlíčkova - modernizace WC v roce 2025</v>
      </c>
      <c r="F127" s="31"/>
      <c r="G127" s="31"/>
      <c r="H127" s="31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106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E9</f>
        <v>SO 11 - Sociální zařízení dívky - 3.NP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9"/>
      <c r="E131" s="39"/>
      <c r="F131" s="26" t="str">
        <f>F12</f>
        <v xml:space="preserve"> </v>
      </c>
      <c r="G131" s="39"/>
      <c r="H131" s="39"/>
      <c r="I131" s="31" t="s">
        <v>22</v>
      </c>
      <c r="J131" s="78" t="str">
        <f>IF(J12="","",J12)</f>
        <v>6. 3. 2025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9"/>
      <c r="E133" s="39"/>
      <c r="F133" s="26" t="str">
        <f>E15</f>
        <v>Město Český Těšín</v>
      </c>
      <c r="G133" s="39"/>
      <c r="H133" s="39"/>
      <c r="I133" s="31" t="s">
        <v>32</v>
      </c>
      <c r="J133" s="35" t="str">
        <f>E21</f>
        <v xml:space="preserve"> 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30</v>
      </c>
      <c r="D134" s="39"/>
      <c r="E134" s="39"/>
      <c r="F134" s="26" t="str">
        <f>IF(E18="","",E18)</f>
        <v>Vyplň údaj</v>
      </c>
      <c r="G134" s="39"/>
      <c r="H134" s="39"/>
      <c r="I134" s="31" t="s">
        <v>34</v>
      </c>
      <c r="J134" s="35" t="str">
        <f>E24</f>
        <v xml:space="preserve"> 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0"/>
      <c r="B136" s="191"/>
      <c r="C136" s="192" t="s">
        <v>135</v>
      </c>
      <c r="D136" s="193" t="s">
        <v>61</v>
      </c>
      <c r="E136" s="193" t="s">
        <v>57</v>
      </c>
      <c r="F136" s="193" t="s">
        <v>58</v>
      </c>
      <c r="G136" s="193" t="s">
        <v>136</v>
      </c>
      <c r="H136" s="193" t="s">
        <v>137</v>
      </c>
      <c r="I136" s="193" t="s">
        <v>138</v>
      </c>
      <c r="J136" s="193" t="s">
        <v>110</v>
      </c>
      <c r="K136" s="194" t="s">
        <v>139</v>
      </c>
      <c r="L136" s="195"/>
      <c r="M136" s="99" t="s">
        <v>1</v>
      </c>
      <c r="N136" s="100" t="s">
        <v>40</v>
      </c>
      <c r="O136" s="100" t="s">
        <v>140</v>
      </c>
      <c r="P136" s="100" t="s">
        <v>141</v>
      </c>
      <c r="Q136" s="100" t="s">
        <v>142</v>
      </c>
      <c r="R136" s="100" t="s">
        <v>143</v>
      </c>
      <c r="S136" s="100" t="s">
        <v>144</v>
      </c>
      <c r="T136" s="101" t="s">
        <v>145</v>
      </c>
      <c r="U136" s="190"/>
      <c r="V136" s="190"/>
      <c r="W136" s="190"/>
      <c r="X136" s="190"/>
      <c r="Y136" s="190"/>
      <c r="Z136" s="190"/>
      <c r="AA136" s="190"/>
      <c r="AB136" s="190"/>
      <c r="AC136" s="190"/>
      <c r="AD136" s="190"/>
      <c r="AE136" s="190"/>
    </row>
    <row r="137" s="2" customFormat="1" ht="22.8" customHeight="1">
      <c r="A137" s="37"/>
      <c r="B137" s="38"/>
      <c r="C137" s="106" t="s">
        <v>146</v>
      </c>
      <c r="D137" s="39"/>
      <c r="E137" s="39"/>
      <c r="F137" s="39"/>
      <c r="G137" s="39"/>
      <c r="H137" s="39"/>
      <c r="I137" s="39"/>
      <c r="J137" s="196">
        <f>BK137</f>
        <v>0</v>
      </c>
      <c r="K137" s="39"/>
      <c r="L137" s="43"/>
      <c r="M137" s="102"/>
      <c r="N137" s="197"/>
      <c r="O137" s="103"/>
      <c r="P137" s="198">
        <f>P138+P234</f>
        <v>0</v>
      </c>
      <c r="Q137" s="103"/>
      <c r="R137" s="198">
        <f>R138+R234</f>
        <v>6.9377570000000004</v>
      </c>
      <c r="S137" s="103"/>
      <c r="T137" s="199">
        <f>T138+T234</f>
        <v>21.334876999999999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75</v>
      </c>
      <c r="AU137" s="16" t="s">
        <v>112</v>
      </c>
      <c r="BK137" s="200">
        <f>BK138+BK234</f>
        <v>0</v>
      </c>
    </row>
    <row r="138" s="12" customFormat="1" ht="25.92" customHeight="1">
      <c r="A138" s="12"/>
      <c r="B138" s="201"/>
      <c r="C138" s="202"/>
      <c r="D138" s="203" t="s">
        <v>75</v>
      </c>
      <c r="E138" s="204" t="s">
        <v>147</v>
      </c>
      <c r="F138" s="204" t="s">
        <v>148</v>
      </c>
      <c r="G138" s="202"/>
      <c r="H138" s="202"/>
      <c r="I138" s="205"/>
      <c r="J138" s="206">
        <f>BK138</f>
        <v>0</v>
      </c>
      <c r="K138" s="202"/>
      <c r="L138" s="207"/>
      <c r="M138" s="208"/>
      <c r="N138" s="209"/>
      <c r="O138" s="209"/>
      <c r="P138" s="210">
        <f>P139+P144+P154</f>
        <v>0</v>
      </c>
      <c r="Q138" s="209"/>
      <c r="R138" s="210">
        <f>R139+R144+R154</f>
        <v>5.1763510000000004</v>
      </c>
      <c r="S138" s="209"/>
      <c r="T138" s="211">
        <f>T139+T144+T154</f>
        <v>21.334876999999999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84</v>
      </c>
      <c r="AT138" s="213" t="s">
        <v>75</v>
      </c>
      <c r="AU138" s="213" t="s">
        <v>76</v>
      </c>
      <c r="AY138" s="212" t="s">
        <v>149</v>
      </c>
      <c r="BK138" s="214">
        <f>BK139+BK144+BK154</f>
        <v>0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150</v>
      </c>
      <c r="F139" s="215" t="s">
        <v>151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SUM(P140:P143)</f>
        <v>0</v>
      </c>
      <c r="Q139" s="209"/>
      <c r="R139" s="210">
        <f>SUM(R140:R143)</f>
        <v>0.56611199999999995</v>
      </c>
      <c r="S139" s="209"/>
      <c r="T139" s="211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149</v>
      </c>
      <c r="BK139" s="214">
        <f>SUM(BK140:BK143)</f>
        <v>0</v>
      </c>
    </row>
    <row r="140" s="2" customFormat="1" ht="16.5" customHeight="1">
      <c r="A140" s="37"/>
      <c r="B140" s="38"/>
      <c r="C140" s="217" t="s">
        <v>84</v>
      </c>
      <c r="D140" s="217" t="s">
        <v>152</v>
      </c>
      <c r="E140" s="218" t="s">
        <v>153</v>
      </c>
      <c r="F140" s="219" t="s">
        <v>154</v>
      </c>
      <c r="G140" s="220" t="s">
        <v>155</v>
      </c>
      <c r="H140" s="221">
        <v>9.5999999999999996</v>
      </c>
      <c r="I140" s="222"/>
      <c r="J140" s="223">
        <f>ROUND(I140*H140,2)</f>
        <v>0</v>
      </c>
      <c r="K140" s="219" t="s">
        <v>156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0.058970000000000002</v>
      </c>
      <c r="R140" s="226">
        <f>Q140*H140</f>
        <v>0.56611199999999995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157</v>
      </c>
      <c r="AT140" s="228" t="s">
        <v>152</v>
      </c>
      <c r="AU140" s="228" t="s">
        <v>86</v>
      </c>
      <c r="AY140" s="16" t="s">
        <v>149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157</v>
      </c>
      <c r="BM140" s="228" t="s">
        <v>790</v>
      </c>
    </row>
    <row r="141" s="2" customFormat="1">
      <c r="A141" s="37"/>
      <c r="B141" s="38"/>
      <c r="C141" s="39"/>
      <c r="D141" s="230" t="s">
        <v>159</v>
      </c>
      <c r="E141" s="39"/>
      <c r="F141" s="231" t="s">
        <v>160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86</v>
      </c>
    </row>
    <row r="142" s="13" customFormat="1">
      <c r="A142" s="13"/>
      <c r="B142" s="235"/>
      <c r="C142" s="236"/>
      <c r="D142" s="230" t="s">
        <v>161</v>
      </c>
      <c r="E142" s="237" t="s">
        <v>1</v>
      </c>
      <c r="F142" s="238" t="s">
        <v>791</v>
      </c>
      <c r="G142" s="236"/>
      <c r="H142" s="239">
        <v>9.5999999999999996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161</v>
      </c>
      <c r="AU142" s="245" t="s">
        <v>86</v>
      </c>
      <c r="AV142" s="13" t="s">
        <v>86</v>
      </c>
      <c r="AW142" s="13" t="s">
        <v>33</v>
      </c>
      <c r="AX142" s="13" t="s">
        <v>76</v>
      </c>
      <c r="AY142" s="245" t="s">
        <v>149</v>
      </c>
    </row>
    <row r="143" s="14" customFormat="1">
      <c r="A143" s="14"/>
      <c r="B143" s="246"/>
      <c r="C143" s="247"/>
      <c r="D143" s="230" t="s">
        <v>161</v>
      </c>
      <c r="E143" s="248" t="s">
        <v>1</v>
      </c>
      <c r="F143" s="249" t="s">
        <v>163</v>
      </c>
      <c r="G143" s="247"/>
      <c r="H143" s="250">
        <v>9.5999999999999996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161</v>
      </c>
      <c r="AU143" s="256" t="s">
        <v>86</v>
      </c>
      <c r="AV143" s="14" t="s">
        <v>157</v>
      </c>
      <c r="AW143" s="14" t="s">
        <v>33</v>
      </c>
      <c r="AX143" s="14" t="s">
        <v>84</v>
      </c>
      <c r="AY143" s="256" t="s">
        <v>149</v>
      </c>
    </row>
    <row r="144" s="12" customFormat="1" ht="22.8" customHeight="1">
      <c r="A144" s="12"/>
      <c r="B144" s="201"/>
      <c r="C144" s="202"/>
      <c r="D144" s="203" t="s">
        <v>75</v>
      </c>
      <c r="E144" s="215" t="s">
        <v>164</v>
      </c>
      <c r="F144" s="215" t="s">
        <v>165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P145</f>
        <v>0</v>
      </c>
      <c r="Q144" s="209"/>
      <c r="R144" s="210">
        <f>R145</f>
        <v>1.8873420000000001</v>
      </c>
      <c r="S144" s="209"/>
      <c r="T144" s="211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75</v>
      </c>
      <c r="AU144" s="213" t="s">
        <v>84</v>
      </c>
      <c r="AY144" s="212" t="s">
        <v>149</v>
      </c>
      <c r="BK144" s="214">
        <f>BK145</f>
        <v>0</v>
      </c>
    </row>
    <row r="145" s="12" customFormat="1" ht="20.88" customHeight="1">
      <c r="A145" s="12"/>
      <c r="B145" s="201"/>
      <c r="C145" s="202"/>
      <c r="D145" s="203" t="s">
        <v>75</v>
      </c>
      <c r="E145" s="215" t="s">
        <v>166</v>
      </c>
      <c r="F145" s="215" t="s">
        <v>167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SUM(P146:P153)</f>
        <v>0</v>
      </c>
      <c r="Q145" s="209"/>
      <c r="R145" s="210">
        <f>SUM(R146:R153)</f>
        <v>1.8873420000000001</v>
      </c>
      <c r="S145" s="209"/>
      <c r="T145" s="211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84</v>
      </c>
      <c r="AT145" s="213" t="s">
        <v>75</v>
      </c>
      <c r="AU145" s="213" t="s">
        <v>86</v>
      </c>
      <c r="AY145" s="212" t="s">
        <v>149</v>
      </c>
      <c r="BK145" s="214">
        <f>SUM(BK146:BK153)</f>
        <v>0</v>
      </c>
    </row>
    <row r="146" s="2" customFormat="1" ht="16.5" customHeight="1">
      <c r="A146" s="37"/>
      <c r="B146" s="38"/>
      <c r="C146" s="217" t="s">
        <v>86</v>
      </c>
      <c r="D146" s="217" t="s">
        <v>152</v>
      </c>
      <c r="E146" s="218" t="s">
        <v>176</v>
      </c>
      <c r="F146" s="219" t="s">
        <v>177</v>
      </c>
      <c r="G146" s="220" t="s">
        <v>155</v>
      </c>
      <c r="H146" s="221">
        <v>45.899999999999999</v>
      </c>
      <c r="I146" s="222"/>
      <c r="J146" s="223">
        <f>ROUND(I146*H146,2)</f>
        <v>0</v>
      </c>
      <c r="K146" s="219" t="s">
        <v>156</v>
      </c>
      <c r="L146" s="43"/>
      <c r="M146" s="224" t="s">
        <v>1</v>
      </c>
      <c r="N146" s="225" t="s">
        <v>41</v>
      </c>
      <c r="O146" s="90"/>
      <c r="P146" s="226">
        <f>O146*H146</f>
        <v>0</v>
      </c>
      <c r="Q146" s="226">
        <v>0.018380000000000001</v>
      </c>
      <c r="R146" s="226">
        <f>Q146*H146</f>
        <v>0.843642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157</v>
      </c>
      <c r="AT146" s="228" t="s">
        <v>152</v>
      </c>
      <c r="AU146" s="228" t="s">
        <v>150</v>
      </c>
      <c r="AY146" s="16" t="s">
        <v>149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157</v>
      </c>
      <c r="BM146" s="228" t="s">
        <v>792</v>
      </c>
    </row>
    <row r="147" s="2" customFormat="1">
      <c r="A147" s="37"/>
      <c r="B147" s="38"/>
      <c r="C147" s="39"/>
      <c r="D147" s="230" t="s">
        <v>159</v>
      </c>
      <c r="E147" s="39"/>
      <c r="F147" s="231" t="s">
        <v>179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159</v>
      </c>
      <c r="AU147" s="16" t="s">
        <v>150</v>
      </c>
    </row>
    <row r="148" s="2" customFormat="1" ht="16.5" customHeight="1">
      <c r="A148" s="37"/>
      <c r="B148" s="38"/>
      <c r="C148" s="217" t="s">
        <v>150</v>
      </c>
      <c r="D148" s="217" t="s">
        <v>152</v>
      </c>
      <c r="E148" s="218" t="s">
        <v>180</v>
      </c>
      <c r="F148" s="219" t="s">
        <v>181</v>
      </c>
      <c r="G148" s="220" t="s">
        <v>155</v>
      </c>
      <c r="H148" s="221">
        <v>49.700000000000003</v>
      </c>
      <c r="I148" s="222"/>
      <c r="J148" s="223">
        <f>ROUND(I148*H148,2)</f>
        <v>0</v>
      </c>
      <c r="K148" s="219" t="s">
        <v>156</v>
      </c>
      <c r="L148" s="43"/>
      <c r="M148" s="224" t="s">
        <v>1</v>
      </c>
      <c r="N148" s="225" t="s">
        <v>41</v>
      </c>
      <c r="O148" s="90"/>
      <c r="P148" s="226">
        <f>O148*H148</f>
        <v>0</v>
      </c>
      <c r="Q148" s="226">
        <v>0.021000000000000001</v>
      </c>
      <c r="R148" s="226">
        <f>Q148*H148</f>
        <v>1.0437000000000001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157</v>
      </c>
      <c r="AT148" s="228" t="s">
        <v>152</v>
      </c>
      <c r="AU148" s="228" t="s">
        <v>150</v>
      </c>
      <c r="AY148" s="16" t="s">
        <v>149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84</v>
      </c>
      <c r="BK148" s="229">
        <f>ROUND(I148*H148,2)</f>
        <v>0</v>
      </c>
      <c r="BL148" s="16" t="s">
        <v>157</v>
      </c>
      <c r="BM148" s="228" t="s">
        <v>793</v>
      </c>
    </row>
    <row r="149" s="2" customFormat="1">
      <c r="A149" s="37"/>
      <c r="B149" s="38"/>
      <c r="C149" s="39"/>
      <c r="D149" s="230" t="s">
        <v>159</v>
      </c>
      <c r="E149" s="39"/>
      <c r="F149" s="231" t="s">
        <v>183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159</v>
      </c>
      <c r="AU149" s="16" t="s">
        <v>150</v>
      </c>
    </row>
    <row r="150" s="13" customFormat="1">
      <c r="A150" s="13"/>
      <c r="B150" s="235"/>
      <c r="C150" s="236"/>
      <c r="D150" s="230" t="s">
        <v>161</v>
      </c>
      <c r="E150" s="237" t="s">
        <v>1</v>
      </c>
      <c r="F150" s="238" t="s">
        <v>794</v>
      </c>
      <c r="G150" s="236"/>
      <c r="H150" s="239">
        <v>20.399999999999999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161</v>
      </c>
      <c r="AU150" s="245" t="s">
        <v>150</v>
      </c>
      <c r="AV150" s="13" t="s">
        <v>86</v>
      </c>
      <c r="AW150" s="13" t="s">
        <v>33</v>
      </c>
      <c r="AX150" s="13" t="s">
        <v>76</v>
      </c>
      <c r="AY150" s="245" t="s">
        <v>149</v>
      </c>
    </row>
    <row r="151" s="13" customFormat="1">
      <c r="A151" s="13"/>
      <c r="B151" s="235"/>
      <c r="C151" s="236"/>
      <c r="D151" s="230" t="s">
        <v>161</v>
      </c>
      <c r="E151" s="237" t="s">
        <v>1</v>
      </c>
      <c r="F151" s="238" t="s">
        <v>795</v>
      </c>
      <c r="G151" s="236"/>
      <c r="H151" s="239">
        <v>-4.5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161</v>
      </c>
      <c r="AU151" s="245" t="s">
        <v>150</v>
      </c>
      <c r="AV151" s="13" t="s">
        <v>86</v>
      </c>
      <c r="AW151" s="13" t="s">
        <v>33</v>
      </c>
      <c r="AX151" s="13" t="s">
        <v>76</v>
      </c>
      <c r="AY151" s="245" t="s">
        <v>149</v>
      </c>
    </row>
    <row r="152" s="13" customFormat="1">
      <c r="A152" s="13"/>
      <c r="B152" s="235"/>
      <c r="C152" s="236"/>
      <c r="D152" s="230" t="s">
        <v>161</v>
      </c>
      <c r="E152" s="237" t="s">
        <v>1</v>
      </c>
      <c r="F152" s="238" t="s">
        <v>796</v>
      </c>
      <c r="G152" s="236"/>
      <c r="H152" s="239">
        <v>33.799999999999997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161</v>
      </c>
      <c r="AU152" s="245" t="s">
        <v>150</v>
      </c>
      <c r="AV152" s="13" t="s">
        <v>86</v>
      </c>
      <c r="AW152" s="13" t="s">
        <v>33</v>
      </c>
      <c r="AX152" s="13" t="s">
        <v>76</v>
      </c>
      <c r="AY152" s="245" t="s">
        <v>149</v>
      </c>
    </row>
    <row r="153" s="14" customFormat="1">
      <c r="A153" s="14"/>
      <c r="B153" s="246"/>
      <c r="C153" s="247"/>
      <c r="D153" s="230" t="s">
        <v>161</v>
      </c>
      <c r="E153" s="248" t="s">
        <v>1</v>
      </c>
      <c r="F153" s="249" t="s">
        <v>163</v>
      </c>
      <c r="G153" s="247"/>
      <c r="H153" s="250">
        <v>49.700000000000003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161</v>
      </c>
      <c r="AU153" s="256" t="s">
        <v>150</v>
      </c>
      <c r="AV153" s="14" t="s">
        <v>157</v>
      </c>
      <c r="AW153" s="14" t="s">
        <v>33</v>
      </c>
      <c r="AX153" s="14" t="s">
        <v>84</v>
      </c>
      <c r="AY153" s="256" t="s">
        <v>149</v>
      </c>
    </row>
    <row r="154" s="12" customFormat="1" ht="22.8" customHeight="1">
      <c r="A154" s="12"/>
      <c r="B154" s="201"/>
      <c r="C154" s="202"/>
      <c r="D154" s="203" t="s">
        <v>75</v>
      </c>
      <c r="E154" s="215" t="s">
        <v>212</v>
      </c>
      <c r="F154" s="215" t="s">
        <v>213</v>
      </c>
      <c r="G154" s="202"/>
      <c r="H154" s="202"/>
      <c r="I154" s="205"/>
      <c r="J154" s="216">
        <f>BK154</f>
        <v>0</v>
      </c>
      <c r="K154" s="202"/>
      <c r="L154" s="207"/>
      <c r="M154" s="208"/>
      <c r="N154" s="209"/>
      <c r="O154" s="209"/>
      <c r="P154" s="210">
        <f>P155+P160+P167+P172+P175+P231</f>
        <v>0</v>
      </c>
      <c r="Q154" s="209"/>
      <c r="R154" s="210">
        <f>R155+R160+R167+R172+R175+R231</f>
        <v>2.7228970000000006</v>
      </c>
      <c r="S154" s="209"/>
      <c r="T154" s="211">
        <f>T155+T160+T167+T172+T175+T231</f>
        <v>21.334876999999999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2" t="s">
        <v>84</v>
      </c>
      <c r="AT154" s="213" t="s">
        <v>75</v>
      </c>
      <c r="AU154" s="213" t="s">
        <v>84</v>
      </c>
      <c r="AY154" s="212" t="s">
        <v>149</v>
      </c>
      <c r="BK154" s="214">
        <f>BK155+BK160+BK167+BK172+BK175+BK231</f>
        <v>0</v>
      </c>
    </row>
    <row r="155" s="12" customFormat="1" ht="20.88" customHeight="1">
      <c r="A155" s="12"/>
      <c r="B155" s="201"/>
      <c r="C155" s="202"/>
      <c r="D155" s="203" t="s">
        <v>75</v>
      </c>
      <c r="E155" s="215" t="s">
        <v>189</v>
      </c>
      <c r="F155" s="215" t="s">
        <v>190</v>
      </c>
      <c r="G155" s="202"/>
      <c r="H155" s="202"/>
      <c r="I155" s="205"/>
      <c r="J155" s="216">
        <f>BK155</f>
        <v>0</v>
      </c>
      <c r="K155" s="202"/>
      <c r="L155" s="207"/>
      <c r="M155" s="208"/>
      <c r="N155" s="209"/>
      <c r="O155" s="209"/>
      <c r="P155" s="210">
        <f>SUM(P156:P159)</f>
        <v>0</v>
      </c>
      <c r="Q155" s="209"/>
      <c r="R155" s="210">
        <f>SUM(R156:R159)</f>
        <v>2.5410000000000004</v>
      </c>
      <c r="S155" s="209"/>
      <c r="T155" s="211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2" t="s">
        <v>84</v>
      </c>
      <c r="AT155" s="213" t="s">
        <v>75</v>
      </c>
      <c r="AU155" s="213" t="s">
        <v>86</v>
      </c>
      <c r="AY155" s="212" t="s">
        <v>149</v>
      </c>
      <c r="BK155" s="214">
        <f>SUM(BK156:BK159)</f>
        <v>0</v>
      </c>
    </row>
    <row r="156" s="2" customFormat="1" ht="16.5" customHeight="1">
      <c r="A156" s="37"/>
      <c r="B156" s="38"/>
      <c r="C156" s="217" t="s">
        <v>200</v>
      </c>
      <c r="D156" s="217" t="s">
        <v>152</v>
      </c>
      <c r="E156" s="218" t="s">
        <v>191</v>
      </c>
      <c r="F156" s="219" t="s">
        <v>192</v>
      </c>
      <c r="G156" s="220" t="s">
        <v>155</v>
      </c>
      <c r="H156" s="221">
        <v>23.100000000000001</v>
      </c>
      <c r="I156" s="222"/>
      <c r="J156" s="223">
        <f>ROUND(I156*H156,2)</f>
        <v>0</v>
      </c>
      <c r="K156" s="219" t="s">
        <v>156</v>
      </c>
      <c r="L156" s="43"/>
      <c r="M156" s="224" t="s">
        <v>1</v>
      </c>
      <c r="N156" s="225" t="s">
        <v>41</v>
      </c>
      <c r="O156" s="90"/>
      <c r="P156" s="226">
        <f>O156*H156</f>
        <v>0</v>
      </c>
      <c r="Q156" s="226">
        <v>0.11</v>
      </c>
      <c r="R156" s="226">
        <f>Q156*H156</f>
        <v>2.5410000000000004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157</v>
      </c>
      <c r="AT156" s="228" t="s">
        <v>152</v>
      </c>
      <c r="AU156" s="228" t="s">
        <v>150</v>
      </c>
      <c r="AY156" s="16" t="s">
        <v>149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84</v>
      </c>
      <c r="BK156" s="229">
        <f>ROUND(I156*H156,2)</f>
        <v>0</v>
      </c>
      <c r="BL156" s="16" t="s">
        <v>157</v>
      </c>
      <c r="BM156" s="228" t="s">
        <v>797</v>
      </c>
    </row>
    <row r="157" s="2" customFormat="1">
      <c r="A157" s="37"/>
      <c r="B157" s="38"/>
      <c r="C157" s="39"/>
      <c r="D157" s="230" t="s">
        <v>159</v>
      </c>
      <c r="E157" s="39"/>
      <c r="F157" s="231" t="s">
        <v>194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159</v>
      </c>
      <c r="AU157" s="16" t="s">
        <v>150</v>
      </c>
    </row>
    <row r="158" s="13" customFormat="1">
      <c r="A158" s="13"/>
      <c r="B158" s="235"/>
      <c r="C158" s="236"/>
      <c r="D158" s="230" t="s">
        <v>161</v>
      </c>
      <c r="E158" s="237" t="s">
        <v>1</v>
      </c>
      <c r="F158" s="238" t="s">
        <v>798</v>
      </c>
      <c r="G158" s="236"/>
      <c r="H158" s="239">
        <v>23.100000000000001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161</v>
      </c>
      <c r="AU158" s="245" t="s">
        <v>150</v>
      </c>
      <c r="AV158" s="13" t="s">
        <v>86</v>
      </c>
      <c r="AW158" s="13" t="s">
        <v>33</v>
      </c>
      <c r="AX158" s="13" t="s">
        <v>76</v>
      </c>
      <c r="AY158" s="245" t="s">
        <v>149</v>
      </c>
    </row>
    <row r="159" s="14" customFormat="1">
      <c r="A159" s="14"/>
      <c r="B159" s="246"/>
      <c r="C159" s="247"/>
      <c r="D159" s="230" t="s">
        <v>161</v>
      </c>
      <c r="E159" s="248" t="s">
        <v>1</v>
      </c>
      <c r="F159" s="249" t="s">
        <v>163</v>
      </c>
      <c r="G159" s="247"/>
      <c r="H159" s="250">
        <v>23.100000000000001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161</v>
      </c>
      <c r="AU159" s="256" t="s">
        <v>150</v>
      </c>
      <c r="AV159" s="14" t="s">
        <v>157</v>
      </c>
      <c r="AW159" s="14" t="s">
        <v>33</v>
      </c>
      <c r="AX159" s="14" t="s">
        <v>84</v>
      </c>
      <c r="AY159" s="256" t="s">
        <v>149</v>
      </c>
    </row>
    <row r="160" s="12" customFormat="1" ht="20.88" customHeight="1">
      <c r="A160" s="12"/>
      <c r="B160" s="201"/>
      <c r="C160" s="202"/>
      <c r="D160" s="203" t="s">
        <v>75</v>
      </c>
      <c r="E160" s="215" t="s">
        <v>198</v>
      </c>
      <c r="F160" s="215" t="s">
        <v>199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SUM(P161:P166)</f>
        <v>0</v>
      </c>
      <c r="Q160" s="209"/>
      <c r="R160" s="210">
        <f>SUM(R161:R166)</f>
        <v>0.17796999999999999</v>
      </c>
      <c r="S160" s="209"/>
      <c r="T160" s="211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84</v>
      </c>
      <c r="AT160" s="213" t="s">
        <v>75</v>
      </c>
      <c r="AU160" s="213" t="s">
        <v>86</v>
      </c>
      <c r="AY160" s="212" t="s">
        <v>149</v>
      </c>
      <c r="BK160" s="214">
        <f>SUM(BK161:BK166)</f>
        <v>0</v>
      </c>
    </row>
    <row r="161" s="2" customFormat="1" ht="16.5" customHeight="1">
      <c r="A161" s="37"/>
      <c r="B161" s="38"/>
      <c r="C161" s="217" t="s">
        <v>164</v>
      </c>
      <c r="D161" s="217" t="s">
        <v>152</v>
      </c>
      <c r="E161" s="218" t="s">
        <v>201</v>
      </c>
      <c r="F161" s="219" t="s">
        <v>202</v>
      </c>
      <c r="G161" s="220" t="s">
        <v>203</v>
      </c>
      <c r="H161" s="221">
        <v>3</v>
      </c>
      <c r="I161" s="222"/>
      <c r="J161" s="223">
        <f>ROUND(I161*H161,2)</f>
        <v>0</v>
      </c>
      <c r="K161" s="219" t="s">
        <v>156</v>
      </c>
      <c r="L161" s="43"/>
      <c r="M161" s="224" t="s">
        <v>1</v>
      </c>
      <c r="N161" s="225" t="s">
        <v>41</v>
      </c>
      <c r="O161" s="90"/>
      <c r="P161" s="226">
        <f>O161*H161</f>
        <v>0</v>
      </c>
      <c r="Q161" s="226">
        <v>0.04684</v>
      </c>
      <c r="R161" s="226">
        <f>Q161*H161</f>
        <v>0.14052000000000001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157</v>
      </c>
      <c r="AT161" s="228" t="s">
        <v>152</v>
      </c>
      <c r="AU161" s="228" t="s">
        <v>150</v>
      </c>
      <c r="AY161" s="16" t="s">
        <v>149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84</v>
      </c>
      <c r="BK161" s="229">
        <f>ROUND(I161*H161,2)</f>
        <v>0</v>
      </c>
      <c r="BL161" s="16" t="s">
        <v>157</v>
      </c>
      <c r="BM161" s="228" t="s">
        <v>799</v>
      </c>
    </row>
    <row r="162" s="2" customFormat="1">
      <c r="A162" s="37"/>
      <c r="B162" s="38"/>
      <c r="C162" s="39"/>
      <c r="D162" s="230" t="s">
        <v>159</v>
      </c>
      <c r="E162" s="39"/>
      <c r="F162" s="231" t="s">
        <v>205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159</v>
      </c>
      <c r="AU162" s="16" t="s">
        <v>150</v>
      </c>
    </row>
    <row r="163" s="2" customFormat="1" ht="16.5" customHeight="1">
      <c r="A163" s="37"/>
      <c r="B163" s="38"/>
      <c r="C163" s="259" t="s">
        <v>688</v>
      </c>
      <c r="D163" s="259" t="s">
        <v>206</v>
      </c>
      <c r="E163" s="260" t="s">
        <v>207</v>
      </c>
      <c r="F163" s="261" t="s">
        <v>211</v>
      </c>
      <c r="G163" s="262" t="s">
        <v>203</v>
      </c>
      <c r="H163" s="263">
        <v>2</v>
      </c>
      <c r="I163" s="264"/>
      <c r="J163" s="265">
        <f>ROUND(I163*H163,2)</f>
        <v>0</v>
      </c>
      <c r="K163" s="261" t="s">
        <v>156</v>
      </c>
      <c r="L163" s="266"/>
      <c r="M163" s="267" t="s">
        <v>1</v>
      </c>
      <c r="N163" s="268" t="s">
        <v>41</v>
      </c>
      <c r="O163" s="90"/>
      <c r="P163" s="226">
        <f>O163*H163</f>
        <v>0</v>
      </c>
      <c r="Q163" s="226">
        <v>0.01272</v>
      </c>
      <c r="R163" s="226">
        <f>Q163*H163</f>
        <v>0.025440000000000001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209</v>
      </c>
      <c r="AT163" s="228" t="s">
        <v>206</v>
      </c>
      <c r="AU163" s="228" t="s">
        <v>150</v>
      </c>
      <c r="AY163" s="16" t="s">
        <v>149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84</v>
      </c>
      <c r="BK163" s="229">
        <f>ROUND(I163*H163,2)</f>
        <v>0</v>
      </c>
      <c r="BL163" s="16" t="s">
        <v>157</v>
      </c>
      <c r="BM163" s="228" t="s">
        <v>800</v>
      </c>
    </row>
    <row r="164" s="2" customFormat="1">
      <c r="A164" s="37"/>
      <c r="B164" s="38"/>
      <c r="C164" s="39"/>
      <c r="D164" s="230" t="s">
        <v>159</v>
      </c>
      <c r="E164" s="39"/>
      <c r="F164" s="231" t="s">
        <v>211</v>
      </c>
      <c r="G164" s="39"/>
      <c r="H164" s="39"/>
      <c r="I164" s="232"/>
      <c r="J164" s="39"/>
      <c r="K164" s="39"/>
      <c r="L164" s="43"/>
      <c r="M164" s="233"/>
      <c r="N164" s="23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159</v>
      </c>
      <c r="AU164" s="16" t="s">
        <v>150</v>
      </c>
    </row>
    <row r="165" s="2" customFormat="1" ht="16.5" customHeight="1">
      <c r="A165" s="37"/>
      <c r="B165" s="38"/>
      <c r="C165" s="259" t="s">
        <v>209</v>
      </c>
      <c r="D165" s="259" t="s">
        <v>206</v>
      </c>
      <c r="E165" s="260" t="s">
        <v>801</v>
      </c>
      <c r="F165" s="261" t="s">
        <v>802</v>
      </c>
      <c r="G165" s="262" t="s">
        <v>203</v>
      </c>
      <c r="H165" s="263">
        <v>1</v>
      </c>
      <c r="I165" s="264"/>
      <c r="J165" s="265">
        <f>ROUND(I165*H165,2)</f>
        <v>0</v>
      </c>
      <c r="K165" s="261" t="s">
        <v>156</v>
      </c>
      <c r="L165" s="266"/>
      <c r="M165" s="267" t="s">
        <v>1</v>
      </c>
      <c r="N165" s="268" t="s">
        <v>41</v>
      </c>
      <c r="O165" s="90"/>
      <c r="P165" s="226">
        <f>O165*H165</f>
        <v>0</v>
      </c>
      <c r="Q165" s="226">
        <v>0.01201</v>
      </c>
      <c r="R165" s="226">
        <f>Q165*H165</f>
        <v>0.01201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209</v>
      </c>
      <c r="AT165" s="228" t="s">
        <v>206</v>
      </c>
      <c r="AU165" s="228" t="s">
        <v>150</v>
      </c>
      <c r="AY165" s="16" t="s">
        <v>149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157</v>
      </c>
      <c r="BM165" s="228" t="s">
        <v>803</v>
      </c>
    </row>
    <row r="166" s="2" customFormat="1">
      <c r="A166" s="37"/>
      <c r="B166" s="38"/>
      <c r="C166" s="39"/>
      <c r="D166" s="230" t="s">
        <v>159</v>
      </c>
      <c r="E166" s="39"/>
      <c r="F166" s="231" t="s">
        <v>802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159</v>
      </c>
      <c r="AU166" s="16" t="s">
        <v>150</v>
      </c>
    </row>
    <row r="167" s="12" customFormat="1" ht="20.88" customHeight="1">
      <c r="A167" s="12"/>
      <c r="B167" s="201"/>
      <c r="C167" s="202"/>
      <c r="D167" s="203" t="s">
        <v>75</v>
      </c>
      <c r="E167" s="215" t="s">
        <v>214</v>
      </c>
      <c r="F167" s="215" t="s">
        <v>215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SUM(P168:P171)</f>
        <v>0</v>
      </c>
      <c r="Q167" s="209"/>
      <c r="R167" s="210">
        <f>SUM(R168:R171)</f>
        <v>0.003003</v>
      </c>
      <c r="S167" s="209"/>
      <c r="T167" s="211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84</v>
      </c>
      <c r="AT167" s="213" t="s">
        <v>75</v>
      </c>
      <c r="AU167" s="213" t="s">
        <v>86</v>
      </c>
      <c r="AY167" s="212" t="s">
        <v>149</v>
      </c>
      <c r="BK167" s="214">
        <f>SUM(BK168:BK171)</f>
        <v>0</v>
      </c>
    </row>
    <row r="168" s="2" customFormat="1" ht="21.75" customHeight="1">
      <c r="A168" s="37"/>
      <c r="B168" s="38"/>
      <c r="C168" s="217" t="s">
        <v>157</v>
      </c>
      <c r="D168" s="217" t="s">
        <v>152</v>
      </c>
      <c r="E168" s="218" t="s">
        <v>216</v>
      </c>
      <c r="F168" s="219" t="s">
        <v>217</v>
      </c>
      <c r="G168" s="220" t="s">
        <v>155</v>
      </c>
      <c r="H168" s="221">
        <v>23.100000000000001</v>
      </c>
      <c r="I168" s="222"/>
      <c r="J168" s="223">
        <f>ROUND(I168*H168,2)</f>
        <v>0</v>
      </c>
      <c r="K168" s="219" t="s">
        <v>156</v>
      </c>
      <c r="L168" s="43"/>
      <c r="M168" s="224" t="s">
        <v>1</v>
      </c>
      <c r="N168" s="225" t="s">
        <v>41</v>
      </c>
      <c r="O168" s="90"/>
      <c r="P168" s="226">
        <f>O168*H168</f>
        <v>0</v>
      </c>
      <c r="Q168" s="226">
        <v>0.00012999999999999999</v>
      </c>
      <c r="R168" s="226">
        <f>Q168*H168</f>
        <v>0.003003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157</v>
      </c>
      <c r="AT168" s="228" t="s">
        <v>152</v>
      </c>
      <c r="AU168" s="228" t="s">
        <v>150</v>
      </c>
      <c r="AY168" s="16" t="s">
        <v>149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84</v>
      </c>
      <c r="BK168" s="229">
        <f>ROUND(I168*H168,2)</f>
        <v>0</v>
      </c>
      <c r="BL168" s="16" t="s">
        <v>157</v>
      </c>
      <c r="BM168" s="228" t="s">
        <v>804</v>
      </c>
    </row>
    <row r="169" s="2" customFormat="1">
      <c r="A169" s="37"/>
      <c r="B169" s="38"/>
      <c r="C169" s="39"/>
      <c r="D169" s="230" t="s">
        <v>159</v>
      </c>
      <c r="E169" s="39"/>
      <c r="F169" s="231" t="s">
        <v>219</v>
      </c>
      <c r="G169" s="39"/>
      <c r="H169" s="39"/>
      <c r="I169" s="232"/>
      <c r="J169" s="39"/>
      <c r="K169" s="39"/>
      <c r="L169" s="43"/>
      <c r="M169" s="233"/>
      <c r="N169" s="23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159</v>
      </c>
      <c r="AU169" s="16" t="s">
        <v>150</v>
      </c>
    </row>
    <row r="170" s="13" customFormat="1">
      <c r="A170" s="13"/>
      <c r="B170" s="235"/>
      <c r="C170" s="236"/>
      <c r="D170" s="230" t="s">
        <v>161</v>
      </c>
      <c r="E170" s="237" t="s">
        <v>1</v>
      </c>
      <c r="F170" s="238" t="s">
        <v>805</v>
      </c>
      <c r="G170" s="236"/>
      <c r="H170" s="239">
        <v>23.100000000000001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161</v>
      </c>
      <c r="AU170" s="245" t="s">
        <v>150</v>
      </c>
      <c r="AV170" s="13" t="s">
        <v>86</v>
      </c>
      <c r="AW170" s="13" t="s">
        <v>33</v>
      </c>
      <c r="AX170" s="13" t="s">
        <v>76</v>
      </c>
      <c r="AY170" s="245" t="s">
        <v>149</v>
      </c>
    </row>
    <row r="171" s="14" customFormat="1">
      <c r="A171" s="14"/>
      <c r="B171" s="246"/>
      <c r="C171" s="247"/>
      <c r="D171" s="230" t="s">
        <v>161</v>
      </c>
      <c r="E171" s="248" t="s">
        <v>1</v>
      </c>
      <c r="F171" s="249" t="s">
        <v>163</v>
      </c>
      <c r="G171" s="247"/>
      <c r="H171" s="250">
        <v>23.100000000000001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161</v>
      </c>
      <c r="AU171" s="256" t="s">
        <v>150</v>
      </c>
      <c r="AV171" s="14" t="s">
        <v>157</v>
      </c>
      <c r="AW171" s="14" t="s">
        <v>33</v>
      </c>
      <c r="AX171" s="14" t="s">
        <v>84</v>
      </c>
      <c r="AY171" s="256" t="s">
        <v>149</v>
      </c>
    </row>
    <row r="172" s="12" customFormat="1" ht="20.88" customHeight="1">
      <c r="A172" s="12"/>
      <c r="B172" s="201"/>
      <c r="C172" s="202"/>
      <c r="D172" s="203" t="s">
        <v>75</v>
      </c>
      <c r="E172" s="215" t="s">
        <v>220</v>
      </c>
      <c r="F172" s="215" t="s">
        <v>221</v>
      </c>
      <c r="G172" s="202"/>
      <c r="H172" s="202"/>
      <c r="I172" s="205"/>
      <c r="J172" s="216">
        <f>BK172</f>
        <v>0</v>
      </c>
      <c r="K172" s="202"/>
      <c r="L172" s="207"/>
      <c r="M172" s="208"/>
      <c r="N172" s="209"/>
      <c r="O172" s="209"/>
      <c r="P172" s="210">
        <f>SUM(P173:P174)</f>
        <v>0</v>
      </c>
      <c r="Q172" s="209"/>
      <c r="R172" s="210">
        <f>SUM(R173:R174)</f>
        <v>0.00092400000000000013</v>
      </c>
      <c r="S172" s="209"/>
      <c r="T172" s="211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2" t="s">
        <v>84</v>
      </c>
      <c r="AT172" s="213" t="s">
        <v>75</v>
      </c>
      <c r="AU172" s="213" t="s">
        <v>86</v>
      </c>
      <c r="AY172" s="212" t="s">
        <v>149</v>
      </c>
      <c r="BK172" s="214">
        <f>SUM(BK173:BK174)</f>
        <v>0</v>
      </c>
    </row>
    <row r="173" s="2" customFormat="1" ht="16.5" customHeight="1">
      <c r="A173" s="37"/>
      <c r="B173" s="38"/>
      <c r="C173" s="217" t="s">
        <v>212</v>
      </c>
      <c r="D173" s="217" t="s">
        <v>152</v>
      </c>
      <c r="E173" s="218" t="s">
        <v>222</v>
      </c>
      <c r="F173" s="219" t="s">
        <v>223</v>
      </c>
      <c r="G173" s="220" t="s">
        <v>155</v>
      </c>
      <c r="H173" s="221">
        <v>23.100000000000001</v>
      </c>
      <c r="I173" s="222"/>
      <c r="J173" s="223">
        <f>ROUND(I173*H173,2)</f>
        <v>0</v>
      </c>
      <c r="K173" s="219" t="s">
        <v>156</v>
      </c>
      <c r="L173" s="43"/>
      <c r="M173" s="224" t="s">
        <v>1</v>
      </c>
      <c r="N173" s="225" t="s">
        <v>41</v>
      </c>
      <c r="O173" s="90"/>
      <c r="P173" s="226">
        <f>O173*H173</f>
        <v>0</v>
      </c>
      <c r="Q173" s="226">
        <v>4.0000000000000003E-05</v>
      </c>
      <c r="R173" s="226">
        <f>Q173*H173</f>
        <v>0.00092400000000000013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157</v>
      </c>
      <c r="AT173" s="228" t="s">
        <v>152</v>
      </c>
      <c r="AU173" s="228" t="s">
        <v>150</v>
      </c>
      <c r="AY173" s="16" t="s">
        <v>149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84</v>
      </c>
      <c r="BK173" s="229">
        <f>ROUND(I173*H173,2)</f>
        <v>0</v>
      </c>
      <c r="BL173" s="16" t="s">
        <v>157</v>
      </c>
      <c r="BM173" s="228" t="s">
        <v>806</v>
      </c>
    </row>
    <row r="174" s="2" customFormat="1">
      <c r="A174" s="37"/>
      <c r="B174" s="38"/>
      <c r="C174" s="39"/>
      <c r="D174" s="230" t="s">
        <v>159</v>
      </c>
      <c r="E174" s="39"/>
      <c r="F174" s="231" t="s">
        <v>225</v>
      </c>
      <c r="G174" s="39"/>
      <c r="H174" s="39"/>
      <c r="I174" s="232"/>
      <c r="J174" s="39"/>
      <c r="K174" s="39"/>
      <c r="L174" s="43"/>
      <c r="M174" s="233"/>
      <c r="N174" s="23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159</v>
      </c>
      <c r="AU174" s="16" t="s">
        <v>150</v>
      </c>
    </row>
    <row r="175" s="12" customFormat="1" ht="20.88" customHeight="1">
      <c r="A175" s="12"/>
      <c r="B175" s="201"/>
      <c r="C175" s="202"/>
      <c r="D175" s="203" t="s">
        <v>75</v>
      </c>
      <c r="E175" s="215" t="s">
        <v>227</v>
      </c>
      <c r="F175" s="215" t="s">
        <v>228</v>
      </c>
      <c r="G175" s="202"/>
      <c r="H175" s="202"/>
      <c r="I175" s="205"/>
      <c r="J175" s="216">
        <f>BK175</f>
        <v>0</v>
      </c>
      <c r="K175" s="202"/>
      <c r="L175" s="207"/>
      <c r="M175" s="208"/>
      <c r="N175" s="209"/>
      <c r="O175" s="209"/>
      <c r="P175" s="210">
        <f>SUM(P176:P230)</f>
        <v>0</v>
      </c>
      <c r="Q175" s="209"/>
      <c r="R175" s="210">
        <f>SUM(R176:R230)</f>
        <v>0</v>
      </c>
      <c r="S175" s="209"/>
      <c r="T175" s="211">
        <f>SUM(T176:T230)</f>
        <v>21.334876999999999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84</v>
      </c>
      <c r="AT175" s="213" t="s">
        <v>75</v>
      </c>
      <c r="AU175" s="213" t="s">
        <v>86</v>
      </c>
      <c r="AY175" s="212" t="s">
        <v>149</v>
      </c>
      <c r="BK175" s="214">
        <f>SUM(BK176:BK230)</f>
        <v>0</v>
      </c>
    </row>
    <row r="176" s="2" customFormat="1" ht="16.5" customHeight="1">
      <c r="A176" s="37"/>
      <c r="B176" s="38"/>
      <c r="C176" s="217" t="s">
        <v>229</v>
      </c>
      <c r="D176" s="217" t="s">
        <v>152</v>
      </c>
      <c r="E176" s="218" t="s">
        <v>230</v>
      </c>
      <c r="F176" s="219" t="s">
        <v>231</v>
      </c>
      <c r="G176" s="220" t="s">
        <v>232</v>
      </c>
      <c r="H176" s="221">
        <v>5</v>
      </c>
      <c r="I176" s="222"/>
      <c r="J176" s="223">
        <f>ROUND(I176*H176,2)</f>
        <v>0</v>
      </c>
      <c r="K176" s="219" t="s">
        <v>1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157</v>
      </c>
      <c r="AT176" s="228" t="s">
        <v>152</v>
      </c>
      <c r="AU176" s="228" t="s">
        <v>150</v>
      </c>
      <c r="AY176" s="16" t="s">
        <v>149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157</v>
      </c>
      <c r="BM176" s="228" t="s">
        <v>807</v>
      </c>
    </row>
    <row r="177" s="2" customFormat="1" ht="16.5" customHeight="1">
      <c r="A177" s="37"/>
      <c r="B177" s="38"/>
      <c r="C177" s="217" t="s">
        <v>234</v>
      </c>
      <c r="D177" s="217" t="s">
        <v>152</v>
      </c>
      <c r="E177" s="218" t="s">
        <v>235</v>
      </c>
      <c r="F177" s="219" t="s">
        <v>236</v>
      </c>
      <c r="G177" s="220" t="s">
        <v>237</v>
      </c>
      <c r="H177" s="221">
        <v>8</v>
      </c>
      <c r="I177" s="222"/>
      <c r="J177" s="223">
        <f>ROUND(I177*H177,2)</f>
        <v>0</v>
      </c>
      <c r="K177" s="219" t="s">
        <v>156</v>
      </c>
      <c r="L177" s="43"/>
      <c r="M177" s="224" t="s">
        <v>1</v>
      </c>
      <c r="N177" s="225" t="s">
        <v>41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0.01933</v>
      </c>
      <c r="T177" s="227">
        <f>S177*H177</f>
        <v>0.15464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157</v>
      </c>
      <c r="AT177" s="228" t="s">
        <v>152</v>
      </c>
      <c r="AU177" s="228" t="s">
        <v>150</v>
      </c>
      <c r="AY177" s="16" t="s">
        <v>149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84</v>
      </c>
      <c r="BK177" s="229">
        <f>ROUND(I177*H177,2)</f>
        <v>0</v>
      </c>
      <c r="BL177" s="16" t="s">
        <v>157</v>
      </c>
      <c r="BM177" s="228" t="s">
        <v>808</v>
      </c>
    </row>
    <row r="178" s="2" customFormat="1">
      <c r="A178" s="37"/>
      <c r="B178" s="38"/>
      <c r="C178" s="39"/>
      <c r="D178" s="230" t="s">
        <v>159</v>
      </c>
      <c r="E178" s="39"/>
      <c r="F178" s="231" t="s">
        <v>239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159</v>
      </c>
      <c r="AU178" s="16" t="s">
        <v>150</v>
      </c>
    </row>
    <row r="179" s="2" customFormat="1" ht="16.5" customHeight="1">
      <c r="A179" s="37"/>
      <c r="B179" s="38"/>
      <c r="C179" s="217" t="s">
        <v>8</v>
      </c>
      <c r="D179" s="217" t="s">
        <v>152</v>
      </c>
      <c r="E179" s="218" t="s">
        <v>245</v>
      </c>
      <c r="F179" s="219" t="s">
        <v>246</v>
      </c>
      <c r="G179" s="220" t="s">
        <v>237</v>
      </c>
      <c r="H179" s="221">
        <v>3</v>
      </c>
      <c r="I179" s="222"/>
      <c r="J179" s="223">
        <f>ROUND(I179*H179,2)</f>
        <v>0</v>
      </c>
      <c r="K179" s="219" t="s">
        <v>156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0.019460000000000002</v>
      </c>
      <c r="T179" s="227">
        <f>S179*H179</f>
        <v>0.058380000000000001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157</v>
      </c>
      <c r="AT179" s="228" t="s">
        <v>152</v>
      </c>
      <c r="AU179" s="228" t="s">
        <v>150</v>
      </c>
      <c r="AY179" s="16" t="s">
        <v>149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157</v>
      </c>
      <c r="BM179" s="228" t="s">
        <v>809</v>
      </c>
    </row>
    <row r="180" s="2" customFormat="1">
      <c r="A180" s="37"/>
      <c r="B180" s="38"/>
      <c r="C180" s="39"/>
      <c r="D180" s="230" t="s">
        <v>159</v>
      </c>
      <c r="E180" s="39"/>
      <c r="F180" s="231" t="s">
        <v>248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159</v>
      </c>
      <c r="AU180" s="16" t="s">
        <v>150</v>
      </c>
    </row>
    <row r="181" s="2" customFormat="1" ht="16.5" customHeight="1">
      <c r="A181" s="37"/>
      <c r="B181" s="38"/>
      <c r="C181" s="217" t="s">
        <v>244</v>
      </c>
      <c r="D181" s="217" t="s">
        <v>152</v>
      </c>
      <c r="E181" s="218" t="s">
        <v>696</v>
      </c>
      <c r="F181" s="219" t="s">
        <v>697</v>
      </c>
      <c r="G181" s="220" t="s">
        <v>237</v>
      </c>
      <c r="H181" s="221">
        <v>2</v>
      </c>
      <c r="I181" s="222"/>
      <c r="J181" s="223">
        <f>ROUND(I181*H181,2)</f>
        <v>0</v>
      </c>
      <c r="K181" s="219" t="s">
        <v>156</v>
      </c>
      <c r="L181" s="43"/>
      <c r="M181" s="224" t="s">
        <v>1</v>
      </c>
      <c r="N181" s="225" t="s">
        <v>41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0.014</v>
      </c>
      <c r="T181" s="227">
        <f>S181*H181</f>
        <v>0.028000000000000001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157</v>
      </c>
      <c r="AT181" s="228" t="s">
        <v>152</v>
      </c>
      <c r="AU181" s="228" t="s">
        <v>150</v>
      </c>
      <c r="AY181" s="16" t="s">
        <v>149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84</v>
      </c>
      <c r="BK181" s="229">
        <f>ROUND(I181*H181,2)</f>
        <v>0</v>
      </c>
      <c r="BL181" s="16" t="s">
        <v>157</v>
      </c>
      <c r="BM181" s="228" t="s">
        <v>810</v>
      </c>
    </row>
    <row r="182" s="2" customFormat="1">
      <c r="A182" s="37"/>
      <c r="B182" s="38"/>
      <c r="C182" s="39"/>
      <c r="D182" s="230" t="s">
        <v>159</v>
      </c>
      <c r="E182" s="39"/>
      <c r="F182" s="231" t="s">
        <v>699</v>
      </c>
      <c r="G182" s="39"/>
      <c r="H182" s="39"/>
      <c r="I182" s="232"/>
      <c r="J182" s="39"/>
      <c r="K182" s="39"/>
      <c r="L182" s="43"/>
      <c r="M182" s="233"/>
      <c r="N182" s="23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159</v>
      </c>
      <c r="AU182" s="16" t="s">
        <v>150</v>
      </c>
    </row>
    <row r="183" s="2" customFormat="1" ht="16.5" customHeight="1">
      <c r="A183" s="37"/>
      <c r="B183" s="38"/>
      <c r="C183" s="217" t="s">
        <v>249</v>
      </c>
      <c r="D183" s="217" t="s">
        <v>152</v>
      </c>
      <c r="E183" s="218" t="s">
        <v>250</v>
      </c>
      <c r="F183" s="219" t="s">
        <v>251</v>
      </c>
      <c r="G183" s="220" t="s">
        <v>237</v>
      </c>
      <c r="H183" s="221">
        <v>3</v>
      </c>
      <c r="I183" s="222"/>
      <c r="J183" s="223">
        <f>ROUND(I183*H183,2)</f>
        <v>0</v>
      </c>
      <c r="K183" s="219" t="s">
        <v>156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0.00156</v>
      </c>
      <c r="T183" s="227">
        <f>S183*H183</f>
        <v>0.0046800000000000001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157</v>
      </c>
      <c r="AT183" s="228" t="s">
        <v>152</v>
      </c>
      <c r="AU183" s="228" t="s">
        <v>150</v>
      </c>
      <c r="AY183" s="16" t="s">
        <v>149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157</v>
      </c>
      <c r="BM183" s="228" t="s">
        <v>811</v>
      </c>
    </row>
    <row r="184" s="2" customFormat="1">
      <c r="A184" s="37"/>
      <c r="B184" s="38"/>
      <c r="C184" s="39"/>
      <c r="D184" s="230" t="s">
        <v>159</v>
      </c>
      <c r="E184" s="39"/>
      <c r="F184" s="231" t="s">
        <v>253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159</v>
      </c>
      <c r="AU184" s="16" t="s">
        <v>150</v>
      </c>
    </row>
    <row r="185" s="2" customFormat="1" ht="16.5" customHeight="1">
      <c r="A185" s="37"/>
      <c r="B185" s="38"/>
      <c r="C185" s="217" t="s">
        <v>259</v>
      </c>
      <c r="D185" s="217" t="s">
        <v>152</v>
      </c>
      <c r="E185" s="218" t="s">
        <v>255</v>
      </c>
      <c r="F185" s="219" t="s">
        <v>256</v>
      </c>
      <c r="G185" s="220" t="s">
        <v>203</v>
      </c>
      <c r="H185" s="221">
        <v>1</v>
      </c>
      <c r="I185" s="222"/>
      <c r="J185" s="223">
        <f>ROUND(I185*H185,2)</f>
        <v>0</v>
      </c>
      <c r="K185" s="219" t="s">
        <v>156</v>
      </c>
      <c r="L185" s="43"/>
      <c r="M185" s="224" t="s">
        <v>1</v>
      </c>
      <c r="N185" s="225" t="s">
        <v>41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0.0022499999999999998</v>
      </c>
      <c r="T185" s="227">
        <f>S185*H185</f>
        <v>0.0022499999999999998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157</v>
      </c>
      <c r="AT185" s="228" t="s">
        <v>152</v>
      </c>
      <c r="AU185" s="228" t="s">
        <v>150</v>
      </c>
      <c r="AY185" s="16" t="s">
        <v>149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84</v>
      </c>
      <c r="BK185" s="229">
        <f>ROUND(I185*H185,2)</f>
        <v>0</v>
      </c>
      <c r="BL185" s="16" t="s">
        <v>157</v>
      </c>
      <c r="BM185" s="228" t="s">
        <v>812</v>
      </c>
    </row>
    <row r="186" s="2" customFormat="1">
      <c r="A186" s="37"/>
      <c r="B186" s="38"/>
      <c r="C186" s="39"/>
      <c r="D186" s="230" t="s">
        <v>159</v>
      </c>
      <c r="E186" s="39"/>
      <c r="F186" s="231" t="s">
        <v>258</v>
      </c>
      <c r="G186" s="39"/>
      <c r="H186" s="39"/>
      <c r="I186" s="232"/>
      <c r="J186" s="39"/>
      <c r="K186" s="39"/>
      <c r="L186" s="43"/>
      <c r="M186" s="233"/>
      <c r="N186" s="23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159</v>
      </c>
      <c r="AU186" s="16" t="s">
        <v>150</v>
      </c>
    </row>
    <row r="187" s="2" customFormat="1" ht="16.5" customHeight="1">
      <c r="A187" s="37"/>
      <c r="B187" s="38"/>
      <c r="C187" s="217" t="s">
        <v>265</v>
      </c>
      <c r="D187" s="217" t="s">
        <v>152</v>
      </c>
      <c r="E187" s="218" t="s">
        <v>260</v>
      </c>
      <c r="F187" s="219" t="s">
        <v>261</v>
      </c>
      <c r="G187" s="220" t="s">
        <v>155</v>
      </c>
      <c r="H187" s="221">
        <v>23.100000000000001</v>
      </c>
      <c r="I187" s="222"/>
      <c r="J187" s="223">
        <f>ROUND(I187*H187,2)</f>
        <v>0</v>
      </c>
      <c r="K187" s="219" t="s">
        <v>156</v>
      </c>
      <c r="L187" s="43"/>
      <c r="M187" s="224" t="s">
        <v>1</v>
      </c>
      <c r="N187" s="225" t="s">
        <v>41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0.083169999999999994</v>
      </c>
      <c r="T187" s="227">
        <f>S187*H187</f>
        <v>1.921227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157</v>
      </c>
      <c r="AT187" s="228" t="s">
        <v>152</v>
      </c>
      <c r="AU187" s="228" t="s">
        <v>150</v>
      </c>
      <c r="AY187" s="16" t="s">
        <v>149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84</v>
      </c>
      <c r="BK187" s="229">
        <f>ROUND(I187*H187,2)</f>
        <v>0</v>
      </c>
      <c r="BL187" s="16" t="s">
        <v>157</v>
      </c>
      <c r="BM187" s="228" t="s">
        <v>813</v>
      </c>
    </row>
    <row r="188" s="2" customFormat="1">
      <c r="A188" s="37"/>
      <c r="B188" s="38"/>
      <c r="C188" s="39"/>
      <c r="D188" s="230" t="s">
        <v>159</v>
      </c>
      <c r="E188" s="39"/>
      <c r="F188" s="231" t="s">
        <v>261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159</v>
      </c>
      <c r="AU188" s="16" t="s">
        <v>150</v>
      </c>
    </row>
    <row r="189" s="2" customFormat="1" ht="16.5" customHeight="1">
      <c r="A189" s="37"/>
      <c r="B189" s="38"/>
      <c r="C189" s="217" t="s">
        <v>277</v>
      </c>
      <c r="D189" s="217" t="s">
        <v>152</v>
      </c>
      <c r="E189" s="218" t="s">
        <v>266</v>
      </c>
      <c r="F189" s="219" t="s">
        <v>267</v>
      </c>
      <c r="G189" s="220" t="s">
        <v>155</v>
      </c>
      <c r="H189" s="221">
        <v>80.400000000000006</v>
      </c>
      <c r="I189" s="222"/>
      <c r="J189" s="223">
        <f>ROUND(I189*H189,2)</f>
        <v>0</v>
      </c>
      <c r="K189" s="219" t="s">
        <v>156</v>
      </c>
      <c r="L189" s="43"/>
      <c r="M189" s="224" t="s">
        <v>1</v>
      </c>
      <c r="N189" s="225" t="s">
        <v>41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0.081500000000000003</v>
      </c>
      <c r="T189" s="227">
        <f>S189*H189</f>
        <v>6.5526000000000009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157</v>
      </c>
      <c r="AT189" s="228" t="s">
        <v>152</v>
      </c>
      <c r="AU189" s="228" t="s">
        <v>150</v>
      </c>
      <c r="AY189" s="16" t="s">
        <v>149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157</v>
      </c>
      <c r="BM189" s="228" t="s">
        <v>814</v>
      </c>
    </row>
    <row r="190" s="2" customFormat="1">
      <c r="A190" s="37"/>
      <c r="B190" s="38"/>
      <c r="C190" s="39"/>
      <c r="D190" s="230" t="s">
        <v>159</v>
      </c>
      <c r="E190" s="39"/>
      <c r="F190" s="231" t="s">
        <v>269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159</v>
      </c>
      <c r="AU190" s="16" t="s">
        <v>150</v>
      </c>
    </row>
    <row r="191" s="13" customFormat="1">
      <c r="A191" s="13"/>
      <c r="B191" s="235"/>
      <c r="C191" s="236"/>
      <c r="D191" s="230" t="s">
        <v>161</v>
      </c>
      <c r="E191" s="237" t="s">
        <v>1</v>
      </c>
      <c r="F191" s="238" t="s">
        <v>815</v>
      </c>
      <c r="G191" s="236"/>
      <c r="H191" s="239">
        <v>18.359999999999999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161</v>
      </c>
      <c r="AU191" s="245" t="s">
        <v>150</v>
      </c>
      <c r="AV191" s="13" t="s">
        <v>86</v>
      </c>
      <c r="AW191" s="13" t="s">
        <v>33</v>
      </c>
      <c r="AX191" s="13" t="s">
        <v>76</v>
      </c>
      <c r="AY191" s="245" t="s">
        <v>149</v>
      </c>
    </row>
    <row r="192" s="13" customFormat="1">
      <c r="A192" s="13"/>
      <c r="B192" s="235"/>
      <c r="C192" s="236"/>
      <c r="D192" s="230" t="s">
        <v>161</v>
      </c>
      <c r="E192" s="237" t="s">
        <v>1</v>
      </c>
      <c r="F192" s="238" t="s">
        <v>816</v>
      </c>
      <c r="G192" s="236"/>
      <c r="H192" s="239">
        <v>-3.96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161</v>
      </c>
      <c r="AU192" s="245" t="s">
        <v>150</v>
      </c>
      <c r="AV192" s="13" t="s">
        <v>86</v>
      </c>
      <c r="AW192" s="13" t="s">
        <v>33</v>
      </c>
      <c r="AX192" s="13" t="s">
        <v>76</v>
      </c>
      <c r="AY192" s="245" t="s">
        <v>149</v>
      </c>
    </row>
    <row r="193" s="13" customFormat="1">
      <c r="A193" s="13"/>
      <c r="B193" s="235"/>
      <c r="C193" s="236"/>
      <c r="D193" s="230" t="s">
        <v>161</v>
      </c>
      <c r="E193" s="237" t="s">
        <v>1</v>
      </c>
      <c r="F193" s="238" t="s">
        <v>817</v>
      </c>
      <c r="G193" s="236"/>
      <c r="H193" s="239">
        <v>64.400000000000006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161</v>
      </c>
      <c r="AU193" s="245" t="s">
        <v>150</v>
      </c>
      <c r="AV193" s="13" t="s">
        <v>86</v>
      </c>
      <c r="AW193" s="13" t="s">
        <v>33</v>
      </c>
      <c r="AX193" s="13" t="s">
        <v>76</v>
      </c>
      <c r="AY193" s="245" t="s">
        <v>149</v>
      </c>
    </row>
    <row r="194" s="13" customFormat="1">
      <c r="A194" s="13"/>
      <c r="B194" s="235"/>
      <c r="C194" s="236"/>
      <c r="D194" s="230" t="s">
        <v>161</v>
      </c>
      <c r="E194" s="237" t="s">
        <v>1</v>
      </c>
      <c r="F194" s="238" t="s">
        <v>818</v>
      </c>
      <c r="G194" s="236"/>
      <c r="H194" s="239">
        <v>-12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161</v>
      </c>
      <c r="AU194" s="245" t="s">
        <v>150</v>
      </c>
      <c r="AV194" s="13" t="s">
        <v>86</v>
      </c>
      <c r="AW194" s="13" t="s">
        <v>33</v>
      </c>
      <c r="AX194" s="13" t="s">
        <v>76</v>
      </c>
      <c r="AY194" s="245" t="s">
        <v>149</v>
      </c>
    </row>
    <row r="195" s="13" customFormat="1">
      <c r="A195" s="13"/>
      <c r="B195" s="235"/>
      <c r="C195" s="236"/>
      <c r="D195" s="230" t="s">
        <v>161</v>
      </c>
      <c r="E195" s="237" t="s">
        <v>1</v>
      </c>
      <c r="F195" s="238" t="s">
        <v>819</v>
      </c>
      <c r="G195" s="236"/>
      <c r="H195" s="239">
        <v>24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161</v>
      </c>
      <c r="AU195" s="245" t="s">
        <v>150</v>
      </c>
      <c r="AV195" s="13" t="s">
        <v>86</v>
      </c>
      <c r="AW195" s="13" t="s">
        <v>33</v>
      </c>
      <c r="AX195" s="13" t="s">
        <v>76</v>
      </c>
      <c r="AY195" s="245" t="s">
        <v>149</v>
      </c>
    </row>
    <row r="196" s="13" customFormat="1">
      <c r="A196" s="13"/>
      <c r="B196" s="235"/>
      <c r="C196" s="236"/>
      <c r="D196" s="230" t="s">
        <v>161</v>
      </c>
      <c r="E196" s="237" t="s">
        <v>1</v>
      </c>
      <c r="F196" s="238" t="s">
        <v>820</v>
      </c>
      <c r="G196" s="236"/>
      <c r="H196" s="239">
        <v>-10.4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161</v>
      </c>
      <c r="AU196" s="245" t="s">
        <v>150</v>
      </c>
      <c r="AV196" s="13" t="s">
        <v>86</v>
      </c>
      <c r="AW196" s="13" t="s">
        <v>33</v>
      </c>
      <c r="AX196" s="13" t="s">
        <v>76</v>
      </c>
      <c r="AY196" s="245" t="s">
        <v>149</v>
      </c>
    </row>
    <row r="197" s="14" customFormat="1">
      <c r="A197" s="14"/>
      <c r="B197" s="246"/>
      <c r="C197" s="247"/>
      <c r="D197" s="230" t="s">
        <v>161</v>
      </c>
      <c r="E197" s="248" t="s">
        <v>1</v>
      </c>
      <c r="F197" s="249" t="s">
        <v>163</v>
      </c>
      <c r="G197" s="247"/>
      <c r="H197" s="250">
        <v>80.400000000000006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161</v>
      </c>
      <c r="AU197" s="256" t="s">
        <v>150</v>
      </c>
      <c r="AV197" s="14" t="s">
        <v>157</v>
      </c>
      <c r="AW197" s="14" t="s">
        <v>33</v>
      </c>
      <c r="AX197" s="14" t="s">
        <v>84</v>
      </c>
      <c r="AY197" s="256" t="s">
        <v>149</v>
      </c>
    </row>
    <row r="198" s="2" customFormat="1" ht="16.5" customHeight="1">
      <c r="A198" s="37"/>
      <c r="B198" s="38"/>
      <c r="C198" s="217" t="s">
        <v>285</v>
      </c>
      <c r="D198" s="217" t="s">
        <v>152</v>
      </c>
      <c r="E198" s="218" t="s">
        <v>278</v>
      </c>
      <c r="F198" s="219" t="s">
        <v>279</v>
      </c>
      <c r="G198" s="220" t="s">
        <v>155</v>
      </c>
      <c r="H198" s="221">
        <v>19.399999999999999</v>
      </c>
      <c r="I198" s="222"/>
      <c r="J198" s="223">
        <f>ROUND(I198*H198,2)</f>
        <v>0</v>
      </c>
      <c r="K198" s="219" t="s">
        <v>156</v>
      </c>
      <c r="L198" s="43"/>
      <c r="M198" s="224" t="s">
        <v>1</v>
      </c>
      <c r="N198" s="225" t="s">
        <v>41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0.26100000000000001</v>
      </c>
      <c r="T198" s="227">
        <f>S198*H198</f>
        <v>5.0633999999999997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157</v>
      </c>
      <c r="AT198" s="228" t="s">
        <v>152</v>
      </c>
      <c r="AU198" s="228" t="s">
        <v>150</v>
      </c>
      <c r="AY198" s="16" t="s">
        <v>149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84</v>
      </c>
      <c r="BK198" s="229">
        <f>ROUND(I198*H198,2)</f>
        <v>0</v>
      </c>
      <c r="BL198" s="16" t="s">
        <v>157</v>
      </c>
      <c r="BM198" s="228" t="s">
        <v>821</v>
      </c>
    </row>
    <row r="199" s="2" customFormat="1">
      <c r="A199" s="37"/>
      <c r="B199" s="38"/>
      <c r="C199" s="39"/>
      <c r="D199" s="230" t="s">
        <v>159</v>
      </c>
      <c r="E199" s="39"/>
      <c r="F199" s="231" t="s">
        <v>281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159</v>
      </c>
      <c r="AU199" s="16" t="s">
        <v>150</v>
      </c>
    </row>
    <row r="200" s="13" customFormat="1">
      <c r="A200" s="13"/>
      <c r="B200" s="235"/>
      <c r="C200" s="236"/>
      <c r="D200" s="230" t="s">
        <v>161</v>
      </c>
      <c r="E200" s="237" t="s">
        <v>1</v>
      </c>
      <c r="F200" s="238" t="s">
        <v>822</v>
      </c>
      <c r="G200" s="236"/>
      <c r="H200" s="239">
        <v>29.800000000000001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161</v>
      </c>
      <c r="AU200" s="245" t="s">
        <v>150</v>
      </c>
      <c r="AV200" s="13" t="s">
        <v>86</v>
      </c>
      <c r="AW200" s="13" t="s">
        <v>33</v>
      </c>
      <c r="AX200" s="13" t="s">
        <v>76</v>
      </c>
      <c r="AY200" s="245" t="s">
        <v>149</v>
      </c>
    </row>
    <row r="201" s="13" customFormat="1">
      <c r="A201" s="13"/>
      <c r="B201" s="235"/>
      <c r="C201" s="236"/>
      <c r="D201" s="230" t="s">
        <v>161</v>
      </c>
      <c r="E201" s="237" t="s">
        <v>1</v>
      </c>
      <c r="F201" s="238" t="s">
        <v>820</v>
      </c>
      <c r="G201" s="236"/>
      <c r="H201" s="239">
        <v>-10.4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161</v>
      </c>
      <c r="AU201" s="245" t="s">
        <v>150</v>
      </c>
      <c r="AV201" s="13" t="s">
        <v>86</v>
      </c>
      <c r="AW201" s="13" t="s">
        <v>33</v>
      </c>
      <c r="AX201" s="13" t="s">
        <v>76</v>
      </c>
      <c r="AY201" s="245" t="s">
        <v>149</v>
      </c>
    </row>
    <row r="202" s="14" customFormat="1">
      <c r="A202" s="14"/>
      <c r="B202" s="246"/>
      <c r="C202" s="247"/>
      <c r="D202" s="230" t="s">
        <v>161</v>
      </c>
      <c r="E202" s="248" t="s">
        <v>1</v>
      </c>
      <c r="F202" s="249" t="s">
        <v>163</v>
      </c>
      <c r="G202" s="247"/>
      <c r="H202" s="250">
        <v>19.399999999999999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161</v>
      </c>
      <c r="AU202" s="256" t="s">
        <v>150</v>
      </c>
      <c r="AV202" s="14" t="s">
        <v>157</v>
      </c>
      <c r="AW202" s="14" t="s">
        <v>33</v>
      </c>
      <c r="AX202" s="14" t="s">
        <v>84</v>
      </c>
      <c r="AY202" s="256" t="s">
        <v>149</v>
      </c>
    </row>
    <row r="203" s="2" customFormat="1" ht="16.5" customHeight="1">
      <c r="A203" s="37"/>
      <c r="B203" s="38"/>
      <c r="C203" s="217" t="s">
        <v>289</v>
      </c>
      <c r="D203" s="217" t="s">
        <v>152</v>
      </c>
      <c r="E203" s="218" t="s">
        <v>286</v>
      </c>
      <c r="F203" s="219" t="s">
        <v>287</v>
      </c>
      <c r="G203" s="220" t="s">
        <v>203</v>
      </c>
      <c r="H203" s="221">
        <v>11</v>
      </c>
      <c r="I203" s="222"/>
      <c r="J203" s="223">
        <f>ROUND(I203*H203,2)</f>
        <v>0</v>
      </c>
      <c r="K203" s="219" t="s">
        <v>1</v>
      </c>
      <c r="L203" s="43"/>
      <c r="M203" s="224" t="s">
        <v>1</v>
      </c>
      <c r="N203" s="225" t="s">
        <v>41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157</v>
      </c>
      <c r="AT203" s="228" t="s">
        <v>152</v>
      </c>
      <c r="AU203" s="228" t="s">
        <v>150</v>
      </c>
      <c r="AY203" s="16" t="s">
        <v>149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84</v>
      </c>
      <c r="BK203" s="229">
        <f>ROUND(I203*H203,2)</f>
        <v>0</v>
      </c>
      <c r="BL203" s="16" t="s">
        <v>157</v>
      </c>
      <c r="BM203" s="228" t="s">
        <v>823</v>
      </c>
    </row>
    <row r="204" s="2" customFormat="1">
      <c r="A204" s="37"/>
      <c r="B204" s="38"/>
      <c r="C204" s="39"/>
      <c r="D204" s="230" t="s">
        <v>159</v>
      </c>
      <c r="E204" s="39"/>
      <c r="F204" s="231" t="s">
        <v>287</v>
      </c>
      <c r="G204" s="39"/>
      <c r="H204" s="39"/>
      <c r="I204" s="232"/>
      <c r="J204" s="39"/>
      <c r="K204" s="39"/>
      <c r="L204" s="43"/>
      <c r="M204" s="233"/>
      <c r="N204" s="23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159</v>
      </c>
      <c r="AU204" s="16" t="s">
        <v>150</v>
      </c>
    </row>
    <row r="205" s="2" customFormat="1" ht="16.5" customHeight="1">
      <c r="A205" s="37"/>
      <c r="B205" s="38"/>
      <c r="C205" s="217" t="s">
        <v>304</v>
      </c>
      <c r="D205" s="217" t="s">
        <v>152</v>
      </c>
      <c r="E205" s="218" t="s">
        <v>290</v>
      </c>
      <c r="F205" s="219" t="s">
        <v>291</v>
      </c>
      <c r="G205" s="220" t="s">
        <v>155</v>
      </c>
      <c r="H205" s="221">
        <v>15.800000000000001</v>
      </c>
      <c r="I205" s="222"/>
      <c r="J205" s="223">
        <f>ROUND(I205*H205,2)</f>
        <v>0</v>
      </c>
      <c r="K205" s="219" t="s">
        <v>156</v>
      </c>
      <c r="L205" s="43"/>
      <c r="M205" s="224" t="s">
        <v>1</v>
      </c>
      <c r="N205" s="225" t="s">
        <v>41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0.075999999999999998</v>
      </c>
      <c r="T205" s="227">
        <f>S205*H205</f>
        <v>1.2008000000000001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157</v>
      </c>
      <c r="AT205" s="228" t="s">
        <v>152</v>
      </c>
      <c r="AU205" s="228" t="s">
        <v>150</v>
      </c>
      <c r="AY205" s="16" t="s">
        <v>149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84</v>
      </c>
      <c r="BK205" s="229">
        <f>ROUND(I205*H205,2)</f>
        <v>0</v>
      </c>
      <c r="BL205" s="16" t="s">
        <v>157</v>
      </c>
      <c r="BM205" s="228" t="s">
        <v>824</v>
      </c>
    </row>
    <row r="206" s="2" customFormat="1">
      <c r="A206" s="37"/>
      <c r="B206" s="38"/>
      <c r="C206" s="39"/>
      <c r="D206" s="230" t="s">
        <v>159</v>
      </c>
      <c r="E206" s="39"/>
      <c r="F206" s="231" t="s">
        <v>293</v>
      </c>
      <c r="G206" s="39"/>
      <c r="H206" s="39"/>
      <c r="I206" s="232"/>
      <c r="J206" s="39"/>
      <c r="K206" s="39"/>
      <c r="L206" s="43"/>
      <c r="M206" s="233"/>
      <c r="N206" s="23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159</v>
      </c>
      <c r="AU206" s="16" t="s">
        <v>150</v>
      </c>
    </row>
    <row r="207" s="13" customFormat="1">
      <c r="A207" s="13"/>
      <c r="B207" s="235"/>
      <c r="C207" s="236"/>
      <c r="D207" s="230" t="s">
        <v>161</v>
      </c>
      <c r="E207" s="237" t="s">
        <v>1</v>
      </c>
      <c r="F207" s="238" t="s">
        <v>825</v>
      </c>
      <c r="G207" s="236"/>
      <c r="H207" s="239">
        <v>5.4000000000000004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161</v>
      </c>
      <c r="AU207" s="245" t="s">
        <v>150</v>
      </c>
      <c r="AV207" s="13" t="s">
        <v>86</v>
      </c>
      <c r="AW207" s="13" t="s">
        <v>33</v>
      </c>
      <c r="AX207" s="13" t="s">
        <v>76</v>
      </c>
      <c r="AY207" s="245" t="s">
        <v>149</v>
      </c>
    </row>
    <row r="208" s="13" customFormat="1">
      <c r="A208" s="13"/>
      <c r="B208" s="235"/>
      <c r="C208" s="236"/>
      <c r="D208" s="230" t="s">
        <v>161</v>
      </c>
      <c r="E208" s="237" t="s">
        <v>1</v>
      </c>
      <c r="F208" s="238" t="s">
        <v>826</v>
      </c>
      <c r="G208" s="236"/>
      <c r="H208" s="239">
        <v>10.4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161</v>
      </c>
      <c r="AU208" s="245" t="s">
        <v>150</v>
      </c>
      <c r="AV208" s="13" t="s">
        <v>86</v>
      </c>
      <c r="AW208" s="13" t="s">
        <v>33</v>
      </c>
      <c r="AX208" s="13" t="s">
        <v>76</v>
      </c>
      <c r="AY208" s="245" t="s">
        <v>149</v>
      </c>
    </row>
    <row r="209" s="14" customFormat="1">
      <c r="A209" s="14"/>
      <c r="B209" s="246"/>
      <c r="C209" s="247"/>
      <c r="D209" s="230" t="s">
        <v>161</v>
      </c>
      <c r="E209" s="248" t="s">
        <v>1</v>
      </c>
      <c r="F209" s="249" t="s">
        <v>163</v>
      </c>
      <c r="G209" s="247"/>
      <c r="H209" s="250">
        <v>15.800000000000001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161</v>
      </c>
      <c r="AU209" s="256" t="s">
        <v>150</v>
      </c>
      <c r="AV209" s="14" t="s">
        <v>157</v>
      </c>
      <c r="AW209" s="14" t="s">
        <v>33</v>
      </c>
      <c r="AX209" s="14" t="s">
        <v>84</v>
      </c>
      <c r="AY209" s="256" t="s">
        <v>149</v>
      </c>
    </row>
    <row r="210" s="2" customFormat="1" ht="16.5" customHeight="1">
      <c r="A210" s="37"/>
      <c r="B210" s="38"/>
      <c r="C210" s="217" t="s">
        <v>7</v>
      </c>
      <c r="D210" s="217" t="s">
        <v>152</v>
      </c>
      <c r="E210" s="218" t="s">
        <v>305</v>
      </c>
      <c r="F210" s="219" t="s">
        <v>306</v>
      </c>
      <c r="G210" s="220" t="s">
        <v>155</v>
      </c>
      <c r="H210" s="221">
        <v>45.899999999999999</v>
      </c>
      <c r="I210" s="222"/>
      <c r="J210" s="223">
        <f>ROUND(I210*H210,2)</f>
        <v>0</v>
      </c>
      <c r="K210" s="219" t="s">
        <v>156</v>
      </c>
      <c r="L210" s="43"/>
      <c r="M210" s="224" t="s">
        <v>1</v>
      </c>
      <c r="N210" s="225" t="s">
        <v>41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0.045999999999999999</v>
      </c>
      <c r="T210" s="227">
        <f>S210*H210</f>
        <v>2.1113999999999997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157</v>
      </c>
      <c r="AT210" s="228" t="s">
        <v>152</v>
      </c>
      <c r="AU210" s="228" t="s">
        <v>150</v>
      </c>
      <c r="AY210" s="16" t="s">
        <v>149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84</v>
      </c>
      <c r="BK210" s="229">
        <f>ROUND(I210*H210,2)</f>
        <v>0</v>
      </c>
      <c r="BL210" s="16" t="s">
        <v>157</v>
      </c>
      <c r="BM210" s="228" t="s">
        <v>827</v>
      </c>
    </row>
    <row r="211" s="2" customFormat="1">
      <c r="A211" s="37"/>
      <c r="B211" s="38"/>
      <c r="C211" s="39"/>
      <c r="D211" s="230" t="s">
        <v>159</v>
      </c>
      <c r="E211" s="39"/>
      <c r="F211" s="231" t="s">
        <v>308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159</v>
      </c>
      <c r="AU211" s="16" t="s">
        <v>150</v>
      </c>
    </row>
    <row r="212" s="13" customFormat="1">
      <c r="A212" s="13"/>
      <c r="B212" s="235"/>
      <c r="C212" s="236"/>
      <c r="D212" s="230" t="s">
        <v>161</v>
      </c>
      <c r="E212" s="237" t="s">
        <v>1</v>
      </c>
      <c r="F212" s="238" t="s">
        <v>828</v>
      </c>
      <c r="G212" s="236"/>
      <c r="H212" s="239">
        <v>17.34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161</v>
      </c>
      <c r="AU212" s="245" t="s">
        <v>150</v>
      </c>
      <c r="AV212" s="13" t="s">
        <v>86</v>
      </c>
      <c r="AW212" s="13" t="s">
        <v>33</v>
      </c>
      <c r="AX212" s="13" t="s">
        <v>76</v>
      </c>
      <c r="AY212" s="245" t="s">
        <v>149</v>
      </c>
    </row>
    <row r="213" s="13" customFormat="1">
      <c r="A213" s="13"/>
      <c r="B213" s="235"/>
      <c r="C213" s="236"/>
      <c r="D213" s="230" t="s">
        <v>161</v>
      </c>
      <c r="E213" s="237" t="s">
        <v>1</v>
      </c>
      <c r="F213" s="238" t="s">
        <v>829</v>
      </c>
      <c r="G213" s="236"/>
      <c r="H213" s="239">
        <v>28.559999999999999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161</v>
      </c>
      <c r="AU213" s="245" t="s">
        <v>150</v>
      </c>
      <c r="AV213" s="13" t="s">
        <v>86</v>
      </c>
      <c r="AW213" s="13" t="s">
        <v>33</v>
      </c>
      <c r="AX213" s="13" t="s">
        <v>76</v>
      </c>
      <c r="AY213" s="245" t="s">
        <v>149</v>
      </c>
    </row>
    <row r="214" s="14" customFormat="1">
      <c r="A214" s="14"/>
      <c r="B214" s="246"/>
      <c r="C214" s="247"/>
      <c r="D214" s="230" t="s">
        <v>161</v>
      </c>
      <c r="E214" s="248" t="s">
        <v>1</v>
      </c>
      <c r="F214" s="249" t="s">
        <v>163</v>
      </c>
      <c r="G214" s="247"/>
      <c r="H214" s="250">
        <v>45.899999999999999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161</v>
      </c>
      <c r="AU214" s="256" t="s">
        <v>150</v>
      </c>
      <c r="AV214" s="14" t="s">
        <v>157</v>
      </c>
      <c r="AW214" s="14" t="s">
        <v>33</v>
      </c>
      <c r="AX214" s="14" t="s">
        <v>84</v>
      </c>
      <c r="AY214" s="256" t="s">
        <v>149</v>
      </c>
    </row>
    <row r="215" s="2" customFormat="1" ht="16.5" customHeight="1">
      <c r="A215" s="37"/>
      <c r="B215" s="38"/>
      <c r="C215" s="217" t="s">
        <v>319</v>
      </c>
      <c r="D215" s="217" t="s">
        <v>152</v>
      </c>
      <c r="E215" s="218" t="s">
        <v>312</v>
      </c>
      <c r="F215" s="219" t="s">
        <v>313</v>
      </c>
      <c r="G215" s="220" t="s">
        <v>155</v>
      </c>
      <c r="H215" s="221">
        <v>84.75</v>
      </c>
      <c r="I215" s="222"/>
      <c r="J215" s="223">
        <f>ROUND(I215*H215,2)</f>
        <v>0</v>
      </c>
      <c r="K215" s="219" t="s">
        <v>156</v>
      </c>
      <c r="L215" s="43"/>
      <c r="M215" s="224" t="s">
        <v>1</v>
      </c>
      <c r="N215" s="225" t="s">
        <v>41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0.050000000000000003</v>
      </c>
      <c r="T215" s="227">
        <f>S215*H215</f>
        <v>4.2374999999999998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157</v>
      </c>
      <c r="AT215" s="228" t="s">
        <v>152</v>
      </c>
      <c r="AU215" s="228" t="s">
        <v>150</v>
      </c>
      <c r="AY215" s="16" t="s">
        <v>149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84</v>
      </c>
      <c r="BK215" s="229">
        <f>ROUND(I215*H215,2)</f>
        <v>0</v>
      </c>
      <c r="BL215" s="16" t="s">
        <v>157</v>
      </c>
      <c r="BM215" s="228" t="s">
        <v>830</v>
      </c>
    </row>
    <row r="216" s="2" customFormat="1">
      <c r="A216" s="37"/>
      <c r="B216" s="38"/>
      <c r="C216" s="39"/>
      <c r="D216" s="230" t="s">
        <v>159</v>
      </c>
      <c r="E216" s="39"/>
      <c r="F216" s="231" t="s">
        <v>315</v>
      </c>
      <c r="G216" s="39"/>
      <c r="H216" s="39"/>
      <c r="I216" s="232"/>
      <c r="J216" s="39"/>
      <c r="K216" s="39"/>
      <c r="L216" s="43"/>
      <c r="M216" s="233"/>
      <c r="N216" s="23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159</v>
      </c>
      <c r="AU216" s="16" t="s">
        <v>150</v>
      </c>
    </row>
    <row r="217" s="13" customFormat="1">
      <c r="A217" s="13"/>
      <c r="B217" s="235"/>
      <c r="C217" s="236"/>
      <c r="D217" s="230" t="s">
        <v>161</v>
      </c>
      <c r="E217" s="237" t="s">
        <v>1</v>
      </c>
      <c r="F217" s="238" t="s">
        <v>831</v>
      </c>
      <c r="G217" s="236"/>
      <c r="H217" s="239">
        <v>12.15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161</v>
      </c>
      <c r="AU217" s="245" t="s">
        <v>150</v>
      </c>
      <c r="AV217" s="13" t="s">
        <v>86</v>
      </c>
      <c r="AW217" s="13" t="s">
        <v>33</v>
      </c>
      <c r="AX217" s="13" t="s">
        <v>76</v>
      </c>
      <c r="AY217" s="245" t="s">
        <v>149</v>
      </c>
    </row>
    <row r="218" s="13" customFormat="1">
      <c r="A218" s="13"/>
      <c r="B218" s="235"/>
      <c r="C218" s="236"/>
      <c r="D218" s="230" t="s">
        <v>161</v>
      </c>
      <c r="E218" s="237" t="s">
        <v>1</v>
      </c>
      <c r="F218" s="238" t="s">
        <v>832</v>
      </c>
      <c r="G218" s="236"/>
      <c r="H218" s="239">
        <v>32.200000000000003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161</v>
      </c>
      <c r="AU218" s="245" t="s">
        <v>150</v>
      </c>
      <c r="AV218" s="13" t="s">
        <v>86</v>
      </c>
      <c r="AW218" s="13" t="s">
        <v>33</v>
      </c>
      <c r="AX218" s="13" t="s">
        <v>76</v>
      </c>
      <c r="AY218" s="245" t="s">
        <v>149</v>
      </c>
    </row>
    <row r="219" s="13" customFormat="1">
      <c r="A219" s="13"/>
      <c r="B219" s="235"/>
      <c r="C219" s="236"/>
      <c r="D219" s="230" t="s">
        <v>161</v>
      </c>
      <c r="E219" s="237" t="s">
        <v>1</v>
      </c>
      <c r="F219" s="238" t="s">
        <v>833</v>
      </c>
      <c r="G219" s="236"/>
      <c r="H219" s="239">
        <v>11.6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161</v>
      </c>
      <c r="AU219" s="245" t="s">
        <v>150</v>
      </c>
      <c r="AV219" s="13" t="s">
        <v>86</v>
      </c>
      <c r="AW219" s="13" t="s">
        <v>33</v>
      </c>
      <c r="AX219" s="13" t="s">
        <v>76</v>
      </c>
      <c r="AY219" s="245" t="s">
        <v>149</v>
      </c>
    </row>
    <row r="220" s="13" customFormat="1">
      <c r="A220" s="13"/>
      <c r="B220" s="235"/>
      <c r="C220" s="236"/>
      <c r="D220" s="230" t="s">
        <v>161</v>
      </c>
      <c r="E220" s="237" t="s">
        <v>1</v>
      </c>
      <c r="F220" s="238" t="s">
        <v>834</v>
      </c>
      <c r="G220" s="236"/>
      <c r="H220" s="239">
        <v>28.800000000000001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161</v>
      </c>
      <c r="AU220" s="245" t="s">
        <v>150</v>
      </c>
      <c r="AV220" s="13" t="s">
        <v>86</v>
      </c>
      <c r="AW220" s="13" t="s">
        <v>33</v>
      </c>
      <c r="AX220" s="13" t="s">
        <v>76</v>
      </c>
      <c r="AY220" s="245" t="s">
        <v>149</v>
      </c>
    </row>
    <row r="221" s="14" customFormat="1">
      <c r="A221" s="14"/>
      <c r="B221" s="246"/>
      <c r="C221" s="247"/>
      <c r="D221" s="230" t="s">
        <v>161</v>
      </c>
      <c r="E221" s="248" t="s">
        <v>1</v>
      </c>
      <c r="F221" s="249" t="s">
        <v>163</v>
      </c>
      <c r="G221" s="247"/>
      <c r="H221" s="250">
        <v>84.75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161</v>
      </c>
      <c r="AU221" s="256" t="s">
        <v>150</v>
      </c>
      <c r="AV221" s="14" t="s">
        <v>157</v>
      </c>
      <c r="AW221" s="14" t="s">
        <v>33</v>
      </c>
      <c r="AX221" s="14" t="s">
        <v>84</v>
      </c>
      <c r="AY221" s="256" t="s">
        <v>149</v>
      </c>
    </row>
    <row r="222" s="2" customFormat="1" ht="16.5" customHeight="1">
      <c r="A222" s="37"/>
      <c r="B222" s="38"/>
      <c r="C222" s="217" t="s">
        <v>325</v>
      </c>
      <c r="D222" s="217" t="s">
        <v>152</v>
      </c>
      <c r="E222" s="218" t="s">
        <v>320</v>
      </c>
      <c r="F222" s="219" t="s">
        <v>321</v>
      </c>
      <c r="G222" s="220" t="s">
        <v>322</v>
      </c>
      <c r="H222" s="221">
        <v>21.335000000000001</v>
      </c>
      <c r="I222" s="222"/>
      <c r="J222" s="223">
        <f>ROUND(I222*H222,2)</f>
        <v>0</v>
      </c>
      <c r="K222" s="219" t="s">
        <v>156</v>
      </c>
      <c r="L222" s="43"/>
      <c r="M222" s="224" t="s">
        <v>1</v>
      </c>
      <c r="N222" s="225" t="s">
        <v>41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157</v>
      </c>
      <c r="AT222" s="228" t="s">
        <v>152</v>
      </c>
      <c r="AU222" s="228" t="s">
        <v>150</v>
      </c>
      <c r="AY222" s="16" t="s">
        <v>149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84</v>
      </c>
      <c r="BK222" s="229">
        <f>ROUND(I222*H222,2)</f>
        <v>0</v>
      </c>
      <c r="BL222" s="16" t="s">
        <v>157</v>
      </c>
      <c r="BM222" s="228" t="s">
        <v>835</v>
      </c>
    </row>
    <row r="223" s="2" customFormat="1">
      <c r="A223" s="37"/>
      <c r="B223" s="38"/>
      <c r="C223" s="39"/>
      <c r="D223" s="230" t="s">
        <v>159</v>
      </c>
      <c r="E223" s="39"/>
      <c r="F223" s="231" t="s">
        <v>324</v>
      </c>
      <c r="G223" s="39"/>
      <c r="H223" s="39"/>
      <c r="I223" s="232"/>
      <c r="J223" s="39"/>
      <c r="K223" s="39"/>
      <c r="L223" s="43"/>
      <c r="M223" s="233"/>
      <c r="N223" s="23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159</v>
      </c>
      <c r="AU223" s="16" t="s">
        <v>150</v>
      </c>
    </row>
    <row r="224" s="2" customFormat="1" ht="16.5" customHeight="1">
      <c r="A224" s="37"/>
      <c r="B224" s="38"/>
      <c r="C224" s="217" t="s">
        <v>330</v>
      </c>
      <c r="D224" s="217" t="s">
        <v>152</v>
      </c>
      <c r="E224" s="218" t="s">
        <v>326</v>
      </c>
      <c r="F224" s="219" t="s">
        <v>327</v>
      </c>
      <c r="G224" s="220" t="s">
        <v>322</v>
      </c>
      <c r="H224" s="221">
        <v>21.335000000000001</v>
      </c>
      <c r="I224" s="222"/>
      <c r="J224" s="223">
        <f>ROUND(I224*H224,2)</f>
        <v>0</v>
      </c>
      <c r="K224" s="219" t="s">
        <v>156</v>
      </c>
      <c r="L224" s="43"/>
      <c r="M224" s="224" t="s">
        <v>1</v>
      </c>
      <c r="N224" s="225" t="s">
        <v>41</v>
      </c>
      <c r="O224" s="90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157</v>
      </c>
      <c r="AT224" s="228" t="s">
        <v>152</v>
      </c>
      <c r="AU224" s="228" t="s">
        <v>150</v>
      </c>
      <c r="AY224" s="16" t="s">
        <v>149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84</v>
      </c>
      <c r="BK224" s="229">
        <f>ROUND(I224*H224,2)</f>
        <v>0</v>
      </c>
      <c r="BL224" s="16" t="s">
        <v>157</v>
      </c>
      <c r="BM224" s="228" t="s">
        <v>836</v>
      </c>
    </row>
    <row r="225" s="2" customFormat="1">
      <c r="A225" s="37"/>
      <c r="B225" s="38"/>
      <c r="C225" s="39"/>
      <c r="D225" s="230" t="s">
        <v>159</v>
      </c>
      <c r="E225" s="39"/>
      <c r="F225" s="231" t="s">
        <v>329</v>
      </c>
      <c r="G225" s="39"/>
      <c r="H225" s="39"/>
      <c r="I225" s="232"/>
      <c r="J225" s="39"/>
      <c r="K225" s="39"/>
      <c r="L225" s="43"/>
      <c r="M225" s="233"/>
      <c r="N225" s="23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159</v>
      </c>
      <c r="AU225" s="16" t="s">
        <v>150</v>
      </c>
    </row>
    <row r="226" s="2" customFormat="1" ht="16.5" customHeight="1">
      <c r="A226" s="37"/>
      <c r="B226" s="38"/>
      <c r="C226" s="217" t="s">
        <v>336</v>
      </c>
      <c r="D226" s="217" t="s">
        <v>152</v>
      </c>
      <c r="E226" s="218" t="s">
        <v>331</v>
      </c>
      <c r="F226" s="219" t="s">
        <v>332</v>
      </c>
      <c r="G226" s="220" t="s">
        <v>322</v>
      </c>
      <c r="H226" s="221">
        <v>405.36500000000001</v>
      </c>
      <c r="I226" s="222"/>
      <c r="J226" s="223">
        <f>ROUND(I226*H226,2)</f>
        <v>0</v>
      </c>
      <c r="K226" s="219" t="s">
        <v>156</v>
      </c>
      <c r="L226" s="43"/>
      <c r="M226" s="224" t="s">
        <v>1</v>
      </c>
      <c r="N226" s="225" t="s">
        <v>41</v>
      </c>
      <c r="O226" s="90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157</v>
      </c>
      <c r="AT226" s="228" t="s">
        <v>152</v>
      </c>
      <c r="AU226" s="228" t="s">
        <v>150</v>
      </c>
      <c r="AY226" s="16" t="s">
        <v>149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84</v>
      </c>
      <c r="BK226" s="229">
        <f>ROUND(I226*H226,2)</f>
        <v>0</v>
      </c>
      <c r="BL226" s="16" t="s">
        <v>157</v>
      </c>
      <c r="BM226" s="228" t="s">
        <v>837</v>
      </c>
    </row>
    <row r="227" s="2" customFormat="1">
      <c r="A227" s="37"/>
      <c r="B227" s="38"/>
      <c r="C227" s="39"/>
      <c r="D227" s="230" t="s">
        <v>159</v>
      </c>
      <c r="E227" s="39"/>
      <c r="F227" s="231" t="s">
        <v>334</v>
      </c>
      <c r="G227" s="39"/>
      <c r="H227" s="39"/>
      <c r="I227" s="232"/>
      <c r="J227" s="39"/>
      <c r="K227" s="39"/>
      <c r="L227" s="43"/>
      <c r="M227" s="233"/>
      <c r="N227" s="23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159</v>
      </c>
      <c r="AU227" s="16" t="s">
        <v>150</v>
      </c>
    </row>
    <row r="228" s="13" customFormat="1">
      <c r="A228" s="13"/>
      <c r="B228" s="235"/>
      <c r="C228" s="236"/>
      <c r="D228" s="230" t="s">
        <v>161</v>
      </c>
      <c r="E228" s="236"/>
      <c r="F228" s="238" t="s">
        <v>838</v>
      </c>
      <c r="G228" s="236"/>
      <c r="H228" s="239">
        <v>405.36500000000001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161</v>
      </c>
      <c r="AU228" s="245" t="s">
        <v>150</v>
      </c>
      <c r="AV228" s="13" t="s">
        <v>86</v>
      </c>
      <c r="AW228" s="13" t="s">
        <v>4</v>
      </c>
      <c r="AX228" s="13" t="s">
        <v>84</v>
      </c>
      <c r="AY228" s="245" t="s">
        <v>149</v>
      </c>
    </row>
    <row r="229" s="2" customFormat="1" ht="21.75" customHeight="1">
      <c r="A229" s="37"/>
      <c r="B229" s="38"/>
      <c r="C229" s="217" t="s">
        <v>343</v>
      </c>
      <c r="D229" s="217" t="s">
        <v>152</v>
      </c>
      <c r="E229" s="218" t="s">
        <v>337</v>
      </c>
      <c r="F229" s="219" t="s">
        <v>338</v>
      </c>
      <c r="G229" s="220" t="s">
        <v>322</v>
      </c>
      <c r="H229" s="221">
        <v>15.385999999999999</v>
      </c>
      <c r="I229" s="222"/>
      <c r="J229" s="223">
        <f>ROUND(I229*H229,2)</f>
        <v>0</v>
      </c>
      <c r="K229" s="219" t="s">
        <v>156</v>
      </c>
      <c r="L229" s="43"/>
      <c r="M229" s="224" t="s">
        <v>1</v>
      </c>
      <c r="N229" s="225" t="s">
        <v>41</v>
      </c>
      <c r="O229" s="90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157</v>
      </c>
      <c r="AT229" s="228" t="s">
        <v>152</v>
      </c>
      <c r="AU229" s="228" t="s">
        <v>150</v>
      </c>
      <c r="AY229" s="16" t="s">
        <v>149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84</v>
      </c>
      <c r="BK229" s="229">
        <f>ROUND(I229*H229,2)</f>
        <v>0</v>
      </c>
      <c r="BL229" s="16" t="s">
        <v>157</v>
      </c>
      <c r="BM229" s="228" t="s">
        <v>839</v>
      </c>
    </row>
    <row r="230" s="2" customFormat="1">
      <c r="A230" s="37"/>
      <c r="B230" s="38"/>
      <c r="C230" s="39"/>
      <c r="D230" s="230" t="s">
        <v>159</v>
      </c>
      <c r="E230" s="39"/>
      <c r="F230" s="231" t="s">
        <v>340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159</v>
      </c>
      <c r="AU230" s="16" t="s">
        <v>150</v>
      </c>
    </row>
    <row r="231" s="12" customFormat="1" ht="20.88" customHeight="1">
      <c r="A231" s="12"/>
      <c r="B231" s="201"/>
      <c r="C231" s="202"/>
      <c r="D231" s="203" t="s">
        <v>75</v>
      </c>
      <c r="E231" s="215" t="s">
        <v>341</v>
      </c>
      <c r="F231" s="215" t="s">
        <v>342</v>
      </c>
      <c r="G231" s="202"/>
      <c r="H231" s="202"/>
      <c r="I231" s="205"/>
      <c r="J231" s="216">
        <f>BK231</f>
        <v>0</v>
      </c>
      <c r="K231" s="202"/>
      <c r="L231" s="207"/>
      <c r="M231" s="208"/>
      <c r="N231" s="209"/>
      <c r="O231" s="209"/>
      <c r="P231" s="210">
        <f>SUM(P232:P233)</f>
        <v>0</v>
      </c>
      <c r="Q231" s="209"/>
      <c r="R231" s="210">
        <f>SUM(R232:R233)</f>
        <v>0</v>
      </c>
      <c r="S231" s="209"/>
      <c r="T231" s="211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2" t="s">
        <v>84</v>
      </c>
      <c r="AT231" s="213" t="s">
        <v>75</v>
      </c>
      <c r="AU231" s="213" t="s">
        <v>86</v>
      </c>
      <c r="AY231" s="212" t="s">
        <v>149</v>
      </c>
      <c r="BK231" s="214">
        <f>SUM(BK232:BK233)</f>
        <v>0</v>
      </c>
    </row>
    <row r="232" s="2" customFormat="1" ht="16.5" customHeight="1">
      <c r="A232" s="37"/>
      <c r="B232" s="38"/>
      <c r="C232" s="217" t="s">
        <v>352</v>
      </c>
      <c r="D232" s="217" t="s">
        <v>152</v>
      </c>
      <c r="E232" s="218" t="s">
        <v>344</v>
      </c>
      <c r="F232" s="219" t="s">
        <v>345</v>
      </c>
      <c r="G232" s="220" t="s">
        <v>322</v>
      </c>
      <c r="H232" s="221">
        <v>5.1760000000000002</v>
      </c>
      <c r="I232" s="222"/>
      <c r="J232" s="223">
        <f>ROUND(I232*H232,2)</f>
        <v>0</v>
      </c>
      <c r="K232" s="219" t="s">
        <v>156</v>
      </c>
      <c r="L232" s="43"/>
      <c r="M232" s="224" t="s">
        <v>1</v>
      </c>
      <c r="N232" s="225" t="s">
        <v>41</v>
      </c>
      <c r="O232" s="90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157</v>
      </c>
      <c r="AT232" s="228" t="s">
        <v>152</v>
      </c>
      <c r="AU232" s="228" t="s">
        <v>150</v>
      </c>
      <c r="AY232" s="16" t="s">
        <v>149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84</v>
      </c>
      <c r="BK232" s="229">
        <f>ROUND(I232*H232,2)</f>
        <v>0</v>
      </c>
      <c r="BL232" s="16" t="s">
        <v>157</v>
      </c>
      <c r="BM232" s="228" t="s">
        <v>840</v>
      </c>
    </row>
    <row r="233" s="2" customFormat="1">
      <c r="A233" s="37"/>
      <c r="B233" s="38"/>
      <c r="C233" s="39"/>
      <c r="D233" s="230" t="s">
        <v>159</v>
      </c>
      <c r="E233" s="39"/>
      <c r="F233" s="231" t="s">
        <v>347</v>
      </c>
      <c r="G233" s="39"/>
      <c r="H233" s="39"/>
      <c r="I233" s="232"/>
      <c r="J233" s="39"/>
      <c r="K233" s="39"/>
      <c r="L233" s="43"/>
      <c r="M233" s="233"/>
      <c r="N233" s="23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159</v>
      </c>
      <c r="AU233" s="16" t="s">
        <v>150</v>
      </c>
    </row>
    <row r="234" s="12" customFormat="1" ht="25.92" customHeight="1">
      <c r="A234" s="12"/>
      <c r="B234" s="201"/>
      <c r="C234" s="202"/>
      <c r="D234" s="203" t="s">
        <v>75</v>
      </c>
      <c r="E234" s="204" t="s">
        <v>348</v>
      </c>
      <c r="F234" s="204" t="s">
        <v>349</v>
      </c>
      <c r="G234" s="202"/>
      <c r="H234" s="202"/>
      <c r="I234" s="205"/>
      <c r="J234" s="206">
        <f>BK234</f>
        <v>0</v>
      </c>
      <c r="K234" s="202"/>
      <c r="L234" s="207"/>
      <c r="M234" s="208"/>
      <c r="N234" s="209"/>
      <c r="O234" s="209"/>
      <c r="P234" s="210">
        <f>P235+P256+P258+P263+P274+P283+P307+P324+P326</f>
        <v>0</v>
      </c>
      <c r="Q234" s="209"/>
      <c r="R234" s="210">
        <f>R235+R256+R258+R263+R274+R283+R307+R324+R326</f>
        <v>1.761406</v>
      </c>
      <c r="S234" s="209"/>
      <c r="T234" s="211">
        <f>T235+T256+T258+T263+T274+T283+T307+T324+T326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2" t="s">
        <v>86</v>
      </c>
      <c r="AT234" s="213" t="s">
        <v>75</v>
      </c>
      <c r="AU234" s="213" t="s">
        <v>76</v>
      </c>
      <c r="AY234" s="212" t="s">
        <v>149</v>
      </c>
      <c r="BK234" s="214">
        <f>BK235+BK256+BK258+BK263+BK274+BK283+BK307+BK324+BK326</f>
        <v>0</v>
      </c>
    </row>
    <row r="235" s="12" customFormat="1" ht="22.8" customHeight="1">
      <c r="A235" s="12"/>
      <c r="B235" s="201"/>
      <c r="C235" s="202"/>
      <c r="D235" s="203" t="s">
        <v>75</v>
      </c>
      <c r="E235" s="215" t="s">
        <v>350</v>
      </c>
      <c r="F235" s="215" t="s">
        <v>351</v>
      </c>
      <c r="G235" s="202"/>
      <c r="H235" s="202"/>
      <c r="I235" s="205"/>
      <c r="J235" s="216">
        <f>BK235</f>
        <v>0</v>
      </c>
      <c r="K235" s="202"/>
      <c r="L235" s="207"/>
      <c r="M235" s="208"/>
      <c r="N235" s="209"/>
      <c r="O235" s="209"/>
      <c r="P235" s="210">
        <f>SUM(P236:P255)</f>
        <v>0</v>
      </c>
      <c r="Q235" s="209"/>
      <c r="R235" s="210">
        <f>SUM(R236:R255)</f>
        <v>0.036139999999999999</v>
      </c>
      <c r="S235" s="209"/>
      <c r="T235" s="211">
        <f>SUM(T236:T255)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2" t="s">
        <v>86</v>
      </c>
      <c r="AT235" s="213" t="s">
        <v>75</v>
      </c>
      <c r="AU235" s="213" t="s">
        <v>84</v>
      </c>
      <c r="AY235" s="212" t="s">
        <v>149</v>
      </c>
      <c r="BK235" s="214">
        <f>SUM(BK236:BK255)</f>
        <v>0</v>
      </c>
    </row>
    <row r="236" s="2" customFormat="1" ht="16.5" customHeight="1">
      <c r="A236" s="37"/>
      <c r="B236" s="38"/>
      <c r="C236" s="217" t="s">
        <v>356</v>
      </c>
      <c r="D236" s="217" t="s">
        <v>152</v>
      </c>
      <c r="E236" s="218" t="s">
        <v>353</v>
      </c>
      <c r="F236" s="219" t="s">
        <v>354</v>
      </c>
      <c r="G236" s="220" t="s">
        <v>232</v>
      </c>
      <c r="H236" s="221">
        <v>8</v>
      </c>
      <c r="I236" s="222"/>
      <c r="J236" s="223">
        <f>ROUND(I236*H236,2)</f>
        <v>0</v>
      </c>
      <c r="K236" s="219" t="s">
        <v>1</v>
      </c>
      <c r="L236" s="43"/>
      <c r="M236" s="224" t="s">
        <v>1</v>
      </c>
      <c r="N236" s="225" t="s">
        <v>41</v>
      </c>
      <c r="O236" s="90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265</v>
      </c>
      <c r="AT236" s="228" t="s">
        <v>152</v>
      </c>
      <c r="AU236" s="228" t="s">
        <v>86</v>
      </c>
      <c r="AY236" s="16" t="s">
        <v>149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84</v>
      </c>
      <c r="BK236" s="229">
        <f>ROUND(I236*H236,2)</f>
        <v>0</v>
      </c>
      <c r="BL236" s="16" t="s">
        <v>265</v>
      </c>
      <c r="BM236" s="228" t="s">
        <v>841</v>
      </c>
    </row>
    <row r="237" s="2" customFormat="1" ht="16.5" customHeight="1">
      <c r="A237" s="37"/>
      <c r="B237" s="38"/>
      <c r="C237" s="217" t="s">
        <v>360</v>
      </c>
      <c r="D237" s="217" t="s">
        <v>152</v>
      </c>
      <c r="E237" s="218" t="s">
        <v>357</v>
      </c>
      <c r="F237" s="219" t="s">
        <v>358</v>
      </c>
      <c r="G237" s="220" t="s">
        <v>237</v>
      </c>
      <c r="H237" s="221">
        <v>1</v>
      </c>
      <c r="I237" s="222"/>
      <c r="J237" s="223">
        <f>ROUND(I237*H237,2)</f>
        <v>0</v>
      </c>
      <c r="K237" s="219" t="s">
        <v>1</v>
      </c>
      <c r="L237" s="43"/>
      <c r="M237" s="224" t="s">
        <v>1</v>
      </c>
      <c r="N237" s="225" t="s">
        <v>41</v>
      </c>
      <c r="O237" s="90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265</v>
      </c>
      <c r="AT237" s="228" t="s">
        <v>152</v>
      </c>
      <c r="AU237" s="228" t="s">
        <v>86</v>
      </c>
      <c r="AY237" s="16" t="s">
        <v>149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84</v>
      </c>
      <c r="BK237" s="229">
        <f>ROUND(I237*H237,2)</f>
        <v>0</v>
      </c>
      <c r="BL237" s="16" t="s">
        <v>265</v>
      </c>
      <c r="BM237" s="228" t="s">
        <v>842</v>
      </c>
    </row>
    <row r="238" s="2" customFormat="1">
      <c r="A238" s="37"/>
      <c r="B238" s="38"/>
      <c r="C238" s="39"/>
      <c r="D238" s="230" t="s">
        <v>159</v>
      </c>
      <c r="E238" s="39"/>
      <c r="F238" s="231" t="s">
        <v>619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159</v>
      </c>
      <c r="AU238" s="16" t="s">
        <v>86</v>
      </c>
    </row>
    <row r="239" s="2" customFormat="1" ht="16.5" customHeight="1">
      <c r="A239" s="37"/>
      <c r="B239" s="38"/>
      <c r="C239" s="217" t="s">
        <v>365</v>
      </c>
      <c r="D239" s="217" t="s">
        <v>152</v>
      </c>
      <c r="E239" s="218" t="s">
        <v>366</v>
      </c>
      <c r="F239" s="219" t="s">
        <v>367</v>
      </c>
      <c r="G239" s="220" t="s">
        <v>237</v>
      </c>
      <c r="H239" s="221">
        <v>2</v>
      </c>
      <c r="I239" s="222"/>
      <c r="J239" s="223">
        <f>ROUND(I239*H239,2)</f>
        <v>0</v>
      </c>
      <c r="K239" s="219" t="s">
        <v>156</v>
      </c>
      <c r="L239" s="43"/>
      <c r="M239" s="224" t="s">
        <v>1</v>
      </c>
      <c r="N239" s="225" t="s">
        <v>41</v>
      </c>
      <c r="O239" s="90"/>
      <c r="P239" s="226">
        <f>O239*H239</f>
        <v>0</v>
      </c>
      <c r="Q239" s="226">
        <v>0.01197</v>
      </c>
      <c r="R239" s="226">
        <f>Q239*H239</f>
        <v>0.023939999999999999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265</v>
      </c>
      <c r="AT239" s="228" t="s">
        <v>152</v>
      </c>
      <c r="AU239" s="228" t="s">
        <v>86</v>
      </c>
      <c r="AY239" s="16" t="s">
        <v>149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84</v>
      </c>
      <c r="BK239" s="229">
        <f>ROUND(I239*H239,2)</f>
        <v>0</v>
      </c>
      <c r="BL239" s="16" t="s">
        <v>265</v>
      </c>
      <c r="BM239" s="228" t="s">
        <v>843</v>
      </c>
    </row>
    <row r="240" s="2" customFormat="1">
      <c r="A240" s="37"/>
      <c r="B240" s="38"/>
      <c r="C240" s="39"/>
      <c r="D240" s="230" t="s">
        <v>159</v>
      </c>
      <c r="E240" s="39"/>
      <c r="F240" s="231" t="s">
        <v>369</v>
      </c>
      <c r="G240" s="39"/>
      <c r="H240" s="39"/>
      <c r="I240" s="232"/>
      <c r="J240" s="39"/>
      <c r="K240" s="39"/>
      <c r="L240" s="43"/>
      <c r="M240" s="233"/>
      <c r="N240" s="23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159</v>
      </c>
      <c r="AU240" s="16" t="s">
        <v>86</v>
      </c>
    </row>
    <row r="241" s="2" customFormat="1" ht="16.5" customHeight="1">
      <c r="A241" s="37"/>
      <c r="B241" s="38"/>
      <c r="C241" s="217" t="s">
        <v>370</v>
      </c>
      <c r="D241" s="217" t="s">
        <v>152</v>
      </c>
      <c r="E241" s="218" t="s">
        <v>371</v>
      </c>
      <c r="F241" s="219" t="s">
        <v>372</v>
      </c>
      <c r="G241" s="220" t="s">
        <v>237</v>
      </c>
      <c r="H241" s="221">
        <v>2</v>
      </c>
      <c r="I241" s="222"/>
      <c r="J241" s="223">
        <f>ROUND(I241*H241,2)</f>
        <v>0</v>
      </c>
      <c r="K241" s="219" t="s">
        <v>156</v>
      </c>
      <c r="L241" s="43"/>
      <c r="M241" s="224" t="s">
        <v>1</v>
      </c>
      <c r="N241" s="225" t="s">
        <v>41</v>
      </c>
      <c r="O241" s="90"/>
      <c r="P241" s="226">
        <f>O241*H241</f>
        <v>0</v>
      </c>
      <c r="Q241" s="226">
        <v>0.00051999999999999995</v>
      </c>
      <c r="R241" s="226">
        <f>Q241*H241</f>
        <v>0.0010399999999999999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265</v>
      </c>
      <c r="AT241" s="228" t="s">
        <v>152</v>
      </c>
      <c r="AU241" s="228" t="s">
        <v>86</v>
      </c>
      <c r="AY241" s="16" t="s">
        <v>149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84</v>
      </c>
      <c r="BK241" s="229">
        <f>ROUND(I241*H241,2)</f>
        <v>0</v>
      </c>
      <c r="BL241" s="16" t="s">
        <v>265</v>
      </c>
      <c r="BM241" s="228" t="s">
        <v>844</v>
      </c>
    </row>
    <row r="242" s="2" customFormat="1">
      <c r="A242" s="37"/>
      <c r="B242" s="38"/>
      <c r="C242" s="39"/>
      <c r="D242" s="230" t="s">
        <v>159</v>
      </c>
      <c r="E242" s="39"/>
      <c r="F242" s="231" t="s">
        <v>374</v>
      </c>
      <c r="G242" s="39"/>
      <c r="H242" s="39"/>
      <c r="I242" s="232"/>
      <c r="J242" s="39"/>
      <c r="K242" s="39"/>
      <c r="L242" s="43"/>
      <c r="M242" s="233"/>
      <c r="N242" s="23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159</v>
      </c>
      <c r="AU242" s="16" t="s">
        <v>86</v>
      </c>
    </row>
    <row r="243" s="2" customFormat="1" ht="16.5" customHeight="1">
      <c r="A243" s="37"/>
      <c r="B243" s="38"/>
      <c r="C243" s="217" t="s">
        <v>375</v>
      </c>
      <c r="D243" s="217" t="s">
        <v>152</v>
      </c>
      <c r="E243" s="218" t="s">
        <v>376</v>
      </c>
      <c r="F243" s="219" t="s">
        <v>377</v>
      </c>
      <c r="G243" s="220" t="s">
        <v>237</v>
      </c>
      <c r="H243" s="221">
        <v>8</v>
      </c>
      <c r="I243" s="222"/>
      <c r="J243" s="223">
        <f>ROUND(I243*H243,2)</f>
        <v>0</v>
      </c>
      <c r="K243" s="219" t="s">
        <v>156</v>
      </c>
      <c r="L243" s="43"/>
      <c r="M243" s="224" t="s">
        <v>1</v>
      </c>
      <c r="N243" s="225" t="s">
        <v>41</v>
      </c>
      <c r="O243" s="90"/>
      <c r="P243" s="226">
        <f>O243*H243</f>
        <v>0</v>
      </c>
      <c r="Q243" s="226">
        <v>0.00051999999999999995</v>
      </c>
      <c r="R243" s="226">
        <f>Q243*H243</f>
        <v>0.0041599999999999996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265</v>
      </c>
      <c r="AT243" s="228" t="s">
        <v>152</v>
      </c>
      <c r="AU243" s="228" t="s">
        <v>86</v>
      </c>
      <c r="AY243" s="16" t="s">
        <v>149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84</v>
      </c>
      <c r="BK243" s="229">
        <f>ROUND(I243*H243,2)</f>
        <v>0</v>
      </c>
      <c r="BL243" s="16" t="s">
        <v>265</v>
      </c>
      <c r="BM243" s="228" t="s">
        <v>845</v>
      </c>
    </row>
    <row r="244" s="2" customFormat="1">
      <c r="A244" s="37"/>
      <c r="B244" s="38"/>
      <c r="C244" s="39"/>
      <c r="D244" s="230" t="s">
        <v>159</v>
      </c>
      <c r="E244" s="39"/>
      <c r="F244" s="231" t="s">
        <v>379</v>
      </c>
      <c r="G244" s="39"/>
      <c r="H244" s="39"/>
      <c r="I244" s="232"/>
      <c r="J244" s="39"/>
      <c r="K244" s="39"/>
      <c r="L244" s="43"/>
      <c r="M244" s="233"/>
      <c r="N244" s="23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159</v>
      </c>
      <c r="AU244" s="16" t="s">
        <v>86</v>
      </c>
    </row>
    <row r="245" s="2" customFormat="1" ht="16.5" customHeight="1">
      <c r="A245" s="37"/>
      <c r="B245" s="38"/>
      <c r="C245" s="217" t="s">
        <v>380</v>
      </c>
      <c r="D245" s="217" t="s">
        <v>152</v>
      </c>
      <c r="E245" s="218" t="s">
        <v>381</v>
      </c>
      <c r="F245" s="219" t="s">
        <v>382</v>
      </c>
      <c r="G245" s="220" t="s">
        <v>237</v>
      </c>
      <c r="H245" s="221">
        <v>2</v>
      </c>
      <c r="I245" s="222"/>
      <c r="J245" s="223">
        <f>ROUND(I245*H245,2)</f>
        <v>0</v>
      </c>
      <c r="K245" s="219" t="s">
        <v>156</v>
      </c>
      <c r="L245" s="43"/>
      <c r="M245" s="224" t="s">
        <v>1</v>
      </c>
      <c r="N245" s="225" t="s">
        <v>41</v>
      </c>
      <c r="O245" s="90"/>
      <c r="P245" s="226">
        <f>O245*H245</f>
        <v>0</v>
      </c>
      <c r="Q245" s="226">
        <v>0.00051999999999999995</v>
      </c>
      <c r="R245" s="226">
        <f>Q245*H245</f>
        <v>0.0010399999999999999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265</v>
      </c>
      <c r="AT245" s="228" t="s">
        <v>152</v>
      </c>
      <c r="AU245" s="228" t="s">
        <v>86</v>
      </c>
      <c r="AY245" s="16" t="s">
        <v>149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84</v>
      </c>
      <c r="BK245" s="229">
        <f>ROUND(I245*H245,2)</f>
        <v>0</v>
      </c>
      <c r="BL245" s="16" t="s">
        <v>265</v>
      </c>
      <c r="BM245" s="228" t="s">
        <v>846</v>
      </c>
    </row>
    <row r="246" s="2" customFormat="1">
      <c r="A246" s="37"/>
      <c r="B246" s="38"/>
      <c r="C246" s="39"/>
      <c r="D246" s="230" t="s">
        <v>159</v>
      </c>
      <c r="E246" s="39"/>
      <c r="F246" s="231" t="s">
        <v>384</v>
      </c>
      <c r="G246" s="39"/>
      <c r="H246" s="39"/>
      <c r="I246" s="232"/>
      <c r="J246" s="39"/>
      <c r="K246" s="39"/>
      <c r="L246" s="43"/>
      <c r="M246" s="233"/>
      <c r="N246" s="234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159</v>
      </c>
      <c r="AU246" s="16" t="s">
        <v>86</v>
      </c>
    </row>
    <row r="247" s="2" customFormat="1" ht="16.5" customHeight="1">
      <c r="A247" s="37"/>
      <c r="B247" s="38"/>
      <c r="C247" s="217" t="s">
        <v>385</v>
      </c>
      <c r="D247" s="217" t="s">
        <v>152</v>
      </c>
      <c r="E247" s="218" t="s">
        <v>386</v>
      </c>
      <c r="F247" s="219" t="s">
        <v>387</v>
      </c>
      <c r="G247" s="220" t="s">
        <v>237</v>
      </c>
      <c r="H247" s="221">
        <v>1</v>
      </c>
      <c r="I247" s="222"/>
      <c r="J247" s="223">
        <f>ROUND(I247*H247,2)</f>
        <v>0</v>
      </c>
      <c r="K247" s="219" t="s">
        <v>1</v>
      </c>
      <c r="L247" s="43"/>
      <c r="M247" s="224" t="s">
        <v>1</v>
      </c>
      <c r="N247" s="225" t="s">
        <v>41</v>
      </c>
      <c r="O247" s="90"/>
      <c r="P247" s="226">
        <f>O247*H247</f>
        <v>0</v>
      </c>
      <c r="Q247" s="226">
        <v>0.00051999999999999995</v>
      </c>
      <c r="R247" s="226">
        <f>Q247*H247</f>
        <v>0.00051999999999999995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265</v>
      </c>
      <c r="AT247" s="228" t="s">
        <v>152</v>
      </c>
      <c r="AU247" s="228" t="s">
        <v>86</v>
      </c>
      <c r="AY247" s="16" t="s">
        <v>149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84</v>
      </c>
      <c r="BK247" s="229">
        <f>ROUND(I247*H247,2)</f>
        <v>0</v>
      </c>
      <c r="BL247" s="16" t="s">
        <v>265</v>
      </c>
      <c r="BM247" s="228" t="s">
        <v>847</v>
      </c>
    </row>
    <row r="248" s="2" customFormat="1">
      <c r="A248" s="37"/>
      <c r="B248" s="38"/>
      <c r="C248" s="39"/>
      <c r="D248" s="230" t="s">
        <v>159</v>
      </c>
      <c r="E248" s="39"/>
      <c r="F248" s="231" t="s">
        <v>384</v>
      </c>
      <c r="G248" s="39"/>
      <c r="H248" s="39"/>
      <c r="I248" s="232"/>
      <c r="J248" s="39"/>
      <c r="K248" s="39"/>
      <c r="L248" s="43"/>
      <c r="M248" s="233"/>
      <c r="N248" s="23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159</v>
      </c>
      <c r="AU248" s="16" t="s">
        <v>86</v>
      </c>
    </row>
    <row r="249" s="2" customFormat="1" ht="16.5" customHeight="1">
      <c r="A249" s="37"/>
      <c r="B249" s="38"/>
      <c r="C249" s="217" t="s">
        <v>625</v>
      </c>
      <c r="D249" s="217" t="s">
        <v>152</v>
      </c>
      <c r="E249" s="218" t="s">
        <v>848</v>
      </c>
      <c r="F249" s="219" t="s">
        <v>849</v>
      </c>
      <c r="G249" s="220" t="s">
        <v>232</v>
      </c>
      <c r="H249" s="221">
        <v>1</v>
      </c>
      <c r="I249" s="222"/>
      <c r="J249" s="223">
        <f>ROUND(I249*H249,2)</f>
        <v>0</v>
      </c>
      <c r="K249" s="219" t="s">
        <v>1</v>
      </c>
      <c r="L249" s="43"/>
      <c r="M249" s="224" t="s">
        <v>1</v>
      </c>
      <c r="N249" s="225" t="s">
        <v>41</v>
      </c>
      <c r="O249" s="90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265</v>
      </c>
      <c r="AT249" s="228" t="s">
        <v>152</v>
      </c>
      <c r="AU249" s="228" t="s">
        <v>86</v>
      </c>
      <c r="AY249" s="16" t="s">
        <v>149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84</v>
      </c>
      <c r="BK249" s="229">
        <f>ROUND(I249*H249,2)</f>
        <v>0</v>
      </c>
      <c r="BL249" s="16" t="s">
        <v>265</v>
      </c>
      <c r="BM249" s="228" t="s">
        <v>850</v>
      </c>
    </row>
    <row r="250" s="2" customFormat="1" ht="16.5" customHeight="1">
      <c r="A250" s="37"/>
      <c r="B250" s="38"/>
      <c r="C250" s="217" t="s">
        <v>389</v>
      </c>
      <c r="D250" s="217" t="s">
        <v>152</v>
      </c>
      <c r="E250" s="218" t="s">
        <v>390</v>
      </c>
      <c r="F250" s="219" t="s">
        <v>391</v>
      </c>
      <c r="G250" s="220" t="s">
        <v>237</v>
      </c>
      <c r="H250" s="221">
        <v>2</v>
      </c>
      <c r="I250" s="222"/>
      <c r="J250" s="223">
        <f>ROUND(I250*H250,2)</f>
        <v>0</v>
      </c>
      <c r="K250" s="219" t="s">
        <v>156</v>
      </c>
      <c r="L250" s="43"/>
      <c r="M250" s="224" t="s">
        <v>1</v>
      </c>
      <c r="N250" s="225" t="s">
        <v>41</v>
      </c>
      <c r="O250" s="90"/>
      <c r="P250" s="226">
        <f>O250*H250</f>
        <v>0</v>
      </c>
      <c r="Q250" s="226">
        <v>0.0018</v>
      </c>
      <c r="R250" s="226">
        <f>Q250*H250</f>
        <v>0.0035999999999999999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265</v>
      </c>
      <c r="AT250" s="228" t="s">
        <v>152</v>
      </c>
      <c r="AU250" s="228" t="s">
        <v>86</v>
      </c>
      <c r="AY250" s="16" t="s">
        <v>149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84</v>
      </c>
      <c r="BK250" s="229">
        <f>ROUND(I250*H250,2)</f>
        <v>0</v>
      </c>
      <c r="BL250" s="16" t="s">
        <v>265</v>
      </c>
      <c r="BM250" s="228" t="s">
        <v>851</v>
      </c>
    </row>
    <row r="251" s="2" customFormat="1">
      <c r="A251" s="37"/>
      <c r="B251" s="38"/>
      <c r="C251" s="39"/>
      <c r="D251" s="230" t="s">
        <v>159</v>
      </c>
      <c r="E251" s="39"/>
      <c r="F251" s="231" t="s">
        <v>393</v>
      </c>
      <c r="G251" s="39"/>
      <c r="H251" s="39"/>
      <c r="I251" s="232"/>
      <c r="J251" s="39"/>
      <c r="K251" s="39"/>
      <c r="L251" s="43"/>
      <c r="M251" s="233"/>
      <c r="N251" s="23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159</v>
      </c>
      <c r="AU251" s="16" t="s">
        <v>86</v>
      </c>
    </row>
    <row r="252" s="2" customFormat="1" ht="16.5" customHeight="1">
      <c r="A252" s="37"/>
      <c r="B252" s="38"/>
      <c r="C252" s="217" t="s">
        <v>394</v>
      </c>
      <c r="D252" s="217" t="s">
        <v>152</v>
      </c>
      <c r="E252" s="218" t="s">
        <v>395</v>
      </c>
      <c r="F252" s="219" t="s">
        <v>398</v>
      </c>
      <c r="G252" s="220" t="s">
        <v>237</v>
      </c>
      <c r="H252" s="221">
        <v>1</v>
      </c>
      <c r="I252" s="222"/>
      <c r="J252" s="223">
        <f>ROUND(I252*H252,2)</f>
        <v>0</v>
      </c>
      <c r="K252" s="219" t="s">
        <v>1</v>
      </c>
      <c r="L252" s="43"/>
      <c r="M252" s="224" t="s">
        <v>1</v>
      </c>
      <c r="N252" s="225" t="s">
        <v>41</v>
      </c>
      <c r="O252" s="90"/>
      <c r="P252" s="226">
        <f>O252*H252</f>
        <v>0</v>
      </c>
      <c r="Q252" s="226">
        <v>0.0018400000000000001</v>
      </c>
      <c r="R252" s="226">
        <f>Q252*H252</f>
        <v>0.0018400000000000001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265</v>
      </c>
      <c r="AT252" s="228" t="s">
        <v>152</v>
      </c>
      <c r="AU252" s="228" t="s">
        <v>86</v>
      </c>
      <c r="AY252" s="16" t="s">
        <v>149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84</v>
      </c>
      <c r="BK252" s="229">
        <f>ROUND(I252*H252,2)</f>
        <v>0</v>
      </c>
      <c r="BL252" s="16" t="s">
        <v>265</v>
      </c>
      <c r="BM252" s="228" t="s">
        <v>852</v>
      </c>
    </row>
    <row r="253" s="2" customFormat="1">
      <c r="A253" s="37"/>
      <c r="B253" s="38"/>
      <c r="C253" s="39"/>
      <c r="D253" s="230" t="s">
        <v>159</v>
      </c>
      <c r="E253" s="39"/>
      <c r="F253" s="231" t="s">
        <v>398</v>
      </c>
      <c r="G253" s="39"/>
      <c r="H253" s="39"/>
      <c r="I253" s="232"/>
      <c r="J253" s="39"/>
      <c r="K253" s="39"/>
      <c r="L253" s="43"/>
      <c r="M253" s="233"/>
      <c r="N253" s="23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159</v>
      </c>
      <c r="AU253" s="16" t="s">
        <v>86</v>
      </c>
    </row>
    <row r="254" s="2" customFormat="1" ht="16.5" customHeight="1">
      <c r="A254" s="37"/>
      <c r="B254" s="38"/>
      <c r="C254" s="217" t="s">
        <v>403</v>
      </c>
      <c r="D254" s="217" t="s">
        <v>152</v>
      </c>
      <c r="E254" s="218" t="s">
        <v>404</v>
      </c>
      <c r="F254" s="219" t="s">
        <v>405</v>
      </c>
      <c r="G254" s="220" t="s">
        <v>406</v>
      </c>
      <c r="H254" s="269"/>
      <c r="I254" s="222"/>
      <c r="J254" s="223">
        <f>ROUND(I254*H254,2)</f>
        <v>0</v>
      </c>
      <c r="K254" s="219" t="s">
        <v>156</v>
      </c>
      <c r="L254" s="43"/>
      <c r="M254" s="224" t="s">
        <v>1</v>
      </c>
      <c r="N254" s="225" t="s">
        <v>41</v>
      </c>
      <c r="O254" s="90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265</v>
      </c>
      <c r="AT254" s="228" t="s">
        <v>152</v>
      </c>
      <c r="AU254" s="228" t="s">
        <v>86</v>
      </c>
      <c r="AY254" s="16" t="s">
        <v>149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84</v>
      </c>
      <c r="BK254" s="229">
        <f>ROUND(I254*H254,2)</f>
        <v>0</v>
      </c>
      <c r="BL254" s="16" t="s">
        <v>265</v>
      </c>
      <c r="BM254" s="228" t="s">
        <v>853</v>
      </c>
    </row>
    <row r="255" s="2" customFormat="1">
      <c r="A255" s="37"/>
      <c r="B255" s="38"/>
      <c r="C255" s="39"/>
      <c r="D255" s="230" t="s">
        <v>159</v>
      </c>
      <c r="E255" s="39"/>
      <c r="F255" s="231" t="s">
        <v>408</v>
      </c>
      <c r="G255" s="39"/>
      <c r="H255" s="39"/>
      <c r="I255" s="232"/>
      <c r="J255" s="39"/>
      <c r="K255" s="39"/>
      <c r="L255" s="43"/>
      <c r="M255" s="233"/>
      <c r="N255" s="234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159</v>
      </c>
      <c r="AU255" s="16" t="s">
        <v>86</v>
      </c>
    </row>
    <row r="256" s="12" customFormat="1" ht="22.8" customHeight="1">
      <c r="A256" s="12"/>
      <c r="B256" s="201"/>
      <c r="C256" s="202"/>
      <c r="D256" s="203" t="s">
        <v>75</v>
      </c>
      <c r="E256" s="215" t="s">
        <v>409</v>
      </c>
      <c r="F256" s="215" t="s">
        <v>410</v>
      </c>
      <c r="G256" s="202"/>
      <c r="H256" s="202"/>
      <c r="I256" s="205"/>
      <c r="J256" s="216">
        <f>BK256</f>
        <v>0</v>
      </c>
      <c r="K256" s="202"/>
      <c r="L256" s="207"/>
      <c r="M256" s="208"/>
      <c r="N256" s="209"/>
      <c r="O256" s="209"/>
      <c r="P256" s="210">
        <f>P257</f>
        <v>0</v>
      </c>
      <c r="Q256" s="209"/>
      <c r="R256" s="210">
        <f>R257</f>
        <v>0</v>
      </c>
      <c r="S256" s="209"/>
      <c r="T256" s="211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2" t="s">
        <v>86</v>
      </c>
      <c r="AT256" s="213" t="s">
        <v>75</v>
      </c>
      <c r="AU256" s="213" t="s">
        <v>84</v>
      </c>
      <c r="AY256" s="212" t="s">
        <v>149</v>
      </c>
      <c r="BK256" s="214">
        <f>BK257</f>
        <v>0</v>
      </c>
    </row>
    <row r="257" s="2" customFormat="1" ht="16.5" customHeight="1">
      <c r="A257" s="37"/>
      <c r="B257" s="38"/>
      <c r="C257" s="217" t="s">
        <v>411</v>
      </c>
      <c r="D257" s="217" t="s">
        <v>152</v>
      </c>
      <c r="E257" s="218" t="s">
        <v>412</v>
      </c>
      <c r="F257" s="219" t="s">
        <v>413</v>
      </c>
      <c r="G257" s="220" t="s">
        <v>237</v>
      </c>
      <c r="H257" s="221">
        <v>1</v>
      </c>
      <c r="I257" s="222"/>
      <c r="J257" s="223">
        <f>ROUND(I257*H257,2)</f>
        <v>0</v>
      </c>
      <c r="K257" s="219" t="s">
        <v>1</v>
      </c>
      <c r="L257" s="43"/>
      <c r="M257" s="224" t="s">
        <v>1</v>
      </c>
      <c r="N257" s="225" t="s">
        <v>41</v>
      </c>
      <c r="O257" s="90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265</v>
      </c>
      <c r="AT257" s="228" t="s">
        <v>152</v>
      </c>
      <c r="AU257" s="228" t="s">
        <v>86</v>
      </c>
      <c r="AY257" s="16" t="s">
        <v>149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84</v>
      </c>
      <c r="BK257" s="229">
        <f>ROUND(I257*H257,2)</f>
        <v>0</v>
      </c>
      <c r="BL257" s="16" t="s">
        <v>265</v>
      </c>
      <c r="BM257" s="228" t="s">
        <v>854</v>
      </c>
    </row>
    <row r="258" s="12" customFormat="1" ht="22.8" customHeight="1">
      <c r="A258" s="12"/>
      <c r="B258" s="201"/>
      <c r="C258" s="202"/>
      <c r="D258" s="203" t="s">
        <v>75</v>
      </c>
      <c r="E258" s="215" t="s">
        <v>415</v>
      </c>
      <c r="F258" s="215" t="s">
        <v>416</v>
      </c>
      <c r="G258" s="202"/>
      <c r="H258" s="202"/>
      <c r="I258" s="205"/>
      <c r="J258" s="216">
        <f>BK258</f>
        <v>0</v>
      </c>
      <c r="K258" s="202"/>
      <c r="L258" s="207"/>
      <c r="M258" s="208"/>
      <c r="N258" s="209"/>
      <c r="O258" s="209"/>
      <c r="P258" s="210">
        <f>SUM(P259:P262)</f>
        <v>0</v>
      </c>
      <c r="Q258" s="209"/>
      <c r="R258" s="210">
        <f>SUM(R259:R262)</f>
        <v>0</v>
      </c>
      <c r="S258" s="209"/>
      <c r="T258" s="211">
        <f>SUM(T259:T262)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2" t="s">
        <v>86</v>
      </c>
      <c r="AT258" s="213" t="s">
        <v>75</v>
      </c>
      <c r="AU258" s="213" t="s">
        <v>84</v>
      </c>
      <c r="AY258" s="212" t="s">
        <v>149</v>
      </c>
      <c r="BK258" s="214">
        <f>SUM(BK259:BK262)</f>
        <v>0</v>
      </c>
    </row>
    <row r="259" s="2" customFormat="1" ht="16.5" customHeight="1">
      <c r="A259" s="37"/>
      <c r="B259" s="38"/>
      <c r="C259" s="217" t="s">
        <v>417</v>
      </c>
      <c r="D259" s="217" t="s">
        <v>152</v>
      </c>
      <c r="E259" s="218" t="s">
        <v>418</v>
      </c>
      <c r="F259" s="219" t="s">
        <v>419</v>
      </c>
      <c r="G259" s="220" t="s">
        <v>232</v>
      </c>
      <c r="H259" s="221">
        <v>9</v>
      </c>
      <c r="I259" s="222"/>
      <c r="J259" s="223">
        <f>ROUND(I259*H259,2)</f>
        <v>0</v>
      </c>
      <c r="K259" s="219" t="s">
        <v>1</v>
      </c>
      <c r="L259" s="43"/>
      <c r="M259" s="224" t="s">
        <v>1</v>
      </c>
      <c r="N259" s="225" t="s">
        <v>41</v>
      </c>
      <c r="O259" s="90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265</v>
      </c>
      <c r="AT259" s="228" t="s">
        <v>152</v>
      </c>
      <c r="AU259" s="228" t="s">
        <v>86</v>
      </c>
      <c r="AY259" s="16" t="s">
        <v>149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84</v>
      </c>
      <c r="BK259" s="229">
        <f>ROUND(I259*H259,2)</f>
        <v>0</v>
      </c>
      <c r="BL259" s="16" t="s">
        <v>265</v>
      </c>
      <c r="BM259" s="228" t="s">
        <v>855</v>
      </c>
    </row>
    <row r="260" s="2" customFormat="1" ht="16.5" customHeight="1">
      <c r="A260" s="37"/>
      <c r="B260" s="38"/>
      <c r="C260" s="259" t="s">
        <v>421</v>
      </c>
      <c r="D260" s="259" t="s">
        <v>206</v>
      </c>
      <c r="E260" s="260" t="s">
        <v>422</v>
      </c>
      <c r="F260" s="261" t="s">
        <v>423</v>
      </c>
      <c r="G260" s="262" t="s">
        <v>232</v>
      </c>
      <c r="H260" s="263">
        <v>9</v>
      </c>
      <c r="I260" s="264"/>
      <c r="J260" s="265">
        <f>ROUND(I260*H260,2)</f>
        <v>0</v>
      </c>
      <c r="K260" s="261" t="s">
        <v>1</v>
      </c>
      <c r="L260" s="266"/>
      <c r="M260" s="267" t="s">
        <v>1</v>
      </c>
      <c r="N260" s="268" t="s">
        <v>41</v>
      </c>
      <c r="O260" s="90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375</v>
      </c>
      <c r="AT260" s="228" t="s">
        <v>206</v>
      </c>
      <c r="AU260" s="228" t="s">
        <v>86</v>
      </c>
      <c r="AY260" s="16" t="s">
        <v>149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84</v>
      </c>
      <c r="BK260" s="229">
        <f>ROUND(I260*H260,2)</f>
        <v>0</v>
      </c>
      <c r="BL260" s="16" t="s">
        <v>265</v>
      </c>
      <c r="BM260" s="228" t="s">
        <v>856</v>
      </c>
    </row>
    <row r="261" s="2" customFormat="1" ht="16.5" customHeight="1">
      <c r="A261" s="37"/>
      <c r="B261" s="38"/>
      <c r="C261" s="217" t="s">
        <v>425</v>
      </c>
      <c r="D261" s="217" t="s">
        <v>152</v>
      </c>
      <c r="E261" s="218" t="s">
        <v>426</v>
      </c>
      <c r="F261" s="219" t="s">
        <v>427</v>
      </c>
      <c r="G261" s="220" t="s">
        <v>232</v>
      </c>
      <c r="H261" s="221">
        <v>1</v>
      </c>
      <c r="I261" s="222"/>
      <c r="J261" s="223">
        <f>ROUND(I261*H261,2)</f>
        <v>0</v>
      </c>
      <c r="K261" s="219" t="s">
        <v>1</v>
      </c>
      <c r="L261" s="43"/>
      <c r="M261" s="224" t="s">
        <v>1</v>
      </c>
      <c r="N261" s="225" t="s">
        <v>41</v>
      </c>
      <c r="O261" s="90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265</v>
      </c>
      <c r="AT261" s="228" t="s">
        <v>152</v>
      </c>
      <c r="AU261" s="228" t="s">
        <v>86</v>
      </c>
      <c r="AY261" s="16" t="s">
        <v>149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84</v>
      </c>
      <c r="BK261" s="229">
        <f>ROUND(I261*H261,2)</f>
        <v>0</v>
      </c>
      <c r="BL261" s="16" t="s">
        <v>265</v>
      </c>
      <c r="BM261" s="228" t="s">
        <v>857</v>
      </c>
    </row>
    <row r="262" s="2" customFormat="1" ht="16.5" customHeight="1">
      <c r="A262" s="37"/>
      <c r="B262" s="38"/>
      <c r="C262" s="259" t="s">
        <v>429</v>
      </c>
      <c r="D262" s="259" t="s">
        <v>206</v>
      </c>
      <c r="E262" s="260" t="s">
        <v>430</v>
      </c>
      <c r="F262" s="261" t="s">
        <v>431</v>
      </c>
      <c r="G262" s="262" t="s">
        <v>232</v>
      </c>
      <c r="H262" s="263">
        <v>1</v>
      </c>
      <c r="I262" s="264"/>
      <c r="J262" s="265">
        <f>ROUND(I262*H262,2)</f>
        <v>0</v>
      </c>
      <c r="K262" s="261" t="s">
        <v>1</v>
      </c>
      <c r="L262" s="266"/>
      <c r="M262" s="267" t="s">
        <v>1</v>
      </c>
      <c r="N262" s="268" t="s">
        <v>41</v>
      </c>
      <c r="O262" s="90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375</v>
      </c>
      <c r="AT262" s="228" t="s">
        <v>206</v>
      </c>
      <c r="AU262" s="228" t="s">
        <v>86</v>
      </c>
      <c r="AY262" s="16" t="s">
        <v>149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84</v>
      </c>
      <c r="BK262" s="229">
        <f>ROUND(I262*H262,2)</f>
        <v>0</v>
      </c>
      <c r="BL262" s="16" t="s">
        <v>265</v>
      </c>
      <c r="BM262" s="228" t="s">
        <v>858</v>
      </c>
    </row>
    <row r="263" s="12" customFormat="1" ht="22.8" customHeight="1">
      <c r="A263" s="12"/>
      <c r="B263" s="201"/>
      <c r="C263" s="202"/>
      <c r="D263" s="203" t="s">
        <v>75</v>
      </c>
      <c r="E263" s="215" t="s">
        <v>433</v>
      </c>
      <c r="F263" s="215" t="s">
        <v>434</v>
      </c>
      <c r="G263" s="202"/>
      <c r="H263" s="202"/>
      <c r="I263" s="205"/>
      <c r="J263" s="216">
        <f>BK263</f>
        <v>0</v>
      </c>
      <c r="K263" s="202"/>
      <c r="L263" s="207"/>
      <c r="M263" s="208"/>
      <c r="N263" s="209"/>
      <c r="O263" s="209"/>
      <c r="P263" s="210">
        <f>SUM(P264:P273)</f>
        <v>0</v>
      </c>
      <c r="Q263" s="209"/>
      <c r="R263" s="210">
        <f>SUM(R264:R273)</f>
        <v>1.005951</v>
      </c>
      <c r="S263" s="209"/>
      <c r="T263" s="211">
        <f>SUM(T264:T273)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2" t="s">
        <v>86</v>
      </c>
      <c r="AT263" s="213" t="s">
        <v>75</v>
      </c>
      <c r="AU263" s="213" t="s">
        <v>84</v>
      </c>
      <c r="AY263" s="212" t="s">
        <v>149</v>
      </c>
      <c r="BK263" s="214">
        <f>SUM(BK264:BK273)</f>
        <v>0</v>
      </c>
    </row>
    <row r="264" s="2" customFormat="1" ht="16.5" customHeight="1">
      <c r="A264" s="37"/>
      <c r="B264" s="38"/>
      <c r="C264" s="217" t="s">
        <v>635</v>
      </c>
      <c r="D264" s="217" t="s">
        <v>152</v>
      </c>
      <c r="E264" s="218" t="s">
        <v>747</v>
      </c>
      <c r="F264" s="219" t="s">
        <v>748</v>
      </c>
      <c r="G264" s="220" t="s">
        <v>155</v>
      </c>
      <c r="H264" s="221">
        <v>23.100000000000001</v>
      </c>
      <c r="I264" s="222"/>
      <c r="J264" s="223">
        <f>ROUND(I264*H264,2)</f>
        <v>0</v>
      </c>
      <c r="K264" s="219" t="s">
        <v>156</v>
      </c>
      <c r="L264" s="43"/>
      <c r="M264" s="224" t="s">
        <v>1</v>
      </c>
      <c r="N264" s="225" t="s">
        <v>41</v>
      </c>
      <c r="O264" s="90"/>
      <c r="P264" s="226">
        <f>O264*H264</f>
        <v>0</v>
      </c>
      <c r="Q264" s="226">
        <v>0.012590000000000001</v>
      </c>
      <c r="R264" s="226">
        <f>Q264*H264</f>
        <v>0.290829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265</v>
      </c>
      <c r="AT264" s="228" t="s">
        <v>152</v>
      </c>
      <c r="AU264" s="228" t="s">
        <v>86</v>
      </c>
      <c r="AY264" s="16" t="s">
        <v>149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84</v>
      </c>
      <c r="BK264" s="229">
        <f>ROUND(I264*H264,2)</f>
        <v>0</v>
      </c>
      <c r="BL264" s="16" t="s">
        <v>265</v>
      </c>
      <c r="BM264" s="228" t="s">
        <v>859</v>
      </c>
    </row>
    <row r="265" s="2" customFormat="1">
      <c r="A265" s="37"/>
      <c r="B265" s="38"/>
      <c r="C265" s="39"/>
      <c r="D265" s="230" t="s">
        <v>159</v>
      </c>
      <c r="E265" s="39"/>
      <c r="F265" s="231" t="s">
        <v>750</v>
      </c>
      <c r="G265" s="39"/>
      <c r="H265" s="39"/>
      <c r="I265" s="232"/>
      <c r="J265" s="39"/>
      <c r="K265" s="39"/>
      <c r="L265" s="43"/>
      <c r="M265" s="233"/>
      <c r="N265" s="23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159</v>
      </c>
      <c r="AU265" s="16" t="s">
        <v>86</v>
      </c>
    </row>
    <row r="266" s="2" customFormat="1" ht="16.5" customHeight="1">
      <c r="A266" s="37"/>
      <c r="B266" s="38"/>
      <c r="C266" s="217" t="s">
        <v>435</v>
      </c>
      <c r="D266" s="217" t="s">
        <v>152</v>
      </c>
      <c r="E266" s="218" t="s">
        <v>436</v>
      </c>
      <c r="F266" s="219" t="s">
        <v>437</v>
      </c>
      <c r="G266" s="220" t="s">
        <v>155</v>
      </c>
      <c r="H266" s="221">
        <v>29.800000000000001</v>
      </c>
      <c r="I266" s="222"/>
      <c r="J266" s="223">
        <f>ROUND(I266*H266,2)</f>
        <v>0</v>
      </c>
      <c r="K266" s="219" t="s">
        <v>156</v>
      </c>
      <c r="L266" s="43"/>
      <c r="M266" s="224" t="s">
        <v>1</v>
      </c>
      <c r="N266" s="225" t="s">
        <v>41</v>
      </c>
      <c r="O266" s="90"/>
      <c r="P266" s="226">
        <f>O266*H266</f>
        <v>0</v>
      </c>
      <c r="Q266" s="226">
        <v>0.017090000000000001</v>
      </c>
      <c r="R266" s="226">
        <f>Q266*H266</f>
        <v>0.50928200000000001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265</v>
      </c>
      <c r="AT266" s="228" t="s">
        <v>152</v>
      </c>
      <c r="AU266" s="228" t="s">
        <v>86</v>
      </c>
      <c r="AY266" s="16" t="s">
        <v>149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84</v>
      </c>
      <c r="BK266" s="229">
        <f>ROUND(I266*H266,2)</f>
        <v>0</v>
      </c>
      <c r="BL266" s="16" t="s">
        <v>265</v>
      </c>
      <c r="BM266" s="228" t="s">
        <v>860</v>
      </c>
    </row>
    <row r="267" s="2" customFormat="1">
      <c r="A267" s="37"/>
      <c r="B267" s="38"/>
      <c r="C267" s="39"/>
      <c r="D267" s="230" t="s">
        <v>159</v>
      </c>
      <c r="E267" s="39"/>
      <c r="F267" s="231" t="s">
        <v>439</v>
      </c>
      <c r="G267" s="39"/>
      <c r="H267" s="39"/>
      <c r="I267" s="232"/>
      <c r="J267" s="39"/>
      <c r="K267" s="39"/>
      <c r="L267" s="43"/>
      <c r="M267" s="233"/>
      <c r="N267" s="23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159</v>
      </c>
      <c r="AU267" s="16" t="s">
        <v>86</v>
      </c>
    </row>
    <row r="268" s="13" customFormat="1">
      <c r="A268" s="13"/>
      <c r="B268" s="235"/>
      <c r="C268" s="236"/>
      <c r="D268" s="230" t="s">
        <v>161</v>
      </c>
      <c r="E268" s="237" t="s">
        <v>1</v>
      </c>
      <c r="F268" s="238" t="s">
        <v>861</v>
      </c>
      <c r="G268" s="236"/>
      <c r="H268" s="239">
        <v>29.800000000000001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161</v>
      </c>
      <c r="AU268" s="245" t="s">
        <v>86</v>
      </c>
      <c r="AV268" s="13" t="s">
        <v>86</v>
      </c>
      <c r="AW268" s="13" t="s">
        <v>33</v>
      </c>
      <c r="AX268" s="13" t="s">
        <v>76</v>
      </c>
      <c r="AY268" s="245" t="s">
        <v>149</v>
      </c>
    </row>
    <row r="269" s="14" customFormat="1">
      <c r="A269" s="14"/>
      <c r="B269" s="246"/>
      <c r="C269" s="247"/>
      <c r="D269" s="230" t="s">
        <v>161</v>
      </c>
      <c r="E269" s="248" t="s">
        <v>1</v>
      </c>
      <c r="F269" s="249" t="s">
        <v>163</v>
      </c>
      <c r="G269" s="247"/>
      <c r="H269" s="250">
        <v>29.800000000000001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161</v>
      </c>
      <c r="AU269" s="256" t="s">
        <v>86</v>
      </c>
      <c r="AV269" s="14" t="s">
        <v>157</v>
      </c>
      <c r="AW269" s="14" t="s">
        <v>33</v>
      </c>
      <c r="AX269" s="14" t="s">
        <v>84</v>
      </c>
      <c r="AY269" s="256" t="s">
        <v>149</v>
      </c>
    </row>
    <row r="270" s="2" customFormat="1" ht="21.75" customHeight="1">
      <c r="A270" s="37"/>
      <c r="B270" s="38"/>
      <c r="C270" s="217" t="s">
        <v>441</v>
      </c>
      <c r="D270" s="217" t="s">
        <v>152</v>
      </c>
      <c r="E270" s="218" t="s">
        <v>442</v>
      </c>
      <c r="F270" s="219" t="s">
        <v>443</v>
      </c>
      <c r="G270" s="220" t="s">
        <v>203</v>
      </c>
      <c r="H270" s="221">
        <v>8</v>
      </c>
      <c r="I270" s="222"/>
      <c r="J270" s="223">
        <f>ROUND(I270*H270,2)</f>
        <v>0</v>
      </c>
      <c r="K270" s="219" t="s">
        <v>156</v>
      </c>
      <c r="L270" s="43"/>
      <c r="M270" s="224" t="s">
        <v>1</v>
      </c>
      <c r="N270" s="225" t="s">
        <v>41</v>
      </c>
      <c r="O270" s="90"/>
      <c r="P270" s="226">
        <f>O270*H270</f>
        <v>0</v>
      </c>
      <c r="Q270" s="226">
        <v>0.025729999999999999</v>
      </c>
      <c r="R270" s="226">
        <f>Q270*H270</f>
        <v>0.20584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265</v>
      </c>
      <c r="AT270" s="228" t="s">
        <v>152</v>
      </c>
      <c r="AU270" s="228" t="s">
        <v>86</v>
      </c>
      <c r="AY270" s="16" t="s">
        <v>149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84</v>
      </c>
      <c r="BK270" s="229">
        <f>ROUND(I270*H270,2)</f>
        <v>0</v>
      </c>
      <c r="BL270" s="16" t="s">
        <v>265</v>
      </c>
      <c r="BM270" s="228" t="s">
        <v>862</v>
      </c>
    </row>
    <row r="271" s="2" customFormat="1">
      <c r="A271" s="37"/>
      <c r="B271" s="38"/>
      <c r="C271" s="39"/>
      <c r="D271" s="230" t="s">
        <v>159</v>
      </c>
      <c r="E271" s="39"/>
      <c r="F271" s="231" t="s">
        <v>445</v>
      </c>
      <c r="G271" s="39"/>
      <c r="H271" s="39"/>
      <c r="I271" s="232"/>
      <c r="J271" s="39"/>
      <c r="K271" s="39"/>
      <c r="L271" s="43"/>
      <c r="M271" s="233"/>
      <c r="N271" s="23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159</v>
      </c>
      <c r="AU271" s="16" t="s">
        <v>86</v>
      </c>
    </row>
    <row r="272" s="2" customFormat="1" ht="16.5" customHeight="1">
      <c r="A272" s="37"/>
      <c r="B272" s="38"/>
      <c r="C272" s="217" t="s">
        <v>446</v>
      </c>
      <c r="D272" s="217" t="s">
        <v>152</v>
      </c>
      <c r="E272" s="218" t="s">
        <v>447</v>
      </c>
      <c r="F272" s="219" t="s">
        <v>448</v>
      </c>
      <c r="G272" s="220" t="s">
        <v>406</v>
      </c>
      <c r="H272" s="269"/>
      <c r="I272" s="222"/>
      <c r="J272" s="223">
        <f>ROUND(I272*H272,2)</f>
        <v>0</v>
      </c>
      <c r="K272" s="219" t="s">
        <v>156</v>
      </c>
      <c r="L272" s="43"/>
      <c r="M272" s="224" t="s">
        <v>1</v>
      </c>
      <c r="N272" s="225" t="s">
        <v>41</v>
      </c>
      <c r="O272" s="90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8" t="s">
        <v>265</v>
      </c>
      <c r="AT272" s="228" t="s">
        <v>152</v>
      </c>
      <c r="AU272" s="228" t="s">
        <v>86</v>
      </c>
      <c r="AY272" s="16" t="s">
        <v>149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6" t="s">
        <v>84</v>
      </c>
      <c r="BK272" s="229">
        <f>ROUND(I272*H272,2)</f>
        <v>0</v>
      </c>
      <c r="BL272" s="16" t="s">
        <v>265</v>
      </c>
      <c r="BM272" s="228" t="s">
        <v>863</v>
      </c>
    </row>
    <row r="273" s="2" customFormat="1">
      <c r="A273" s="37"/>
      <c r="B273" s="38"/>
      <c r="C273" s="39"/>
      <c r="D273" s="230" t="s">
        <v>159</v>
      </c>
      <c r="E273" s="39"/>
      <c r="F273" s="231" t="s">
        <v>450</v>
      </c>
      <c r="G273" s="39"/>
      <c r="H273" s="39"/>
      <c r="I273" s="232"/>
      <c r="J273" s="39"/>
      <c r="K273" s="39"/>
      <c r="L273" s="43"/>
      <c r="M273" s="233"/>
      <c r="N273" s="23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159</v>
      </c>
      <c r="AU273" s="16" t="s">
        <v>86</v>
      </c>
    </row>
    <row r="274" s="12" customFormat="1" ht="22.8" customHeight="1">
      <c r="A274" s="12"/>
      <c r="B274" s="201"/>
      <c r="C274" s="202"/>
      <c r="D274" s="203" t="s">
        <v>75</v>
      </c>
      <c r="E274" s="215" t="s">
        <v>451</v>
      </c>
      <c r="F274" s="215" t="s">
        <v>452</v>
      </c>
      <c r="G274" s="202"/>
      <c r="H274" s="202"/>
      <c r="I274" s="205"/>
      <c r="J274" s="216">
        <f>BK274</f>
        <v>0</v>
      </c>
      <c r="K274" s="202"/>
      <c r="L274" s="207"/>
      <c r="M274" s="208"/>
      <c r="N274" s="209"/>
      <c r="O274" s="209"/>
      <c r="P274" s="210">
        <f>SUM(P275:P282)</f>
        <v>0</v>
      </c>
      <c r="Q274" s="209"/>
      <c r="R274" s="210">
        <f>SUM(R275:R282)</f>
        <v>0.047</v>
      </c>
      <c r="S274" s="209"/>
      <c r="T274" s="211">
        <f>SUM(T275:T282)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2" t="s">
        <v>86</v>
      </c>
      <c r="AT274" s="213" t="s">
        <v>75</v>
      </c>
      <c r="AU274" s="213" t="s">
        <v>84</v>
      </c>
      <c r="AY274" s="212" t="s">
        <v>149</v>
      </c>
      <c r="BK274" s="214">
        <f>SUM(BK275:BK282)</f>
        <v>0</v>
      </c>
    </row>
    <row r="275" s="2" customFormat="1" ht="16.5" customHeight="1">
      <c r="A275" s="37"/>
      <c r="B275" s="38"/>
      <c r="C275" s="217" t="s">
        <v>453</v>
      </c>
      <c r="D275" s="217" t="s">
        <v>152</v>
      </c>
      <c r="E275" s="218" t="s">
        <v>454</v>
      </c>
      <c r="F275" s="219" t="s">
        <v>455</v>
      </c>
      <c r="G275" s="220" t="s">
        <v>203</v>
      </c>
      <c r="H275" s="221">
        <v>3</v>
      </c>
      <c r="I275" s="222"/>
      <c r="J275" s="223">
        <f>ROUND(I275*H275,2)</f>
        <v>0</v>
      </c>
      <c r="K275" s="219" t="s">
        <v>156</v>
      </c>
      <c r="L275" s="43"/>
      <c r="M275" s="224" t="s">
        <v>1</v>
      </c>
      <c r="N275" s="225" t="s">
        <v>41</v>
      </c>
      <c r="O275" s="90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265</v>
      </c>
      <c r="AT275" s="228" t="s">
        <v>152</v>
      </c>
      <c r="AU275" s="228" t="s">
        <v>86</v>
      </c>
      <c r="AY275" s="16" t="s">
        <v>149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84</v>
      </c>
      <c r="BK275" s="229">
        <f>ROUND(I275*H275,2)</f>
        <v>0</v>
      </c>
      <c r="BL275" s="16" t="s">
        <v>265</v>
      </c>
      <c r="BM275" s="228" t="s">
        <v>864</v>
      </c>
    </row>
    <row r="276" s="2" customFormat="1">
      <c r="A276" s="37"/>
      <c r="B276" s="38"/>
      <c r="C276" s="39"/>
      <c r="D276" s="230" t="s">
        <v>159</v>
      </c>
      <c r="E276" s="39"/>
      <c r="F276" s="231" t="s">
        <v>457</v>
      </c>
      <c r="G276" s="39"/>
      <c r="H276" s="39"/>
      <c r="I276" s="232"/>
      <c r="J276" s="39"/>
      <c r="K276" s="39"/>
      <c r="L276" s="43"/>
      <c r="M276" s="233"/>
      <c r="N276" s="234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159</v>
      </c>
      <c r="AU276" s="16" t="s">
        <v>86</v>
      </c>
    </row>
    <row r="277" s="2" customFormat="1" ht="16.5" customHeight="1">
      <c r="A277" s="37"/>
      <c r="B277" s="38"/>
      <c r="C277" s="259" t="s">
        <v>458</v>
      </c>
      <c r="D277" s="259" t="s">
        <v>206</v>
      </c>
      <c r="E277" s="260" t="s">
        <v>459</v>
      </c>
      <c r="F277" s="261" t="s">
        <v>462</v>
      </c>
      <c r="G277" s="262" t="s">
        <v>203</v>
      </c>
      <c r="H277" s="263">
        <v>2</v>
      </c>
      <c r="I277" s="264"/>
      <c r="J277" s="265">
        <f>ROUND(I277*H277,2)</f>
        <v>0</v>
      </c>
      <c r="K277" s="261" t="s">
        <v>156</v>
      </c>
      <c r="L277" s="266"/>
      <c r="M277" s="267" t="s">
        <v>1</v>
      </c>
      <c r="N277" s="268" t="s">
        <v>41</v>
      </c>
      <c r="O277" s="90"/>
      <c r="P277" s="226">
        <f>O277*H277</f>
        <v>0</v>
      </c>
      <c r="Q277" s="226">
        <v>0.017000000000000001</v>
      </c>
      <c r="R277" s="226">
        <f>Q277*H277</f>
        <v>0.034000000000000002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375</v>
      </c>
      <c r="AT277" s="228" t="s">
        <v>206</v>
      </c>
      <c r="AU277" s="228" t="s">
        <v>86</v>
      </c>
      <c r="AY277" s="16" t="s">
        <v>149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84</v>
      </c>
      <c r="BK277" s="229">
        <f>ROUND(I277*H277,2)</f>
        <v>0</v>
      </c>
      <c r="BL277" s="16" t="s">
        <v>265</v>
      </c>
      <c r="BM277" s="228" t="s">
        <v>865</v>
      </c>
    </row>
    <row r="278" s="2" customFormat="1">
      <c r="A278" s="37"/>
      <c r="B278" s="38"/>
      <c r="C278" s="39"/>
      <c r="D278" s="230" t="s">
        <v>159</v>
      </c>
      <c r="E278" s="39"/>
      <c r="F278" s="231" t="s">
        <v>462</v>
      </c>
      <c r="G278" s="39"/>
      <c r="H278" s="39"/>
      <c r="I278" s="232"/>
      <c r="J278" s="39"/>
      <c r="K278" s="39"/>
      <c r="L278" s="43"/>
      <c r="M278" s="233"/>
      <c r="N278" s="234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159</v>
      </c>
      <c r="AU278" s="16" t="s">
        <v>86</v>
      </c>
    </row>
    <row r="279" s="2" customFormat="1" ht="16.5" customHeight="1">
      <c r="A279" s="37"/>
      <c r="B279" s="38"/>
      <c r="C279" s="259" t="s">
        <v>642</v>
      </c>
      <c r="D279" s="259" t="s">
        <v>206</v>
      </c>
      <c r="E279" s="260" t="s">
        <v>866</v>
      </c>
      <c r="F279" s="261" t="s">
        <v>867</v>
      </c>
      <c r="G279" s="262" t="s">
        <v>203</v>
      </c>
      <c r="H279" s="263">
        <v>1</v>
      </c>
      <c r="I279" s="264"/>
      <c r="J279" s="265">
        <f>ROUND(I279*H279,2)</f>
        <v>0</v>
      </c>
      <c r="K279" s="261" t="s">
        <v>156</v>
      </c>
      <c r="L279" s="266"/>
      <c r="M279" s="267" t="s">
        <v>1</v>
      </c>
      <c r="N279" s="268" t="s">
        <v>41</v>
      </c>
      <c r="O279" s="90"/>
      <c r="P279" s="226">
        <f>O279*H279</f>
        <v>0</v>
      </c>
      <c r="Q279" s="226">
        <v>0.012999999999999999</v>
      </c>
      <c r="R279" s="226">
        <f>Q279*H279</f>
        <v>0.012999999999999999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375</v>
      </c>
      <c r="AT279" s="228" t="s">
        <v>206</v>
      </c>
      <c r="AU279" s="228" t="s">
        <v>86</v>
      </c>
      <c r="AY279" s="16" t="s">
        <v>149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84</v>
      </c>
      <c r="BK279" s="229">
        <f>ROUND(I279*H279,2)</f>
        <v>0</v>
      </c>
      <c r="BL279" s="16" t="s">
        <v>265</v>
      </c>
      <c r="BM279" s="228" t="s">
        <v>868</v>
      </c>
    </row>
    <row r="280" s="2" customFormat="1">
      <c r="A280" s="37"/>
      <c r="B280" s="38"/>
      <c r="C280" s="39"/>
      <c r="D280" s="230" t="s">
        <v>159</v>
      </c>
      <c r="E280" s="39"/>
      <c r="F280" s="231" t="s">
        <v>867</v>
      </c>
      <c r="G280" s="39"/>
      <c r="H280" s="39"/>
      <c r="I280" s="232"/>
      <c r="J280" s="39"/>
      <c r="K280" s="39"/>
      <c r="L280" s="43"/>
      <c r="M280" s="233"/>
      <c r="N280" s="23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159</v>
      </c>
      <c r="AU280" s="16" t="s">
        <v>86</v>
      </c>
    </row>
    <row r="281" s="2" customFormat="1" ht="16.5" customHeight="1">
      <c r="A281" s="37"/>
      <c r="B281" s="38"/>
      <c r="C281" s="217" t="s">
        <v>463</v>
      </c>
      <c r="D281" s="217" t="s">
        <v>152</v>
      </c>
      <c r="E281" s="218" t="s">
        <v>464</v>
      </c>
      <c r="F281" s="219" t="s">
        <v>465</v>
      </c>
      <c r="G281" s="220" t="s">
        <v>406</v>
      </c>
      <c r="H281" s="269"/>
      <c r="I281" s="222"/>
      <c r="J281" s="223">
        <f>ROUND(I281*H281,2)</f>
        <v>0</v>
      </c>
      <c r="K281" s="219" t="s">
        <v>156</v>
      </c>
      <c r="L281" s="43"/>
      <c r="M281" s="224" t="s">
        <v>1</v>
      </c>
      <c r="N281" s="225" t="s">
        <v>41</v>
      </c>
      <c r="O281" s="90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265</v>
      </c>
      <c r="AT281" s="228" t="s">
        <v>152</v>
      </c>
      <c r="AU281" s="228" t="s">
        <v>86</v>
      </c>
      <c r="AY281" s="16" t="s">
        <v>149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84</v>
      </c>
      <c r="BK281" s="229">
        <f>ROUND(I281*H281,2)</f>
        <v>0</v>
      </c>
      <c r="BL281" s="16" t="s">
        <v>265</v>
      </c>
      <c r="BM281" s="228" t="s">
        <v>869</v>
      </c>
    </row>
    <row r="282" s="2" customFormat="1">
      <c r="A282" s="37"/>
      <c r="B282" s="38"/>
      <c r="C282" s="39"/>
      <c r="D282" s="230" t="s">
        <v>159</v>
      </c>
      <c r="E282" s="39"/>
      <c r="F282" s="231" t="s">
        <v>467</v>
      </c>
      <c r="G282" s="39"/>
      <c r="H282" s="39"/>
      <c r="I282" s="232"/>
      <c r="J282" s="39"/>
      <c r="K282" s="39"/>
      <c r="L282" s="43"/>
      <c r="M282" s="233"/>
      <c r="N282" s="234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159</v>
      </c>
      <c r="AU282" s="16" t="s">
        <v>86</v>
      </c>
    </row>
    <row r="283" s="12" customFormat="1" ht="22.8" customHeight="1">
      <c r="A283" s="12"/>
      <c r="B283" s="201"/>
      <c r="C283" s="202"/>
      <c r="D283" s="203" t="s">
        <v>75</v>
      </c>
      <c r="E283" s="215" t="s">
        <v>468</v>
      </c>
      <c r="F283" s="215" t="s">
        <v>469</v>
      </c>
      <c r="G283" s="202"/>
      <c r="H283" s="202"/>
      <c r="I283" s="205"/>
      <c r="J283" s="216">
        <f>BK283</f>
        <v>0</v>
      </c>
      <c r="K283" s="202"/>
      <c r="L283" s="207"/>
      <c r="M283" s="208"/>
      <c r="N283" s="209"/>
      <c r="O283" s="209"/>
      <c r="P283" s="210">
        <f>SUM(P284:P306)</f>
        <v>0</v>
      </c>
      <c r="Q283" s="209"/>
      <c r="R283" s="210">
        <f>SUM(R284:R306)</f>
        <v>0.359205</v>
      </c>
      <c r="S283" s="209"/>
      <c r="T283" s="211">
        <f>SUM(T284:T306)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2" t="s">
        <v>86</v>
      </c>
      <c r="AT283" s="213" t="s">
        <v>75</v>
      </c>
      <c r="AU283" s="213" t="s">
        <v>84</v>
      </c>
      <c r="AY283" s="212" t="s">
        <v>149</v>
      </c>
      <c r="BK283" s="214">
        <f>SUM(BK284:BK306)</f>
        <v>0</v>
      </c>
    </row>
    <row r="284" s="2" customFormat="1" ht="16.5" customHeight="1">
      <c r="A284" s="37"/>
      <c r="B284" s="38"/>
      <c r="C284" s="217" t="s">
        <v>470</v>
      </c>
      <c r="D284" s="217" t="s">
        <v>152</v>
      </c>
      <c r="E284" s="218" t="s">
        <v>471</v>
      </c>
      <c r="F284" s="219" t="s">
        <v>472</v>
      </c>
      <c r="G284" s="220" t="s">
        <v>155</v>
      </c>
      <c r="H284" s="221">
        <v>23.100000000000001</v>
      </c>
      <c r="I284" s="222"/>
      <c r="J284" s="223">
        <f>ROUND(I284*H284,2)</f>
        <v>0</v>
      </c>
      <c r="K284" s="219" t="s">
        <v>156</v>
      </c>
      <c r="L284" s="43"/>
      <c r="M284" s="224" t="s">
        <v>1</v>
      </c>
      <c r="N284" s="225" t="s">
        <v>41</v>
      </c>
      <c r="O284" s="90"/>
      <c r="P284" s="226">
        <f>O284*H284</f>
        <v>0</v>
      </c>
      <c r="Q284" s="226">
        <v>0.00029999999999999997</v>
      </c>
      <c r="R284" s="226">
        <f>Q284*H284</f>
        <v>0.0069299999999999995</v>
      </c>
      <c r="S284" s="226">
        <v>0</v>
      </c>
      <c r="T284" s="22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8" t="s">
        <v>265</v>
      </c>
      <c r="AT284" s="228" t="s">
        <v>152</v>
      </c>
      <c r="AU284" s="228" t="s">
        <v>86</v>
      </c>
      <c r="AY284" s="16" t="s">
        <v>149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6" t="s">
        <v>84</v>
      </c>
      <c r="BK284" s="229">
        <f>ROUND(I284*H284,2)</f>
        <v>0</v>
      </c>
      <c r="BL284" s="16" t="s">
        <v>265</v>
      </c>
      <c r="BM284" s="228" t="s">
        <v>870</v>
      </c>
    </row>
    <row r="285" s="2" customFormat="1">
      <c r="A285" s="37"/>
      <c r="B285" s="38"/>
      <c r="C285" s="39"/>
      <c r="D285" s="230" t="s">
        <v>159</v>
      </c>
      <c r="E285" s="39"/>
      <c r="F285" s="231" t="s">
        <v>474</v>
      </c>
      <c r="G285" s="39"/>
      <c r="H285" s="39"/>
      <c r="I285" s="232"/>
      <c r="J285" s="39"/>
      <c r="K285" s="39"/>
      <c r="L285" s="43"/>
      <c r="M285" s="233"/>
      <c r="N285" s="23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159</v>
      </c>
      <c r="AU285" s="16" t="s">
        <v>86</v>
      </c>
    </row>
    <row r="286" s="2" customFormat="1" ht="16.5" customHeight="1">
      <c r="A286" s="37"/>
      <c r="B286" s="38"/>
      <c r="C286" s="217" t="s">
        <v>475</v>
      </c>
      <c r="D286" s="217" t="s">
        <v>152</v>
      </c>
      <c r="E286" s="218" t="s">
        <v>476</v>
      </c>
      <c r="F286" s="219" t="s">
        <v>477</v>
      </c>
      <c r="G286" s="220" t="s">
        <v>155</v>
      </c>
      <c r="H286" s="221">
        <v>23.100000000000001</v>
      </c>
      <c r="I286" s="222"/>
      <c r="J286" s="223">
        <f>ROUND(I286*H286,2)</f>
        <v>0</v>
      </c>
      <c r="K286" s="219" t="s">
        <v>156</v>
      </c>
      <c r="L286" s="43"/>
      <c r="M286" s="224" t="s">
        <v>1</v>
      </c>
      <c r="N286" s="225" t="s">
        <v>41</v>
      </c>
      <c r="O286" s="90"/>
      <c r="P286" s="226">
        <f>O286*H286</f>
        <v>0</v>
      </c>
      <c r="Q286" s="226">
        <v>0.0045500000000000002</v>
      </c>
      <c r="R286" s="226">
        <f>Q286*H286</f>
        <v>0.10510500000000002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265</v>
      </c>
      <c r="AT286" s="228" t="s">
        <v>152</v>
      </c>
      <c r="AU286" s="228" t="s">
        <v>86</v>
      </c>
      <c r="AY286" s="16" t="s">
        <v>149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84</v>
      </c>
      <c r="BK286" s="229">
        <f>ROUND(I286*H286,2)</f>
        <v>0</v>
      </c>
      <c r="BL286" s="16" t="s">
        <v>265</v>
      </c>
      <c r="BM286" s="228" t="s">
        <v>871</v>
      </c>
    </row>
    <row r="287" s="2" customFormat="1">
      <c r="A287" s="37"/>
      <c r="B287" s="38"/>
      <c r="C287" s="39"/>
      <c r="D287" s="230" t="s">
        <v>159</v>
      </c>
      <c r="E287" s="39"/>
      <c r="F287" s="231" t="s">
        <v>479</v>
      </c>
      <c r="G287" s="39"/>
      <c r="H287" s="39"/>
      <c r="I287" s="232"/>
      <c r="J287" s="39"/>
      <c r="K287" s="39"/>
      <c r="L287" s="43"/>
      <c r="M287" s="233"/>
      <c r="N287" s="234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159</v>
      </c>
      <c r="AU287" s="16" t="s">
        <v>86</v>
      </c>
    </row>
    <row r="288" s="2" customFormat="1" ht="24.15" customHeight="1">
      <c r="A288" s="37"/>
      <c r="B288" s="38"/>
      <c r="C288" s="217" t="s">
        <v>480</v>
      </c>
      <c r="D288" s="217" t="s">
        <v>152</v>
      </c>
      <c r="E288" s="218" t="s">
        <v>481</v>
      </c>
      <c r="F288" s="219" t="s">
        <v>482</v>
      </c>
      <c r="G288" s="220" t="s">
        <v>155</v>
      </c>
      <c r="H288" s="221">
        <v>23.100000000000001</v>
      </c>
      <c r="I288" s="222"/>
      <c r="J288" s="223">
        <f>ROUND(I288*H288,2)</f>
        <v>0</v>
      </c>
      <c r="K288" s="219" t="s">
        <v>156</v>
      </c>
      <c r="L288" s="43"/>
      <c r="M288" s="224" t="s">
        <v>1</v>
      </c>
      <c r="N288" s="225" t="s">
        <v>41</v>
      </c>
      <c r="O288" s="90"/>
      <c r="P288" s="226">
        <f>O288*H288</f>
        <v>0</v>
      </c>
      <c r="Q288" s="226">
        <v>0.0091999999999999998</v>
      </c>
      <c r="R288" s="226">
        <f>Q288*H288</f>
        <v>0.21252000000000001</v>
      </c>
      <c r="S288" s="226">
        <v>0</v>
      </c>
      <c r="T288" s="22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8" t="s">
        <v>265</v>
      </c>
      <c r="AT288" s="228" t="s">
        <v>152</v>
      </c>
      <c r="AU288" s="228" t="s">
        <v>86</v>
      </c>
      <c r="AY288" s="16" t="s">
        <v>149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6" t="s">
        <v>84</v>
      </c>
      <c r="BK288" s="229">
        <f>ROUND(I288*H288,2)</f>
        <v>0</v>
      </c>
      <c r="BL288" s="16" t="s">
        <v>265</v>
      </c>
      <c r="BM288" s="228" t="s">
        <v>872</v>
      </c>
    </row>
    <row r="289" s="2" customFormat="1">
      <c r="A289" s="37"/>
      <c r="B289" s="38"/>
      <c r="C289" s="39"/>
      <c r="D289" s="230" t="s">
        <v>159</v>
      </c>
      <c r="E289" s="39"/>
      <c r="F289" s="231" t="s">
        <v>484</v>
      </c>
      <c r="G289" s="39"/>
      <c r="H289" s="39"/>
      <c r="I289" s="232"/>
      <c r="J289" s="39"/>
      <c r="K289" s="39"/>
      <c r="L289" s="43"/>
      <c r="M289" s="233"/>
      <c r="N289" s="234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159</v>
      </c>
      <c r="AU289" s="16" t="s">
        <v>86</v>
      </c>
    </row>
    <row r="290" s="2" customFormat="1" ht="16.5" customHeight="1">
      <c r="A290" s="37"/>
      <c r="B290" s="38"/>
      <c r="C290" s="259" t="s">
        <v>485</v>
      </c>
      <c r="D290" s="259" t="s">
        <v>206</v>
      </c>
      <c r="E290" s="260" t="s">
        <v>486</v>
      </c>
      <c r="F290" s="261" t="s">
        <v>487</v>
      </c>
      <c r="G290" s="262" t="s">
        <v>155</v>
      </c>
      <c r="H290" s="263">
        <v>23.562000000000001</v>
      </c>
      <c r="I290" s="264"/>
      <c r="J290" s="265">
        <f>ROUND(I290*H290,2)</f>
        <v>0</v>
      </c>
      <c r="K290" s="261" t="s">
        <v>1</v>
      </c>
      <c r="L290" s="266"/>
      <c r="M290" s="267" t="s">
        <v>1</v>
      </c>
      <c r="N290" s="268" t="s">
        <v>41</v>
      </c>
      <c r="O290" s="90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8" t="s">
        <v>375</v>
      </c>
      <c r="AT290" s="228" t="s">
        <v>206</v>
      </c>
      <c r="AU290" s="228" t="s">
        <v>86</v>
      </c>
      <c r="AY290" s="16" t="s">
        <v>149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6" t="s">
        <v>84</v>
      </c>
      <c r="BK290" s="229">
        <f>ROUND(I290*H290,2)</f>
        <v>0</v>
      </c>
      <c r="BL290" s="16" t="s">
        <v>265</v>
      </c>
      <c r="BM290" s="228" t="s">
        <v>873</v>
      </c>
    </row>
    <row r="291" s="13" customFormat="1">
      <c r="A291" s="13"/>
      <c r="B291" s="235"/>
      <c r="C291" s="236"/>
      <c r="D291" s="230" t="s">
        <v>161</v>
      </c>
      <c r="E291" s="236"/>
      <c r="F291" s="238" t="s">
        <v>874</v>
      </c>
      <c r="G291" s="236"/>
      <c r="H291" s="239">
        <v>23.562000000000001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161</v>
      </c>
      <c r="AU291" s="245" t="s">
        <v>86</v>
      </c>
      <c r="AV291" s="13" t="s">
        <v>86</v>
      </c>
      <c r="AW291" s="13" t="s">
        <v>4</v>
      </c>
      <c r="AX291" s="13" t="s">
        <v>84</v>
      </c>
      <c r="AY291" s="245" t="s">
        <v>149</v>
      </c>
    </row>
    <row r="292" s="2" customFormat="1" ht="16.5" customHeight="1">
      <c r="A292" s="37"/>
      <c r="B292" s="38"/>
      <c r="C292" s="217" t="s">
        <v>490</v>
      </c>
      <c r="D292" s="217" t="s">
        <v>152</v>
      </c>
      <c r="E292" s="218" t="s">
        <v>491</v>
      </c>
      <c r="F292" s="219" t="s">
        <v>492</v>
      </c>
      <c r="G292" s="220" t="s">
        <v>155</v>
      </c>
      <c r="H292" s="221">
        <v>9.1630000000000003</v>
      </c>
      <c r="I292" s="222"/>
      <c r="J292" s="223">
        <f>ROUND(I292*H292,2)</f>
        <v>0</v>
      </c>
      <c r="K292" s="219" t="s">
        <v>156</v>
      </c>
      <c r="L292" s="43"/>
      <c r="M292" s="224" t="s">
        <v>1</v>
      </c>
      <c r="N292" s="225" t="s">
        <v>41</v>
      </c>
      <c r="O292" s="90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265</v>
      </c>
      <c r="AT292" s="228" t="s">
        <v>152</v>
      </c>
      <c r="AU292" s="228" t="s">
        <v>86</v>
      </c>
      <c r="AY292" s="16" t="s">
        <v>149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84</v>
      </c>
      <c r="BK292" s="229">
        <f>ROUND(I292*H292,2)</f>
        <v>0</v>
      </c>
      <c r="BL292" s="16" t="s">
        <v>265</v>
      </c>
      <c r="BM292" s="228" t="s">
        <v>875</v>
      </c>
    </row>
    <row r="293" s="2" customFormat="1">
      <c r="A293" s="37"/>
      <c r="B293" s="38"/>
      <c r="C293" s="39"/>
      <c r="D293" s="230" t="s">
        <v>159</v>
      </c>
      <c r="E293" s="39"/>
      <c r="F293" s="231" t="s">
        <v>494</v>
      </c>
      <c r="G293" s="39"/>
      <c r="H293" s="39"/>
      <c r="I293" s="232"/>
      <c r="J293" s="39"/>
      <c r="K293" s="39"/>
      <c r="L293" s="43"/>
      <c r="M293" s="233"/>
      <c r="N293" s="234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159</v>
      </c>
      <c r="AU293" s="16" t="s">
        <v>86</v>
      </c>
    </row>
    <row r="294" s="13" customFormat="1">
      <c r="A294" s="13"/>
      <c r="B294" s="235"/>
      <c r="C294" s="236"/>
      <c r="D294" s="230" t="s">
        <v>161</v>
      </c>
      <c r="E294" s="237" t="s">
        <v>1</v>
      </c>
      <c r="F294" s="238" t="s">
        <v>876</v>
      </c>
      <c r="G294" s="236"/>
      <c r="H294" s="239">
        <v>4.5430000000000001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161</v>
      </c>
      <c r="AU294" s="245" t="s">
        <v>86</v>
      </c>
      <c r="AV294" s="13" t="s">
        <v>86</v>
      </c>
      <c r="AW294" s="13" t="s">
        <v>33</v>
      </c>
      <c r="AX294" s="13" t="s">
        <v>76</v>
      </c>
      <c r="AY294" s="245" t="s">
        <v>149</v>
      </c>
    </row>
    <row r="295" s="13" customFormat="1">
      <c r="A295" s="13"/>
      <c r="B295" s="235"/>
      <c r="C295" s="236"/>
      <c r="D295" s="230" t="s">
        <v>161</v>
      </c>
      <c r="E295" s="237" t="s">
        <v>1</v>
      </c>
      <c r="F295" s="238" t="s">
        <v>877</v>
      </c>
      <c r="G295" s="236"/>
      <c r="H295" s="239">
        <v>4.6200000000000001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161</v>
      </c>
      <c r="AU295" s="245" t="s">
        <v>86</v>
      </c>
      <c r="AV295" s="13" t="s">
        <v>86</v>
      </c>
      <c r="AW295" s="13" t="s">
        <v>33</v>
      </c>
      <c r="AX295" s="13" t="s">
        <v>76</v>
      </c>
      <c r="AY295" s="245" t="s">
        <v>149</v>
      </c>
    </row>
    <row r="296" s="14" customFormat="1">
      <c r="A296" s="14"/>
      <c r="B296" s="246"/>
      <c r="C296" s="247"/>
      <c r="D296" s="230" t="s">
        <v>161</v>
      </c>
      <c r="E296" s="248" t="s">
        <v>1</v>
      </c>
      <c r="F296" s="249" t="s">
        <v>163</v>
      </c>
      <c r="G296" s="247"/>
      <c r="H296" s="250">
        <v>9.1630000000000003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6" t="s">
        <v>161</v>
      </c>
      <c r="AU296" s="256" t="s">
        <v>86</v>
      </c>
      <c r="AV296" s="14" t="s">
        <v>157</v>
      </c>
      <c r="AW296" s="14" t="s">
        <v>33</v>
      </c>
      <c r="AX296" s="14" t="s">
        <v>84</v>
      </c>
      <c r="AY296" s="256" t="s">
        <v>149</v>
      </c>
    </row>
    <row r="297" s="2" customFormat="1" ht="16.5" customHeight="1">
      <c r="A297" s="37"/>
      <c r="B297" s="38"/>
      <c r="C297" s="217" t="s">
        <v>495</v>
      </c>
      <c r="D297" s="217" t="s">
        <v>152</v>
      </c>
      <c r="E297" s="218" t="s">
        <v>496</v>
      </c>
      <c r="F297" s="219" t="s">
        <v>497</v>
      </c>
      <c r="G297" s="220" t="s">
        <v>155</v>
      </c>
      <c r="H297" s="221">
        <v>23.100000000000001</v>
      </c>
      <c r="I297" s="222"/>
      <c r="J297" s="223">
        <f>ROUND(I297*H297,2)</f>
        <v>0</v>
      </c>
      <c r="K297" s="219" t="s">
        <v>156</v>
      </c>
      <c r="L297" s="43"/>
      <c r="M297" s="224" t="s">
        <v>1</v>
      </c>
      <c r="N297" s="225" t="s">
        <v>41</v>
      </c>
      <c r="O297" s="90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8" t="s">
        <v>265</v>
      </c>
      <c r="AT297" s="228" t="s">
        <v>152</v>
      </c>
      <c r="AU297" s="228" t="s">
        <v>86</v>
      </c>
      <c r="AY297" s="16" t="s">
        <v>149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6" t="s">
        <v>84</v>
      </c>
      <c r="BK297" s="229">
        <f>ROUND(I297*H297,2)</f>
        <v>0</v>
      </c>
      <c r="BL297" s="16" t="s">
        <v>265</v>
      </c>
      <c r="BM297" s="228" t="s">
        <v>878</v>
      </c>
    </row>
    <row r="298" s="2" customFormat="1">
      <c r="A298" s="37"/>
      <c r="B298" s="38"/>
      <c r="C298" s="39"/>
      <c r="D298" s="230" t="s">
        <v>159</v>
      </c>
      <c r="E298" s="39"/>
      <c r="F298" s="231" t="s">
        <v>499</v>
      </c>
      <c r="G298" s="39"/>
      <c r="H298" s="39"/>
      <c r="I298" s="232"/>
      <c r="J298" s="39"/>
      <c r="K298" s="39"/>
      <c r="L298" s="43"/>
      <c r="M298" s="233"/>
      <c r="N298" s="234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159</v>
      </c>
      <c r="AU298" s="16" t="s">
        <v>86</v>
      </c>
    </row>
    <row r="299" s="2" customFormat="1" ht="16.5" customHeight="1">
      <c r="A299" s="37"/>
      <c r="B299" s="38"/>
      <c r="C299" s="217" t="s">
        <v>500</v>
      </c>
      <c r="D299" s="217" t="s">
        <v>152</v>
      </c>
      <c r="E299" s="218" t="s">
        <v>501</v>
      </c>
      <c r="F299" s="219" t="s">
        <v>502</v>
      </c>
      <c r="G299" s="220" t="s">
        <v>155</v>
      </c>
      <c r="H299" s="221">
        <v>23.100000000000001</v>
      </c>
      <c r="I299" s="222"/>
      <c r="J299" s="223">
        <f>ROUND(I299*H299,2)</f>
        <v>0</v>
      </c>
      <c r="K299" s="219" t="s">
        <v>156</v>
      </c>
      <c r="L299" s="43"/>
      <c r="M299" s="224" t="s">
        <v>1</v>
      </c>
      <c r="N299" s="225" t="s">
        <v>41</v>
      </c>
      <c r="O299" s="90"/>
      <c r="P299" s="226">
        <f>O299*H299</f>
        <v>0</v>
      </c>
      <c r="Q299" s="226">
        <v>0.0015</v>
      </c>
      <c r="R299" s="226">
        <f>Q299*H299</f>
        <v>0.03465</v>
      </c>
      <c r="S299" s="226">
        <v>0</v>
      </c>
      <c r="T299" s="22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8" t="s">
        <v>265</v>
      </c>
      <c r="AT299" s="228" t="s">
        <v>152</v>
      </c>
      <c r="AU299" s="228" t="s">
        <v>86</v>
      </c>
      <c r="AY299" s="16" t="s">
        <v>149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6" t="s">
        <v>84</v>
      </c>
      <c r="BK299" s="229">
        <f>ROUND(I299*H299,2)</f>
        <v>0</v>
      </c>
      <c r="BL299" s="16" t="s">
        <v>265</v>
      </c>
      <c r="BM299" s="228" t="s">
        <v>879</v>
      </c>
    </row>
    <row r="300" s="2" customFormat="1">
      <c r="A300" s="37"/>
      <c r="B300" s="38"/>
      <c r="C300" s="39"/>
      <c r="D300" s="230" t="s">
        <v>159</v>
      </c>
      <c r="E300" s="39"/>
      <c r="F300" s="231" t="s">
        <v>504</v>
      </c>
      <c r="G300" s="39"/>
      <c r="H300" s="39"/>
      <c r="I300" s="232"/>
      <c r="J300" s="39"/>
      <c r="K300" s="39"/>
      <c r="L300" s="43"/>
      <c r="M300" s="233"/>
      <c r="N300" s="234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159</v>
      </c>
      <c r="AU300" s="16" t="s">
        <v>86</v>
      </c>
    </row>
    <row r="301" s="2" customFormat="1" ht="16.5" customHeight="1">
      <c r="A301" s="37"/>
      <c r="B301" s="38"/>
      <c r="C301" s="217" t="s">
        <v>505</v>
      </c>
      <c r="D301" s="217" t="s">
        <v>152</v>
      </c>
      <c r="E301" s="218" t="s">
        <v>506</v>
      </c>
      <c r="F301" s="219" t="s">
        <v>507</v>
      </c>
      <c r="G301" s="220" t="s">
        <v>1</v>
      </c>
      <c r="H301" s="221">
        <v>27</v>
      </c>
      <c r="I301" s="222"/>
      <c r="J301" s="223">
        <f>ROUND(I301*H301,2)</f>
        <v>0</v>
      </c>
      <c r="K301" s="219" t="s">
        <v>1</v>
      </c>
      <c r="L301" s="43"/>
      <c r="M301" s="224" t="s">
        <v>1</v>
      </c>
      <c r="N301" s="225" t="s">
        <v>41</v>
      </c>
      <c r="O301" s="90"/>
      <c r="P301" s="226">
        <f>O301*H301</f>
        <v>0</v>
      </c>
      <c r="Q301" s="226">
        <v>0</v>
      </c>
      <c r="R301" s="226">
        <f>Q301*H301</f>
        <v>0</v>
      </c>
      <c r="S301" s="226">
        <v>0</v>
      </c>
      <c r="T301" s="22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8" t="s">
        <v>265</v>
      </c>
      <c r="AT301" s="228" t="s">
        <v>152</v>
      </c>
      <c r="AU301" s="228" t="s">
        <v>86</v>
      </c>
      <c r="AY301" s="16" t="s">
        <v>149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6" t="s">
        <v>84</v>
      </c>
      <c r="BK301" s="229">
        <f>ROUND(I301*H301,2)</f>
        <v>0</v>
      </c>
      <c r="BL301" s="16" t="s">
        <v>265</v>
      </c>
      <c r="BM301" s="228" t="s">
        <v>880</v>
      </c>
    </row>
    <row r="302" s="2" customFormat="1">
      <c r="A302" s="37"/>
      <c r="B302" s="38"/>
      <c r="C302" s="39"/>
      <c r="D302" s="230" t="s">
        <v>159</v>
      </c>
      <c r="E302" s="39"/>
      <c r="F302" s="231" t="s">
        <v>507</v>
      </c>
      <c r="G302" s="39"/>
      <c r="H302" s="39"/>
      <c r="I302" s="232"/>
      <c r="J302" s="39"/>
      <c r="K302" s="39"/>
      <c r="L302" s="43"/>
      <c r="M302" s="233"/>
      <c r="N302" s="234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159</v>
      </c>
      <c r="AU302" s="16" t="s">
        <v>86</v>
      </c>
    </row>
    <row r="303" s="13" customFormat="1">
      <c r="A303" s="13"/>
      <c r="B303" s="235"/>
      <c r="C303" s="236"/>
      <c r="D303" s="230" t="s">
        <v>161</v>
      </c>
      <c r="E303" s="237" t="s">
        <v>1</v>
      </c>
      <c r="F303" s="238" t="s">
        <v>881</v>
      </c>
      <c r="G303" s="236"/>
      <c r="H303" s="239">
        <v>27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161</v>
      </c>
      <c r="AU303" s="245" t="s">
        <v>86</v>
      </c>
      <c r="AV303" s="13" t="s">
        <v>86</v>
      </c>
      <c r="AW303" s="13" t="s">
        <v>33</v>
      </c>
      <c r="AX303" s="13" t="s">
        <v>76</v>
      </c>
      <c r="AY303" s="245" t="s">
        <v>149</v>
      </c>
    </row>
    <row r="304" s="14" customFormat="1">
      <c r="A304" s="14"/>
      <c r="B304" s="246"/>
      <c r="C304" s="247"/>
      <c r="D304" s="230" t="s">
        <v>161</v>
      </c>
      <c r="E304" s="248" t="s">
        <v>1</v>
      </c>
      <c r="F304" s="249" t="s">
        <v>163</v>
      </c>
      <c r="G304" s="247"/>
      <c r="H304" s="250">
        <v>27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6" t="s">
        <v>161</v>
      </c>
      <c r="AU304" s="256" t="s">
        <v>86</v>
      </c>
      <c r="AV304" s="14" t="s">
        <v>157</v>
      </c>
      <c r="AW304" s="14" t="s">
        <v>33</v>
      </c>
      <c r="AX304" s="14" t="s">
        <v>84</v>
      </c>
      <c r="AY304" s="256" t="s">
        <v>149</v>
      </c>
    </row>
    <row r="305" s="2" customFormat="1" ht="16.5" customHeight="1">
      <c r="A305" s="37"/>
      <c r="B305" s="38"/>
      <c r="C305" s="217" t="s">
        <v>511</v>
      </c>
      <c r="D305" s="217" t="s">
        <v>152</v>
      </c>
      <c r="E305" s="218" t="s">
        <v>512</v>
      </c>
      <c r="F305" s="219" t="s">
        <v>513</v>
      </c>
      <c r="G305" s="220" t="s">
        <v>406</v>
      </c>
      <c r="H305" s="269"/>
      <c r="I305" s="222"/>
      <c r="J305" s="223">
        <f>ROUND(I305*H305,2)</f>
        <v>0</v>
      </c>
      <c r="K305" s="219" t="s">
        <v>156</v>
      </c>
      <c r="L305" s="43"/>
      <c r="M305" s="224" t="s">
        <v>1</v>
      </c>
      <c r="N305" s="225" t="s">
        <v>41</v>
      </c>
      <c r="O305" s="90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8" t="s">
        <v>265</v>
      </c>
      <c r="AT305" s="228" t="s">
        <v>152</v>
      </c>
      <c r="AU305" s="228" t="s">
        <v>86</v>
      </c>
      <c r="AY305" s="16" t="s">
        <v>149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6" t="s">
        <v>84</v>
      </c>
      <c r="BK305" s="229">
        <f>ROUND(I305*H305,2)</f>
        <v>0</v>
      </c>
      <c r="BL305" s="16" t="s">
        <v>265</v>
      </c>
      <c r="BM305" s="228" t="s">
        <v>882</v>
      </c>
    </row>
    <row r="306" s="2" customFormat="1">
      <c r="A306" s="37"/>
      <c r="B306" s="38"/>
      <c r="C306" s="39"/>
      <c r="D306" s="230" t="s">
        <v>159</v>
      </c>
      <c r="E306" s="39"/>
      <c r="F306" s="231" t="s">
        <v>515</v>
      </c>
      <c r="G306" s="39"/>
      <c r="H306" s="39"/>
      <c r="I306" s="232"/>
      <c r="J306" s="39"/>
      <c r="K306" s="39"/>
      <c r="L306" s="43"/>
      <c r="M306" s="233"/>
      <c r="N306" s="23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159</v>
      </c>
      <c r="AU306" s="16" t="s">
        <v>86</v>
      </c>
    </row>
    <row r="307" s="12" customFormat="1" ht="22.8" customHeight="1">
      <c r="A307" s="12"/>
      <c r="B307" s="201"/>
      <c r="C307" s="202"/>
      <c r="D307" s="203" t="s">
        <v>75</v>
      </c>
      <c r="E307" s="215" t="s">
        <v>516</v>
      </c>
      <c r="F307" s="215" t="s">
        <v>517</v>
      </c>
      <c r="G307" s="202"/>
      <c r="H307" s="202"/>
      <c r="I307" s="205"/>
      <c r="J307" s="216">
        <f>BK307</f>
        <v>0</v>
      </c>
      <c r="K307" s="202"/>
      <c r="L307" s="207"/>
      <c r="M307" s="208"/>
      <c r="N307" s="209"/>
      <c r="O307" s="209"/>
      <c r="P307" s="210">
        <f>SUM(P308:P323)</f>
        <v>0</v>
      </c>
      <c r="Q307" s="209"/>
      <c r="R307" s="210">
        <f>SUM(R308:R323)</f>
        <v>0.31311</v>
      </c>
      <c r="S307" s="209"/>
      <c r="T307" s="211">
        <f>SUM(T308:T323)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2" t="s">
        <v>86</v>
      </c>
      <c r="AT307" s="213" t="s">
        <v>75</v>
      </c>
      <c r="AU307" s="213" t="s">
        <v>84</v>
      </c>
      <c r="AY307" s="212" t="s">
        <v>149</v>
      </c>
      <c r="BK307" s="214">
        <f>SUM(BK308:BK323)</f>
        <v>0</v>
      </c>
    </row>
    <row r="308" s="2" customFormat="1" ht="16.5" customHeight="1">
      <c r="A308" s="37"/>
      <c r="B308" s="38"/>
      <c r="C308" s="217" t="s">
        <v>166</v>
      </c>
      <c r="D308" s="217" t="s">
        <v>152</v>
      </c>
      <c r="E308" s="218" t="s">
        <v>518</v>
      </c>
      <c r="F308" s="219" t="s">
        <v>519</v>
      </c>
      <c r="G308" s="220" t="s">
        <v>155</v>
      </c>
      <c r="H308" s="221">
        <v>49.700000000000003</v>
      </c>
      <c r="I308" s="222"/>
      <c r="J308" s="223">
        <f>ROUND(I308*H308,2)</f>
        <v>0</v>
      </c>
      <c r="K308" s="219" t="s">
        <v>156</v>
      </c>
      <c r="L308" s="43"/>
      <c r="M308" s="224" t="s">
        <v>1</v>
      </c>
      <c r="N308" s="225" t="s">
        <v>41</v>
      </c>
      <c r="O308" s="90"/>
      <c r="P308" s="226">
        <f>O308*H308</f>
        <v>0</v>
      </c>
      <c r="Q308" s="226">
        <v>0.00029999999999999997</v>
      </c>
      <c r="R308" s="226">
        <f>Q308*H308</f>
        <v>0.01491</v>
      </c>
      <c r="S308" s="226">
        <v>0</v>
      </c>
      <c r="T308" s="22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8" t="s">
        <v>265</v>
      </c>
      <c r="AT308" s="228" t="s">
        <v>152</v>
      </c>
      <c r="AU308" s="228" t="s">
        <v>86</v>
      </c>
      <c r="AY308" s="16" t="s">
        <v>149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6" t="s">
        <v>84</v>
      </c>
      <c r="BK308" s="229">
        <f>ROUND(I308*H308,2)</f>
        <v>0</v>
      </c>
      <c r="BL308" s="16" t="s">
        <v>265</v>
      </c>
      <c r="BM308" s="228" t="s">
        <v>883</v>
      </c>
    </row>
    <row r="309" s="2" customFormat="1">
      <c r="A309" s="37"/>
      <c r="B309" s="38"/>
      <c r="C309" s="39"/>
      <c r="D309" s="230" t="s">
        <v>159</v>
      </c>
      <c r="E309" s="39"/>
      <c r="F309" s="231" t="s">
        <v>521</v>
      </c>
      <c r="G309" s="39"/>
      <c r="H309" s="39"/>
      <c r="I309" s="232"/>
      <c r="J309" s="39"/>
      <c r="K309" s="39"/>
      <c r="L309" s="43"/>
      <c r="M309" s="233"/>
      <c r="N309" s="234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159</v>
      </c>
      <c r="AU309" s="16" t="s">
        <v>86</v>
      </c>
    </row>
    <row r="310" s="2" customFormat="1" ht="16.5" customHeight="1">
      <c r="A310" s="37"/>
      <c r="B310" s="38"/>
      <c r="C310" s="217" t="s">
        <v>522</v>
      </c>
      <c r="D310" s="217" t="s">
        <v>152</v>
      </c>
      <c r="E310" s="218" t="s">
        <v>529</v>
      </c>
      <c r="F310" s="219" t="s">
        <v>530</v>
      </c>
      <c r="G310" s="220" t="s">
        <v>155</v>
      </c>
      <c r="H310" s="221">
        <v>49.700000000000003</v>
      </c>
      <c r="I310" s="222"/>
      <c r="J310" s="223">
        <f>ROUND(I310*H310,2)</f>
        <v>0</v>
      </c>
      <c r="K310" s="219" t="s">
        <v>156</v>
      </c>
      <c r="L310" s="43"/>
      <c r="M310" s="224" t="s">
        <v>1</v>
      </c>
      <c r="N310" s="225" t="s">
        <v>41</v>
      </c>
      <c r="O310" s="90"/>
      <c r="P310" s="226">
        <f>O310*H310</f>
        <v>0</v>
      </c>
      <c r="Q310" s="226">
        <v>0.0060000000000000001</v>
      </c>
      <c r="R310" s="226">
        <f>Q310*H310</f>
        <v>0.29820000000000002</v>
      </c>
      <c r="S310" s="226">
        <v>0</v>
      </c>
      <c r="T310" s="22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8" t="s">
        <v>265</v>
      </c>
      <c r="AT310" s="228" t="s">
        <v>152</v>
      </c>
      <c r="AU310" s="228" t="s">
        <v>86</v>
      </c>
      <c r="AY310" s="16" t="s">
        <v>149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6" t="s">
        <v>84</v>
      </c>
      <c r="BK310" s="229">
        <f>ROUND(I310*H310,2)</f>
        <v>0</v>
      </c>
      <c r="BL310" s="16" t="s">
        <v>265</v>
      </c>
      <c r="BM310" s="228" t="s">
        <v>884</v>
      </c>
    </row>
    <row r="311" s="2" customFormat="1">
      <c r="A311" s="37"/>
      <c r="B311" s="38"/>
      <c r="C311" s="39"/>
      <c r="D311" s="230" t="s">
        <v>159</v>
      </c>
      <c r="E311" s="39"/>
      <c r="F311" s="231" t="s">
        <v>532</v>
      </c>
      <c r="G311" s="39"/>
      <c r="H311" s="39"/>
      <c r="I311" s="232"/>
      <c r="J311" s="39"/>
      <c r="K311" s="39"/>
      <c r="L311" s="43"/>
      <c r="M311" s="233"/>
      <c r="N311" s="234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159</v>
      </c>
      <c r="AU311" s="16" t="s">
        <v>86</v>
      </c>
    </row>
    <row r="312" s="2" customFormat="1" ht="16.5" customHeight="1">
      <c r="A312" s="37"/>
      <c r="B312" s="38"/>
      <c r="C312" s="259" t="s">
        <v>189</v>
      </c>
      <c r="D312" s="259" t="s">
        <v>206</v>
      </c>
      <c r="E312" s="260" t="s">
        <v>533</v>
      </c>
      <c r="F312" s="261" t="s">
        <v>534</v>
      </c>
      <c r="G312" s="262" t="s">
        <v>155</v>
      </c>
      <c r="H312" s="263">
        <v>50.694000000000003</v>
      </c>
      <c r="I312" s="264"/>
      <c r="J312" s="265">
        <f>ROUND(I312*H312,2)</f>
        <v>0</v>
      </c>
      <c r="K312" s="261" t="s">
        <v>1</v>
      </c>
      <c r="L312" s="266"/>
      <c r="M312" s="267" t="s">
        <v>1</v>
      </c>
      <c r="N312" s="268" t="s">
        <v>41</v>
      </c>
      <c r="O312" s="90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8" t="s">
        <v>375</v>
      </c>
      <c r="AT312" s="228" t="s">
        <v>206</v>
      </c>
      <c r="AU312" s="228" t="s">
        <v>86</v>
      </c>
      <c r="AY312" s="16" t="s">
        <v>149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6" t="s">
        <v>84</v>
      </c>
      <c r="BK312" s="229">
        <f>ROUND(I312*H312,2)</f>
        <v>0</v>
      </c>
      <c r="BL312" s="16" t="s">
        <v>265</v>
      </c>
      <c r="BM312" s="228" t="s">
        <v>885</v>
      </c>
    </row>
    <row r="313" s="13" customFormat="1">
      <c r="A313" s="13"/>
      <c r="B313" s="235"/>
      <c r="C313" s="236"/>
      <c r="D313" s="230" t="s">
        <v>161</v>
      </c>
      <c r="E313" s="236"/>
      <c r="F313" s="238" t="s">
        <v>886</v>
      </c>
      <c r="G313" s="236"/>
      <c r="H313" s="239">
        <v>50.694000000000003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161</v>
      </c>
      <c r="AU313" s="245" t="s">
        <v>86</v>
      </c>
      <c r="AV313" s="13" t="s">
        <v>86</v>
      </c>
      <c r="AW313" s="13" t="s">
        <v>4</v>
      </c>
      <c r="AX313" s="13" t="s">
        <v>84</v>
      </c>
      <c r="AY313" s="245" t="s">
        <v>149</v>
      </c>
    </row>
    <row r="314" s="2" customFormat="1" ht="16.5" customHeight="1">
      <c r="A314" s="37"/>
      <c r="B314" s="38"/>
      <c r="C314" s="217" t="s">
        <v>198</v>
      </c>
      <c r="D314" s="217" t="s">
        <v>152</v>
      </c>
      <c r="E314" s="218" t="s">
        <v>538</v>
      </c>
      <c r="F314" s="219" t="s">
        <v>539</v>
      </c>
      <c r="G314" s="220" t="s">
        <v>155</v>
      </c>
      <c r="H314" s="221">
        <v>49.700000000000003</v>
      </c>
      <c r="I314" s="222"/>
      <c r="J314" s="223">
        <f>ROUND(I314*H314,2)</f>
        <v>0</v>
      </c>
      <c r="K314" s="219" t="s">
        <v>156</v>
      </c>
      <c r="L314" s="43"/>
      <c r="M314" s="224" t="s">
        <v>1</v>
      </c>
      <c r="N314" s="225" t="s">
        <v>41</v>
      </c>
      <c r="O314" s="90"/>
      <c r="P314" s="226">
        <f>O314*H314</f>
        <v>0</v>
      </c>
      <c r="Q314" s="226">
        <v>0</v>
      </c>
      <c r="R314" s="226">
        <f>Q314*H314</f>
        <v>0</v>
      </c>
      <c r="S314" s="226">
        <v>0</v>
      </c>
      <c r="T314" s="22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8" t="s">
        <v>265</v>
      </c>
      <c r="AT314" s="228" t="s">
        <v>152</v>
      </c>
      <c r="AU314" s="228" t="s">
        <v>86</v>
      </c>
      <c r="AY314" s="16" t="s">
        <v>149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6" t="s">
        <v>84</v>
      </c>
      <c r="BK314" s="229">
        <f>ROUND(I314*H314,2)</f>
        <v>0</v>
      </c>
      <c r="BL314" s="16" t="s">
        <v>265</v>
      </c>
      <c r="BM314" s="228" t="s">
        <v>887</v>
      </c>
    </row>
    <row r="315" s="2" customFormat="1">
      <c r="A315" s="37"/>
      <c r="B315" s="38"/>
      <c r="C315" s="39"/>
      <c r="D315" s="230" t="s">
        <v>159</v>
      </c>
      <c r="E315" s="39"/>
      <c r="F315" s="231" t="s">
        <v>541</v>
      </c>
      <c r="G315" s="39"/>
      <c r="H315" s="39"/>
      <c r="I315" s="232"/>
      <c r="J315" s="39"/>
      <c r="K315" s="39"/>
      <c r="L315" s="43"/>
      <c r="M315" s="233"/>
      <c r="N315" s="234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159</v>
      </c>
      <c r="AU315" s="16" t="s">
        <v>86</v>
      </c>
    </row>
    <row r="316" s="2" customFormat="1" ht="16.5" customHeight="1">
      <c r="A316" s="37"/>
      <c r="B316" s="38"/>
      <c r="C316" s="217" t="s">
        <v>537</v>
      </c>
      <c r="D316" s="217" t="s">
        <v>152</v>
      </c>
      <c r="E316" s="218" t="s">
        <v>543</v>
      </c>
      <c r="F316" s="219" t="s">
        <v>544</v>
      </c>
      <c r="G316" s="220" t="s">
        <v>155</v>
      </c>
      <c r="H316" s="221">
        <v>49.700000000000003</v>
      </c>
      <c r="I316" s="222"/>
      <c r="J316" s="223">
        <f>ROUND(I316*H316,2)</f>
        <v>0</v>
      </c>
      <c r="K316" s="219" t="s">
        <v>156</v>
      </c>
      <c r="L316" s="43"/>
      <c r="M316" s="224" t="s">
        <v>1</v>
      </c>
      <c r="N316" s="225" t="s">
        <v>41</v>
      </c>
      <c r="O316" s="90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8" t="s">
        <v>265</v>
      </c>
      <c r="AT316" s="228" t="s">
        <v>152</v>
      </c>
      <c r="AU316" s="228" t="s">
        <v>86</v>
      </c>
      <c r="AY316" s="16" t="s">
        <v>149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6" t="s">
        <v>84</v>
      </c>
      <c r="BK316" s="229">
        <f>ROUND(I316*H316,2)</f>
        <v>0</v>
      </c>
      <c r="BL316" s="16" t="s">
        <v>265</v>
      </c>
      <c r="BM316" s="228" t="s">
        <v>888</v>
      </c>
    </row>
    <row r="317" s="2" customFormat="1">
      <c r="A317" s="37"/>
      <c r="B317" s="38"/>
      <c r="C317" s="39"/>
      <c r="D317" s="230" t="s">
        <v>159</v>
      </c>
      <c r="E317" s="39"/>
      <c r="F317" s="231" t="s">
        <v>546</v>
      </c>
      <c r="G317" s="39"/>
      <c r="H317" s="39"/>
      <c r="I317" s="232"/>
      <c r="J317" s="39"/>
      <c r="K317" s="39"/>
      <c r="L317" s="43"/>
      <c r="M317" s="233"/>
      <c r="N317" s="234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159</v>
      </c>
      <c r="AU317" s="16" t="s">
        <v>86</v>
      </c>
    </row>
    <row r="318" s="2" customFormat="1" ht="16.5" customHeight="1">
      <c r="A318" s="37"/>
      <c r="B318" s="38"/>
      <c r="C318" s="217" t="s">
        <v>542</v>
      </c>
      <c r="D318" s="217" t="s">
        <v>152</v>
      </c>
      <c r="E318" s="218" t="s">
        <v>548</v>
      </c>
      <c r="F318" s="219" t="s">
        <v>549</v>
      </c>
      <c r="G318" s="220" t="s">
        <v>86</v>
      </c>
      <c r="H318" s="221">
        <v>16</v>
      </c>
      <c r="I318" s="222"/>
      <c r="J318" s="223">
        <f>ROUND(I318*H318,2)</f>
        <v>0</v>
      </c>
      <c r="K318" s="219" t="s">
        <v>1</v>
      </c>
      <c r="L318" s="43"/>
      <c r="M318" s="224" t="s">
        <v>1</v>
      </c>
      <c r="N318" s="225" t="s">
        <v>41</v>
      </c>
      <c r="O318" s="90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8" t="s">
        <v>265</v>
      </c>
      <c r="AT318" s="228" t="s">
        <v>152</v>
      </c>
      <c r="AU318" s="228" t="s">
        <v>86</v>
      </c>
      <c r="AY318" s="16" t="s">
        <v>149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6" t="s">
        <v>84</v>
      </c>
      <c r="BK318" s="229">
        <f>ROUND(I318*H318,2)</f>
        <v>0</v>
      </c>
      <c r="BL318" s="16" t="s">
        <v>265</v>
      </c>
      <c r="BM318" s="228" t="s">
        <v>889</v>
      </c>
    </row>
    <row r="319" s="2" customFormat="1">
      <c r="A319" s="37"/>
      <c r="B319" s="38"/>
      <c r="C319" s="39"/>
      <c r="D319" s="230" t="s">
        <v>159</v>
      </c>
      <c r="E319" s="39"/>
      <c r="F319" s="231" t="s">
        <v>549</v>
      </c>
      <c r="G319" s="39"/>
      <c r="H319" s="39"/>
      <c r="I319" s="232"/>
      <c r="J319" s="39"/>
      <c r="K319" s="39"/>
      <c r="L319" s="43"/>
      <c r="M319" s="233"/>
      <c r="N319" s="234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159</v>
      </c>
      <c r="AU319" s="16" t="s">
        <v>86</v>
      </c>
    </row>
    <row r="320" s="13" customFormat="1">
      <c r="A320" s="13"/>
      <c r="B320" s="235"/>
      <c r="C320" s="236"/>
      <c r="D320" s="230" t="s">
        <v>161</v>
      </c>
      <c r="E320" s="237" t="s">
        <v>1</v>
      </c>
      <c r="F320" s="238" t="s">
        <v>890</v>
      </c>
      <c r="G320" s="236"/>
      <c r="H320" s="239">
        <v>16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161</v>
      </c>
      <c r="AU320" s="245" t="s">
        <v>86</v>
      </c>
      <c r="AV320" s="13" t="s">
        <v>86</v>
      </c>
      <c r="AW320" s="13" t="s">
        <v>33</v>
      </c>
      <c r="AX320" s="13" t="s">
        <v>76</v>
      </c>
      <c r="AY320" s="245" t="s">
        <v>149</v>
      </c>
    </row>
    <row r="321" s="14" customFormat="1">
      <c r="A321" s="14"/>
      <c r="B321" s="246"/>
      <c r="C321" s="247"/>
      <c r="D321" s="230" t="s">
        <v>161</v>
      </c>
      <c r="E321" s="248" t="s">
        <v>1</v>
      </c>
      <c r="F321" s="249" t="s">
        <v>163</v>
      </c>
      <c r="G321" s="247"/>
      <c r="H321" s="250">
        <v>16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161</v>
      </c>
      <c r="AU321" s="256" t="s">
        <v>86</v>
      </c>
      <c r="AV321" s="14" t="s">
        <v>157</v>
      </c>
      <c r="AW321" s="14" t="s">
        <v>33</v>
      </c>
      <c r="AX321" s="14" t="s">
        <v>84</v>
      </c>
      <c r="AY321" s="256" t="s">
        <v>149</v>
      </c>
    </row>
    <row r="322" s="2" customFormat="1" ht="16.5" customHeight="1">
      <c r="A322" s="37"/>
      <c r="B322" s="38"/>
      <c r="C322" s="217" t="s">
        <v>547</v>
      </c>
      <c r="D322" s="217" t="s">
        <v>152</v>
      </c>
      <c r="E322" s="218" t="s">
        <v>552</v>
      </c>
      <c r="F322" s="219" t="s">
        <v>553</v>
      </c>
      <c r="G322" s="220" t="s">
        <v>406</v>
      </c>
      <c r="H322" s="269"/>
      <c r="I322" s="222"/>
      <c r="J322" s="223">
        <f>ROUND(I322*H322,2)</f>
        <v>0</v>
      </c>
      <c r="K322" s="219" t="s">
        <v>156</v>
      </c>
      <c r="L322" s="43"/>
      <c r="M322" s="224" t="s">
        <v>1</v>
      </c>
      <c r="N322" s="225" t="s">
        <v>41</v>
      </c>
      <c r="O322" s="90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8" t="s">
        <v>265</v>
      </c>
      <c r="AT322" s="228" t="s">
        <v>152</v>
      </c>
      <c r="AU322" s="228" t="s">
        <v>86</v>
      </c>
      <c r="AY322" s="16" t="s">
        <v>149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6" t="s">
        <v>84</v>
      </c>
      <c r="BK322" s="229">
        <f>ROUND(I322*H322,2)</f>
        <v>0</v>
      </c>
      <c r="BL322" s="16" t="s">
        <v>265</v>
      </c>
      <c r="BM322" s="228" t="s">
        <v>891</v>
      </c>
    </row>
    <row r="323" s="2" customFormat="1">
      <c r="A323" s="37"/>
      <c r="B323" s="38"/>
      <c r="C323" s="39"/>
      <c r="D323" s="230" t="s">
        <v>159</v>
      </c>
      <c r="E323" s="39"/>
      <c r="F323" s="231" t="s">
        <v>555</v>
      </c>
      <c r="G323" s="39"/>
      <c r="H323" s="39"/>
      <c r="I323" s="232"/>
      <c r="J323" s="39"/>
      <c r="K323" s="39"/>
      <c r="L323" s="43"/>
      <c r="M323" s="233"/>
      <c r="N323" s="234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159</v>
      </c>
      <c r="AU323" s="16" t="s">
        <v>86</v>
      </c>
    </row>
    <row r="324" s="12" customFormat="1" ht="22.8" customHeight="1">
      <c r="A324" s="12"/>
      <c r="B324" s="201"/>
      <c r="C324" s="202"/>
      <c r="D324" s="203" t="s">
        <v>75</v>
      </c>
      <c r="E324" s="215" t="s">
        <v>556</v>
      </c>
      <c r="F324" s="215" t="s">
        <v>557</v>
      </c>
      <c r="G324" s="202"/>
      <c r="H324" s="202"/>
      <c r="I324" s="205"/>
      <c r="J324" s="216">
        <f>BK324</f>
        <v>0</v>
      </c>
      <c r="K324" s="202"/>
      <c r="L324" s="207"/>
      <c r="M324" s="208"/>
      <c r="N324" s="209"/>
      <c r="O324" s="209"/>
      <c r="P324" s="210">
        <f>P325</f>
        <v>0</v>
      </c>
      <c r="Q324" s="209"/>
      <c r="R324" s="210">
        <f>R325</f>
        <v>0</v>
      </c>
      <c r="S324" s="209"/>
      <c r="T324" s="211">
        <f>T325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12" t="s">
        <v>86</v>
      </c>
      <c r="AT324" s="213" t="s">
        <v>75</v>
      </c>
      <c r="AU324" s="213" t="s">
        <v>84</v>
      </c>
      <c r="AY324" s="212" t="s">
        <v>149</v>
      </c>
      <c r="BK324" s="214">
        <f>BK325</f>
        <v>0</v>
      </c>
    </row>
    <row r="325" s="2" customFormat="1" ht="16.5" customHeight="1">
      <c r="A325" s="37"/>
      <c r="B325" s="38"/>
      <c r="C325" s="217" t="s">
        <v>551</v>
      </c>
      <c r="D325" s="217" t="s">
        <v>152</v>
      </c>
      <c r="E325" s="218" t="s">
        <v>559</v>
      </c>
      <c r="F325" s="219" t="s">
        <v>560</v>
      </c>
      <c r="G325" s="220" t="s">
        <v>232</v>
      </c>
      <c r="H325" s="221">
        <v>3</v>
      </c>
      <c r="I325" s="222"/>
      <c r="J325" s="223">
        <f>ROUND(I325*H325,2)</f>
        <v>0</v>
      </c>
      <c r="K325" s="219" t="s">
        <v>1</v>
      </c>
      <c r="L325" s="43"/>
      <c r="M325" s="224" t="s">
        <v>1</v>
      </c>
      <c r="N325" s="225" t="s">
        <v>41</v>
      </c>
      <c r="O325" s="90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8" t="s">
        <v>265</v>
      </c>
      <c r="AT325" s="228" t="s">
        <v>152</v>
      </c>
      <c r="AU325" s="228" t="s">
        <v>86</v>
      </c>
      <c r="AY325" s="16" t="s">
        <v>149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6" t="s">
        <v>84</v>
      </c>
      <c r="BK325" s="229">
        <f>ROUND(I325*H325,2)</f>
        <v>0</v>
      </c>
      <c r="BL325" s="16" t="s">
        <v>265</v>
      </c>
      <c r="BM325" s="228" t="s">
        <v>892</v>
      </c>
    </row>
    <row r="326" s="12" customFormat="1" ht="22.8" customHeight="1">
      <c r="A326" s="12"/>
      <c r="B326" s="201"/>
      <c r="C326" s="202"/>
      <c r="D326" s="203" t="s">
        <v>75</v>
      </c>
      <c r="E326" s="215" t="s">
        <v>562</v>
      </c>
      <c r="F326" s="215" t="s">
        <v>563</v>
      </c>
      <c r="G326" s="202"/>
      <c r="H326" s="202"/>
      <c r="I326" s="205"/>
      <c r="J326" s="216">
        <f>BK326</f>
        <v>0</v>
      </c>
      <c r="K326" s="202"/>
      <c r="L326" s="207"/>
      <c r="M326" s="208"/>
      <c r="N326" s="209"/>
      <c r="O326" s="209"/>
      <c r="P326" s="210">
        <f>SUM(P327:P328)</f>
        <v>0</v>
      </c>
      <c r="Q326" s="209"/>
      <c r="R326" s="210">
        <f>SUM(R327:R328)</f>
        <v>0</v>
      </c>
      <c r="S326" s="209"/>
      <c r="T326" s="211">
        <f>SUM(T327:T328)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2" t="s">
        <v>86</v>
      </c>
      <c r="AT326" s="213" t="s">
        <v>75</v>
      </c>
      <c r="AU326" s="213" t="s">
        <v>84</v>
      </c>
      <c r="AY326" s="212" t="s">
        <v>149</v>
      </c>
      <c r="BK326" s="214">
        <f>SUM(BK327:BK328)</f>
        <v>0</v>
      </c>
    </row>
    <row r="327" s="2" customFormat="1" ht="16.5" customHeight="1">
      <c r="A327" s="37"/>
      <c r="B327" s="38"/>
      <c r="C327" s="217" t="s">
        <v>558</v>
      </c>
      <c r="D327" s="217" t="s">
        <v>152</v>
      </c>
      <c r="E327" s="218" t="s">
        <v>785</v>
      </c>
      <c r="F327" s="219" t="s">
        <v>786</v>
      </c>
      <c r="G327" s="220" t="s">
        <v>155</v>
      </c>
      <c r="H327" s="221">
        <v>23.100000000000001</v>
      </c>
      <c r="I327" s="222"/>
      <c r="J327" s="223">
        <f>ROUND(I327*H327,2)</f>
        <v>0</v>
      </c>
      <c r="K327" s="219" t="s">
        <v>1</v>
      </c>
      <c r="L327" s="43"/>
      <c r="M327" s="224" t="s">
        <v>1</v>
      </c>
      <c r="N327" s="225" t="s">
        <v>41</v>
      </c>
      <c r="O327" s="90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8" t="s">
        <v>265</v>
      </c>
      <c r="AT327" s="228" t="s">
        <v>152</v>
      </c>
      <c r="AU327" s="228" t="s">
        <v>86</v>
      </c>
      <c r="AY327" s="16" t="s">
        <v>149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6" t="s">
        <v>84</v>
      </c>
      <c r="BK327" s="229">
        <f>ROUND(I327*H327,2)</f>
        <v>0</v>
      </c>
      <c r="BL327" s="16" t="s">
        <v>265</v>
      </c>
      <c r="BM327" s="228" t="s">
        <v>893</v>
      </c>
    </row>
    <row r="328" s="2" customFormat="1" ht="16.5" customHeight="1">
      <c r="A328" s="37"/>
      <c r="B328" s="38"/>
      <c r="C328" s="217" t="s">
        <v>670</v>
      </c>
      <c r="D328" s="217" t="s">
        <v>152</v>
      </c>
      <c r="E328" s="218" t="s">
        <v>565</v>
      </c>
      <c r="F328" s="219" t="s">
        <v>566</v>
      </c>
      <c r="G328" s="220" t="s">
        <v>155</v>
      </c>
      <c r="H328" s="221">
        <v>45.899999999999999</v>
      </c>
      <c r="I328" s="222"/>
      <c r="J328" s="223">
        <f>ROUND(I328*H328,2)</f>
        <v>0</v>
      </c>
      <c r="K328" s="219" t="s">
        <v>1</v>
      </c>
      <c r="L328" s="43"/>
      <c r="M328" s="273" t="s">
        <v>1</v>
      </c>
      <c r="N328" s="274" t="s">
        <v>41</v>
      </c>
      <c r="O328" s="275"/>
      <c r="P328" s="276">
        <f>O328*H328</f>
        <v>0</v>
      </c>
      <c r="Q328" s="276">
        <v>0</v>
      </c>
      <c r="R328" s="276">
        <f>Q328*H328</f>
        <v>0</v>
      </c>
      <c r="S328" s="276">
        <v>0</v>
      </c>
      <c r="T328" s="27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8" t="s">
        <v>265</v>
      </c>
      <c r="AT328" s="228" t="s">
        <v>152</v>
      </c>
      <c r="AU328" s="228" t="s">
        <v>86</v>
      </c>
      <c r="AY328" s="16" t="s">
        <v>149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6" t="s">
        <v>84</v>
      </c>
      <c r="BK328" s="229">
        <f>ROUND(I328*H328,2)</f>
        <v>0</v>
      </c>
      <c r="BL328" s="16" t="s">
        <v>265</v>
      </c>
      <c r="BM328" s="228" t="s">
        <v>894</v>
      </c>
    </row>
    <row r="329" s="2" customFormat="1" ht="6.96" customHeight="1">
      <c r="A329" s="37"/>
      <c r="B329" s="65"/>
      <c r="C329" s="66"/>
      <c r="D329" s="66"/>
      <c r="E329" s="66"/>
      <c r="F329" s="66"/>
      <c r="G329" s="66"/>
      <c r="H329" s="66"/>
      <c r="I329" s="66"/>
      <c r="J329" s="66"/>
      <c r="K329" s="66"/>
      <c r="L329" s="43"/>
      <c r="M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</row>
  </sheetData>
  <sheetProtection sheet="1" autoFilter="0" formatColumns="0" formatRows="0" objects="1" scenarios="1" spinCount="100000" saltValue="sK4BJerKYAKvegNlzy2ojr37ac+2UWaneQVQxwONYSEByBv2eZ3LONDTQ9KviJYe8Scs5GAdBQa3j1XoQf9FYw==" hashValue="M8k4+2g0aIx3SyoZWY8JqZorBwUFEgH6CAHv/4CdZy1WC8aSdaNvRcFL42i1e3Kthkmy8uwdJryoKUqoHjQ63g==" algorithmName="SHA-512" password="CC35"/>
  <autoFilter ref="C136:K328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ZŠ Havlíčkova - modernizace WC v roce 2025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6. 3. 2025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ROUND(J137,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ROUND((SUM(BE137:BE340)),  2)</f>
        <v>0</v>
      </c>
      <c r="G33" s="37"/>
      <c r="H33" s="37"/>
      <c r="I33" s="154">
        <v>0.20999999999999999</v>
      </c>
      <c r="J33" s="153">
        <f>ROUND(((SUM(BE137:BE340))*I33),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ROUND((SUM(BF137:BF340)),  2)</f>
        <v>0</v>
      </c>
      <c r="G34" s="37"/>
      <c r="H34" s="37"/>
      <c r="I34" s="154">
        <v>0.12</v>
      </c>
      <c r="J34" s="153">
        <f>ROUND(((SUM(BF137:BF340))*I34),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ROUND((SUM(BG137:BG340)),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ROUND((SUM(BH137:BH340)),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ROUND((SUM(BI137:BI340)),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ZŠ Havlíčkova - modernizace WC v roce 2025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13 - Sociální zařízení chlapci II - 3.NP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6. 3. 2025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Český Těšín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J137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113</v>
      </c>
      <c r="E97" s="181"/>
      <c r="F97" s="181"/>
      <c r="G97" s="181"/>
      <c r="H97" s="181"/>
      <c r="I97" s="181"/>
      <c r="J97" s="182">
        <f>J138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114</v>
      </c>
      <c r="E98" s="187"/>
      <c r="F98" s="187"/>
      <c r="G98" s="187"/>
      <c r="H98" s="187"/>
      <c r="I98" s="187"/>
      <c r="J98" s="188">
        <f>J139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115</v>
      </c>
      <c r="E99" s="187"/>
      <c r="F99" s="187"/>
      <c r="G99" s="187"/>
      <c r="H99" s="187"/>
      <c r="I99" s="187"/>
      <c r="J99" s="188">
        <f>J144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116</v>
      </c>
      <c r="E100" s="187"/>
      <c r="F100" s="187"/>
      <c r="G100" s="187"/>
      <c r="H100" s="187"/>
      <c r="I100" s="187"/>
      <c r="J100" s="188">
        <f>J145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4"/>
      <c r="C101" s="185"/>
      <c r="D101" s="186" t="s">
        <v>117</v>
      </c>
      <c r="E101" s="187"/>
      <c r="F101" s="187"/>
      <c r="G101" s="187"/>
      <c r="H101" s="187"/>
      <c r="I101" s="187"/>
      <c r="J101" s="188">
        <f>J159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4"/>
      <c r="C102" s="185"/>
      <c r="D102" s="186" t="s">
        <v>118</v>
      </c>
      <c r="E102" s="187"/>
      <c r="F102" s="187"/>
      <c r="G102" s="187"/>
      <c r="H102" s="187"/>
      <c r="I102" s="187"/>
      <c r="J102" s="188">
        <f>J165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119</v>
      </c>
      <c r="E103" s="187"/>
      <c r="F103" s="187"/>
      <c r="G103" s="187"/>
      <c r="H103" s="187"/>
      <c r="I103" s="187"/>
      <c r="J103" s="188">
        <f>J170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4"/>
      <c r="C104" s="185"/>
      <c r="D104" s="186" t="s">
        <v>120</v>
      </c>
      <c r="E104" s="187"/>
      <c r="F104" s="187"/>
      <c r="G104" s="187"/>
      <c r="H104" s="187"/>
      <c r="I104" s="187"/>
      <c r="J104" s="188">
        <f>J171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4"/>
      <c r="C105" s="185"/>
      <c r="D105" s="186" t="s">
        <v>121</v>
      </c>
      <c r="E105" s="187"/>
      <c r="F105" s="187"/>
      <c r="G105" s="187"/>
      <c r="H105" s="187"/>
      <c r="I105" s="187"/>
      <c r="J105" s="188">
        <f>J174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4"/>
      <c r="C106" s="185"/>
      <c r="D106" s="186" t="s">
        <v>122</v>
      </c>
      <c r="E106" s="187"/>
      <c r="F106" s="187"/>
      <c r="G106" s="187"/>
      <c r="H106" s="187"/>
      <c r="I106" s="187"/>
      <c r="J106" s="188">
        <f>J177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4"/>
      <c r="C107" s="185"/>
      <c r="D107" s="186" t="s">
        <v>123</v>
      </c>
      <c r="E107" s="187"/>
      <c r="F107" s="187"/>
      <c r="G107" s="187"/>
      <c r="H107" s="187"/>
      <c r="I107" s="187"/>
      <c r="J107" s="188">
        <f>J234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8"/>
      <c r="C108" s="179"/>
      <c r="D108" s="180" t="s">
        <v>124</v>
      </c>
      <c r="E108" s="181"/>
      <c r="F108" s="181"/>
      <c r="G108" s="181"/>
      <c r="H108" s="181"/>
      <c r="I108" s="181"/>
      <c r="J108" s="182">
        <f>J237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4"/>
      <c r="C109" s="185"/>
      <c r="D109" s="186" t="s">
        <v>125</v>
      </c>
      <c r="E109" s="187"/>
      <c r="F109" s="187"/>
      <c r="G109" s="187"/>
      <c r="H109" s="187"/>
      <c r="I109" s="187"/>
      <c r="J109" s="188">
        <f>J238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126</v>
      </c>
      <c r="E110" s="187"/>
      <c r="F110" s="187"/>
      <c r="G110" s="187"/>
      <c r="H110" s="187"/>
      <c r="I110" s="187"/>
      <c r="J110" s="188">
        <f>J259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127</v>
      </c>
      <c r="E111" s="187"/>
      <c r="F111" s="187"/>
      <c r="G111" s="187"/>
      <c r="H111" s="187"/>
      <c r="I111" s="187"/>
      <c r="J111" s="188">
        <f>J261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128</v>
      </c>
      <c r="E112" s="187"/>
      <c r="F112" s="187"/>
      <c r="G112" s="187"/>
      <c r="H112" s="187"/>
      <c r="I112" s="187"/>
      <c r="J112" s="188">
        <f>J266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129</v>
      </c>
      <c r="E113" s="187"/>
      <c r="F113" s="187"/>
      <c r="G113" s="187"/>
      <c r="H113" s="187"/>
      <c r="I113" s="187"/>
      <c r="J113" s="188">
        <f>J284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130</v>
      </c>
      <c r="E114" s="187"/>
      <c r="F114" s="187"/>
      <c r="G114" s="187"/>
      <c r="H114" s="187"/>
      <c r="I114" s="187"/>
      <c r="J114" s="188">
        <f>J291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131</v>
      </c>
      <c r="E115" s="187"/>
      <c r="F115" s="187"/>
      <c r="G115" s="187"/>
      <c r="H115" s="187"/>
      <c r="I115" s="187"/>
      <c r="J115" s="188">
        <f>J316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132</v>
      </c>
      <c r="E116" s="187"/>
      <c r="F116" s="187"/>
      <c r="G116" s="187"/>
      <c r="H116" s="187"/>
      <c r="I116" s="187"/>
      <c r="J116" s="188">
        <f>J336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133</v>
      </c>
      <c r="E117" s="187"/>
      <c r="F117" s="187"/>
      <c r="G117" s="187"/>
      <c r="H117" s="187"/>
      <c r="I117" s="187"/>
      <c r="J117" s="188">
        <f>J338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134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173" t="str">
        <f>E7</f>
        <v>ZŠ Havlíčkova - modernizace WC v roce 2025</v>
      </c>
      <c r="F127" s="31"/>
      <c r="G127" s="31"/>
      <c r="H127" s="31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106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E9</f>
        <v>SO 13 - Sociální zařízení chlapci II - 3.NP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9"/>
      <c r="E131" s="39"/>
      <c r="F131" s="26" t="str">
        <f>F12</f>
        <v xml:space="preserve"> </v>
      </c>
      <c r="G131" s="39"/>
      <c r="H131" s="39"/>
      <c r="I131" s="31" t="s">
        <v>22</v>
      </c>
      <c r="J131" s="78" t="str">
        <f>IF(J12="","",J12)</f>
        <v>6. 3. 2025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9"/>
      <c r="E133" s="39"/>
      <c r="F133" s="26" t="str">
        <f>E15</f>
        <v>Město Český Těšín</v>
      </c>
      <c r="G133" s="39"/>
      <c r="H133" s="39"/>
      <c r="I133" s="31" t="s">
        <v>32</v>
      </c>
      <c r="J133" s="35" t="str">
        <f>E21</f>
        <v xml:space="preserve"> 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30</v>
      </c>
      <c r="D134" s="39"/>
      <c r="E134" s="39"/>
      <c r="F134" s="26" t="str">
        <f>IF(E18="","",E18)</f>
        <v>Vyplň údaj</v>
      </c>
      <c r="G134" s="39"/>
      <c r="H134" s="39"/>
      <c r="I134" s="31" t="s">
        <v>34</v>
      </c>
      <c r="J134" s="35" t="str">
        <f>E24</f>
        <v xml:space="preserve"> 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0"/>
      <c r="B136" s="191"/>
      <c r="C136" s="192" t="s">
        <v>135</v>
      </c>
      <c r="D136" s="193" t="s">
        <v>61</v>
      </c>
      <c r="E136" s="193" t="s">
        <v>57</v>
      </c>
      <c r="F136" s="193" t="s">
        <v>58</v>
      </c>
      <c r="G136" s="193" t="s">
        <v>136</v>
      </c>
      <c r="H136" s="193" t="s">
        <v>137</v>
      </c>
      <c r="I136" s="193" t="s">
        <v>138</v>
      </c>
      <c r="J136" s="193" t="s">
        <v>110</v>
      </c>
      <c r="K136" s="194" t="s">
        <v>139</v>
      </c>
      <c r="L136" s="195"/>
      <c r="M136" s="99" t="s">
        <v>1</v>
      </c>
      <c r="N136" s="100" t="s">
        <v>40</v>
      </c>
      <c r="O136" s="100" t="s">
        <v>140</v>
      </c>
      <c r="P136" s="100" t="s">
        <v>141</v>
      </c>
      <c r="Q136" s="100" t="s">
        <v>142</v>
      </c>
      <c r="R136" s="100" t="s">
        <v>143</v>
      </c>
      <c r="S136" s="100" t="s">
        <v>144</v>
      </c>
      <c r="T136" s="101" t="s">
        <v>145</v>
      </c>
      <c r="U136" s="190"/>
      <c r="V136" s="190"/>
      <c r="W136" s="190"/>
      <c r="X136" s="190"/>
      <c r="Y136" s="190"/>
      <c r="Z136" s="190"/>
      <c r="AA136" s="190"/>
      <c r="AB136" s="190"/>
      <c r="AC136" s="190"/>
      <c r="AD136" s="190"/>
      <c r="AE136" s="190"/>
    </row>
    <row r="137" s="2" customFormat="1" ht="22.8" customHeight="1">
      <c r="A137" s="37"/>
      <c r="B137" s="38"/>
      <c r="C137" s="106" t="s">
        <v>146</v>
      </c>
      <c r="D137" s="39"/>
      <c r="E137" s="39"/>
      <c r="F137" s="39"/>
      <c r="G137" s="39"/>
      <c r="H137" s="39"/>
      <c r="I137" s="39"/>
      <c r="J137" s="196">
        <f>BK137</f>
        <v>0</v>
      </c>
      <c r="K137" s="39"/>
      <c r="L137" s="43"/>
      <c r="M137" s="102"/>
      <c r="N137" s="197"/>
      <c r="O137" s="103"/>
      <c r="P137" s="198">
        <f>P138+P237</f>
        <v>0</v>
      </c>
      <c r="Q137" s="103"/>
      <c r="R137" s="198">
        <f>R138+R237</f>
        <v>4.0831624</v>
      </c>
      <c r="S137" s="103"/>
      <c r="T137" s="199">
        <f>T138+T237</f>
        <v>12.639843700000002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75</v>
      </c>
      <c r="AU137" s="16" t="s">
        <v>112</v>
      </c>
      <c r="BK137" s="200">
        <f>BK138+BK237</f>
        <v>0</v>
      </c>
    </row>
    <row r="138" s="12" customFormat="1" ht="25.92" customHeight="1">
      <c r="A138" s="12"/>
      <c r="B138" s="201"/>
      <c r="C138" s="202"/>
      <c r="D138" s="203" t="s">
        <v>75</v>
      </c>
      <c r="E138" s="204" t="s">
        <v>147</v>
      </c>
      <c r="F138" s="204" t="s">
        <v>148</v>
      </c>
      <c r="G138" s="202"/>
      <c r="H138" s="202"/>
      <c r="I138" s="205"/>
      <c r="J138" s="206">
        <f>BK138</f>
        <v>0</v>
      </c>
      <c r="K138" s="202"/>
      <c r="L138" s="207"/>
      <c r="M138" s="208"/>
      <c r="N138" s="209"/>
      <c r="O138" s="209"/>
      <c r="P138" s="210">
        <f>P139+P144+P170</f>
        <v>0</v>
      </c>
      <c r="Q138" s="209"/>
      <c r="R138" s="210">
        <f>R139+R144+R170</f>
        <v>3.0569999999999999</v>
      </c>
      <c r="S138" s="209"/>
      <c r="T138" s="211">
        <f>T139+T144+T170</f>
        <v>12.639843700000002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84</v>
      </c>
      <c r="AT138" s="213" t="s">
        <v>75</v>
      </c>
      <c r="AU138" s="213" t="s">
        <v>76</v>
      </c>
      <c r="AY138" s="212" t="s">
        <v>149</v>
      </c>
      <c r="BK138" s="214">
        <f>BK139+BK144+BK170</f>
        <v>0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150</v>
      </c>
      <c r="F139" s="215" t="s">
        <v>151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SUM(P140:P143)</f>
        <v>0</v>
      </c>
      <c r="Q139" s="209"/>
      <c r="R139" s="210">
        <f>SUM(R140:R143)</f>
        <v>0.28305599999999997</v>
      </c>
      <c r="S139" s="209"/>
      <c r="T139" s="211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149</v>
      </c>
      <c r="BK139" s="214">
        <f>SUM(BK140:BK143)</f>
        <v>0</v>
      </c>
    </row>
    <row r="140" s="2" customFormat="1" ht="16.5" customHeight="1">
      <c r="A140" s="37"/>
      <c r="B140" s="38"/>
      <c r="C140" s="217" t="s">
        <v>84</v>
      </c>
      <c r="D140" s="217" t="s">
        <v>152</v>
      </c>
      <c r="E140" s="218" t="s">
        <v>153</v>
      </c>
      <c r="F140" s="219" t="s">
        <v>154</v>
      </c>
      <c r="G140" s="220" t="s">
        <v>155</v>
      </c>
      <c r="H140" s="221">
        <v>4.7999999999999998</v>
      </c>
      <c r="I140" s="222"/>
      <c r="J140" s="223">
        <f>ROUND(I140*H140,2)</f>
        <v>0</v>
      </c>
      <c r="K140" s="219" t="s">
        <v>156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0.058970000000000002</v>
      </c>
      <c r="R140" s="226">
        <f>Q140*H140</f>
        <v>0.28305599999999997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157</v>
      </c>
      <c r="AT140" s="228" t="s">
        <v>152</v>
      </c>
      <c r="AU140" s="228" t="s">
        <v>86</v>
      </c>
      <c r="AY140" s="16" t="s">
        <v>149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157</v>
      </c>
      <c r="BM140" s="228" t="s">
        <v>896</v>
      </c>
    </row>
    <row r="141" s="2" customFormat="1">
      <c r="A141" s="37"/>
      <c r="B141" s="38"/>
      <c r="C141" s="39"/>
      <c r="D141" s="230" t="s">
        <v>159</v>
      </c>
      <c r="E141" s="39"/>
      <c r="F141" s="231" t="s">
        <v>160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86</v>
      </c>
    </row>
    <row r="142" s="13" customFormat="1">
      <c r="A142" s="13"/>
      <c r="B142" s="235"/>
      <c r="C142" s="236"/>
      <c r="D142" s="230" t="s">
        <v>161</v>
      </c>
      <c r="E142" s="237" t="s">
        <v>1</v>
      </c>
      <c r="F142" s="238" t="s">
        <v>897</v>
      </c>
      <c r="G142" s="236"/>
      <c r="H142" s="239">
        <v>4.7999999999999998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161</v>
      </c>
      <c r="AU142" s="245" t="s">
        <v>86</v>
      </c>
      <c r="AV142" s="13" t="s">
        <v>86</v>
      </c>
      <c r="AW142" s="13" t="s">
        <v>33</v>
      </c>
      <c r="AX142" s="13" t="s">
        <v>76</v>
      </c>
      <c r="AY142" s="245" t="s">
        <v>149</v>
      </c>
    </row>
    <row r="143" s="14" customFormat="1">
      <c r="A143" s="14"/>
      <c r="B143" s="246"/>
      <c r="C143" s="247"/>
      <c r="D143" s="230" t="s">
        <v>161</v>
      </c>
      <c r="E143" s="248" t="s">
        <v>1</v>
      </c>
      <c r="F143" s="249" t="s">
        <v>163</v>
      </c>
      <c r="G143" s="247"/>
      <c r="H143" s="250">
        <v>4.7999999999999998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161</v>
      </c>
      <c r="AU143" s="256" t="s">
        <v>86</v>
      </c>
      <c r="AV143" s="14" t="s">
        <v>157</v>
      </c>
      <c r="AW143" s="14" t="s">
        <v>33</v>
      </c>
      <c r="AX143" s="14" t="s">
        <v>84</v>
      </c>
      <c r="AY143" s="256" t="s">
        <v>149</v>
      </c>
    </row>
    <row r="144" s="12" customFormat="1" ht="22.8" customHeight="1">
      <c r="A144" s="12"/>
      <c r="B144" s="201"/>
      <c r="C144" s="202"/>
      <c r="D144" s="203" t="s">
        <v>75</v>
      </c>
      <c r="E144" s="215" t="s">
        <v>164</v>
      </c>
      <c r="F144" s="215" t="s">
        <v>165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P145+P159+P165</f>
        <v>0</v>
      </c>
      <c r="Q144" s="209"/>
      <c r="R144" s="210">
        <f>R145+R159+R165</f>
        <v>2.7718003000000002</v>
      </c>
      <c r="S144" s="209"/>
      <c r="T144" s="211">
        <f>T145+T159+T165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75</v>
      </c>
      <c r="AU144" s="213" t="s">
        <v>84</v>
      </c>
      <c r="AY144" s="212" t="s">
        <v>149</v>
      </c>
      <c r="BK144" s="214">
        <f>BK145+BK159+BK165</f>
        <v>0</v>
      </c>
    </row>
    <row r="145" s="12" customFormat="1" ht="20.88" customHeight="1">
      <c r="A145" s="12"/>
      <c r="B145" s="201"/>
      <c r="C145" s="202"/>
      <c r="D145" s="203" t="s">
        <v>75</v>
      </c>
      <c r="E145" s="215" t="s">
        <v>166</v>
      </c>
      <c r="F145" s="215" t="s">
        <v>167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SUM(P146:P158)</f>
        <v>0</v>
      </c>
      <c r="Q145" s="209"/>
      <c r="R145" s="210">
        <f>SUM(R146:R158)</f>
        <v>1.2655802999999999</v>
      </c>
      <c r="S145" s="209"/>
      <c r="T145" s="211">
        <f>SUM(T146:T158)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84</v>
      </c>
      <c r="AT145" s="213" t="s">
        <v>75</v>
      </c>
      <c r="AU145" s="213" t="s">
        <v>86</v>
      </c>
      <c r="AY145" s="212" t="s">
        <v>149</v>
      </c>
      <c r="BK145" s="214">
        <f>SUM(BK146:BK158)</f>
        <v>0</v>
      </c>
    </row>
    <row r="146" s="2" customFormat="1" ht="16.5" customHeight="1">
      <c r="A146" s="37"/>
      <c r="B146" s="38"/>
      <c r="C146" s="217" t="s">
        <v>86</v>
      </c>
      <c r="D146" s="217" t="s">
        <v>152</v>
      </c>
      <c r="E146" s="218" t="s">
        <v>176</v>
      </c>
      <c r="F146" s="219" t="s">
        <v>177</v>
      </c>
      <c r="G146" s="220" t="s">
        <v>155</v>
      </c>
      <c r="H146" s="221">
        <v>37.185000000000002</v>
      </c>
      <c r="I146" s="222"/>
      <c r="J146" s="223">
        <f>ROUND(I146*H146,2)</f>
        <v>0</v>
      </c>
      <c r="K146" s="219" t="s">
        <v>156</v>
      </c>
      <c r="L146" s="43"/>
      <c r="M146" s="224" t="s">
        <v>1</v>
      </c>
      <c r="N146" s="225" t="s">
        <v>41</v>
      </c>
      <c r="O146" s="90"/>
      <c r="P146" s="226">
        <f>O146*H146</f>
        <v>0</v>
      </c>
      <c r="Q146" s="226">
        <v>0.018380000000000001</v>
      </c>
      <c r="R146" s="226">
        <f>Q146*H146</f>
        <v>0.68346030000000002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157</v>
      </c>
      <c r="AT146" s="228" t="s">
        <v>152</v>
      </c>
      <c r="AU146" s="228" t="s">
        <v>150</v>
      </c>
      <c r="AY146" s="16" t="s">
        <v>149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157</v>
      </c>
      <c r="BM146" s="228" t="s">
        <v>898</v>
      </c>
    </row>
    <row r="147" s="2" customFormat="1">
      <c r="A147" s="37"/>
      <c r="B147" s="38"/>
      <c r="C147" s="39"/>
      <c r="D147" s="230" t="s">
        <v>159</v>
      </c>
      <c r="E147" s="39"/>
      <c r="F147" s="231" t="s">
        <v>179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159</v>
      </c>
      <c r="AU147" s="16" t="s">
        <v>150</v>
      </c>
    </row>
    <row r="148" s="13" customFormat="1">
      <c r="A148" s="13"/>
      <c r="B148" s="235"/>
      <c r="C148" s="236"/>
      <c r="D148" s="230" t="s">
        <v>161</v>
      </c>
      <c r="E148" s="237" t="s">
        <v>1</v>
      </c>
      <c r="F148" s="238" t="s">
        <v>899</v>
      </c>
      <c r="G148" s="236"/>
      <c r="H148" s="239">
        <v>14.244999999999999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161</v>
      </c>
      <c r="AU148" s="245" t="s">
        <v>150</v>
      </c>
      <c r="AV148" s="13" t="s">
        <v>86</v>
      </c>
      <c r="AW148" s="13" t="s">
        <v>33</v>
      </c>
      <c r="AX148" s="13" t="s">
        <v>76</v>
      </c>
      <c r="AY148" s="245" t="s">
        <v>149</v>
      </c>
    </row>
    <row r="149" s="13" customFormat="1">
      <c r="A149" s="13"/>
      <c r="B149" s="235"/>
      <c r="C149" s="236"/>
      <c r="D149" s="230" t="s">
        <v>161</v>
      </c>
      <c r="E149" s="237" t="s">
        <v>1</v>
      </c>
      <c r="F149" s="238" t="s">
        <v>900</v>
      </c>
      <c r="G149" s="236"/>
      <c r="H149" s="239">
        <v>22.940000000000001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161</v>
      </c>
      <c r="AU149" s="245" t="s">
        <v>150</v>
      </c>
      <c r="AV149" s="13" t="s">
        <v>86</v>
      </c>
      <c r="AW149" s="13" t="s">
        <v>33</v>
      </c>
      <c r="AX149" s="13" t="s">
        <v>76</v>
      </c>
      <c r="AY149" s="245" t="s">
        <v>149</v>
      </c>
    </row>
    <row r="150" s="14" customFormat="1">
      <c r="A150" s="14"/>
      <c r="B150" s="246"/>
      <c r="C150" s="247"/>
      <c r="D150" s="230" t="s">
        <v>161</v>
      </c>
      <c r="E150" s="248" t="s">
        <v>1</v>
      </c>
      <c r="F150" s="249" t="s">
        <v>163</v>
      </c>
      <c r="G150" s="247"/>
      <c r="H150" s="250">
        <v>37.185000000000002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161</v>
      </c>
      <c r="AU150" s="256" t="s">
        <v>150</v>
      </c>
      <c r="AV150" s="14" t="s">
        <v>157</v>
      </c>
      <c r="AW150" s="14" t="s">
        <v>33</v>
      </c>
      <c r="AX150" s="14" t="s">
        <v>84</v>
      </c>
      <c r="AY150" s="256" t="s">
        <v>149</v>
      </c>
    </row>
    <row r="151" s="14" customFormat="1">
      <c r="A151" s="14"/>
      <c r="B151" s="246"/>
      <c r="C151" s="247"/>
      <c r="D151" s="230" t="s">
        <v>161</v>
      </c>
      <c r="E151" s="248" t="s">
        <v>1</v>
      </c>
      <c r="F151" s="249" t="s">
        <v>163</v>
      </c>
      <c r="G151" s="247"/>
      <c r="H151" s="250">
        <v>0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161</v>
      </c>
      <c r="AU151" s="256" t="s">
        <v>150</v>
      </c>
      <c r="AV151" s="14" t="s">
        <v>157</v>
      </c>
      <c r="AW151" s="14" t="s">
        <v>33</v>
      </c>
      <c r="AX151" s="14" t="s">
        <v>76</v>
      </c>
      <c r="AY151" s="256" t="s">
        <v>149</v>
      </c>
    </row>
    <row r="152" s="2" customFormat="1" ht="16.5" customHeight="1">
      <c r="A152" s="37"/>
      <c r="B152" s="38"/>
      <c r="C152" s="217" t="s">
        <v>150</v>
      </c>
      <c r="D152" s="217" t="s">
        <v>152</v>
      </c>
      <c r="E152" s="218" t="s">
        <v>180</v>
      </c>
      <c r="F152" s="219" t="s">
        <v>181</v>
      </c>
      <c r="G152" s="220" t="s">
        <v>155</v>
      </c>
      <c r="H152" s="221">
        <v>27.719999999999999</v>
      </c>
      <c r="I152" s="222"/>
      <c r="J152" s="223">
        <f>ROUND(I152*H152,2)</f>
        <v>0</v>
      </c>
      <c r="K152" s="219" t="s">
        <v>156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0.021000000000000001</v>
      </c>
      <c r="R152" s="226">
        <f>Q152*H152</f>
        <v>0.58211999999999997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157</v>
      </c>
      <c r="AT152" s="228" t="s">
        <v>152</v>
      </c>
      <c r="AU152" s="228" t="s">
        <v>150</v>
      </c>
      <c r="AY152" s="16" t="s">
        <v>149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84</v>
      </c>
      <c r="BK152" s="229">
        <f>ROUND(I152*H152,2)</f>
        <v>0</v>
      </c>
      <c r="BL152" s="16" t="s">
        <v>157</v>
      </c>
      <c r="BM152" s="228" t="s">
        <v>901</v>
      </c>
    </row>
    <row r="153" s="2" customFormat="1">
      <c r="A153" s="37"/>
      <c r="B153" s="38"/>
      <c r="C153" s="39"/>
      <c r="D153" s="230" t="s">
        <v>159</v>
      </c>
      <c r="E153" s="39"/>
      <c r="F153" s="231" t="s">
        <v>183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159</v>
      </c>
      <c r="AU153" s="16" t="s">
        <v>150</v>
      </c>
    </row>
    <row r="154" s="13" customFormat="1">
      <c r="A154" s="13"/>
      <c r="B154" s="235"/>
      <c r="C154" s="236"/>
      <c r="D154" s="230" t="s">
        <v>161</v>
      </c>
      <c r="E154" s="237" t="s">
        <v>1</v>
      </c>
      <c r="F154" s="238" t="s">
        <v>902</v>
      </c>
      <c r="G154" s="236"/>
      <c r="H154" s="239">
        <v>12.705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161</v>
      </c>
      <c r="AU154" s="245" t="s">
        <v>150</v>
      </c>
      <c r="AV154" s="13" t="s">
        <v>86</v>
      </c>
      <c r="AW154" s="13" t="s">
        <v>33</v>
      </c>
      <c r="AX154" s="13" t="s">
        <v>76</v>
      </c>
      <c r="AY154" s="245" t="s">
        <v>149</v>
      </c>
    </row>
    <row r="155" s="13" customFormat="1">
      <c r="A155" s="13"/>
      <c r="B155" s="235"/>
      <c r="C155" s="236"/>
      <c r="D155" s="230" t="s">
        <v>161</v>
      </c>
      <c r="E155" s="237" t="s">
        <v>1</v>
      </c>
      <c r="F155" s="238" t="s">
        <v>903</v>
      </c>
      <c r="G155" s="236"/>
      <c r="H155" s="239">
        <v>-2.9700000000000002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161</v>
      </c>
      <c r="AU155" s="245" t="s">
        <v>150</v>
      </c>
      <c r="AV155" s="13" t="s">
        <v>86</v>
      </c>
      <c r="AW155" s="13" t="s">
        <v>33</v>
      </c>
      <c r="AX155" s="13" t="s">
        <v>76</v>
      </c>
      <c r="AY155" s="245" t="s">
        <v>149</v>
      </c>
    </row>
    <row r="156" s="13" customFormat="1">
      <c r="A156" s="13"/>
      <c r="B156" s="235"/>
      <c r="C156" s="236"/>
      <c r="D156" s="230" t="s">
        <v>161</v>
      </c>
      <c r="E156" s="237" t="s">
        <v>1</v>
      </c>
      <c r="F156" s="238" t="s">
        <v>904</v>
      </c>
      <c r="G156" s="236"/>
      <c r="H156" s="239">
        <v>19.469999999999999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161</v>
      </c>
      <c r="AU156" s="245" t="s">
        <v>150</v>
      </c>
      <c r="AV156" s="13" t="s">
        <v>86</v>
      </c>
      <c r="AW156" s="13" t="s">
        <v>33</v>
      </c>
      <c r="AX156" s="13" t="s">
        <v>76</v>
      </c>
      <c r="AY156" s="245" t="s">
        <v>149</v>
      </c>
    </row>
    <row r="157" s="13" customFormat="1">
      <c r="A157" s="13"/>
      <c r="B157" s="235"/>
      <c r="C157" s="236"/>
      <c r="D157" s="230" t="s">
        <v>161</v>
      </c>
      <c r="E157" s="237" t="s">
        <v>1</v>
      </c>
      <c r="F157" s="238" t="s">
        <v>905</v>
      </c>
      <c r="G157" s="236"/>
      <c r="H157" s="239">
        <v>-1.4850000000000001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161</v>
      </c>
      <c r="AU157" s="245" t="s">
        <v>150</v>
      </c>
      <c r="AV157" s="13" t="s">
        <v>86</v>
      </c>
      <c r="AW157" s="13" t="s">
        <v>33</v>
      </c>
      <c r="AX157" s="13" t="s">
        <v>76</v>
      </c>
      <c r="AY157" s="245" t="s">
        <v>149</v>
      </c>
    </row>
    <row r="158" s="14" customFormat="1">
      <c r="A158" s="14"/>
      <c r="B158" s="246"/>
      <c r="C158" s="247"/>
      <c r="D158" s="230" t="s">
        <v>161</v>
      </c>
      <c r="E158" s="248" t="s">
        <v>1</v>
      </c>
      <c r="F158" s="249" t="s">
        <v>163</v>
      </c>
      <c r="G158" s="247"/>
      <c r="H158" s="250">
        <v>27.719999999999999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161</v>
      </c>
      <c r="AU158" s="256" t="s">
        <v>150</v>
      </c>
      <c r="AV158" s="14" t="s">
        <v>157</v>
      </c>
      <c r="AW158" s="14" t="s">
        <v>33</v>
      </c>
      <c r="AX158" s="14" t="s">
        <v>84</v>
      </c>
      <c r="AY158" s="256" t="s">
        <v>149</v>
      </c>
    </row>
    <row r="159" s="12" customFormat="1" ht="20.88" customHeight="1">
      <c r="A159" s="12"/>
      <c r="B159" s="201"/>
      <c r="C159" s="202"/>
      <c r="D159" s="203" t="s">
        <v>75</v>
      </c>
      <c r="E159" s="215" t="s">
        <v>189</v>
      </c>
      <c r="F159" s="215" t="s">
        <v>190</v>
      </c>
      <c r="G159" s="202"/>
      <c r="H159" s="202"/>
      <c r="I159" s="205"/>
      <c r="J159" s="216">
        <f>BK159</f>
        <v>0</v>
      </c>
      <c r="K159" s="202"/>
      <c r="L159" s="207"/>
      <c r="M159" s="208"/>
      <c r="N159" s="209"/>
      <c r="O159" s="209"/>
      <c r="P159" s="210">
        <f>SUM(P160:P164)</f>
        <v>0</v>
      </c>
      <c r="Q159" s="209"/>
      <c r="R159" s="210">
        <f>SUM(R160:R164)</f>
        <v>1.3871</v>
      </c>
      <c r="S159" s="209"/>
      <c r="T159" s="211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84</v>
      </c>
      <c r="AT159" s="213" t="s">
        <v>75</v>
      </c>
      <c r="AU159" s="213" t="s">
        <v>86</v>
      </c>
      <c r="AY159" s="212" t="s">
        <v>149</v>
      </c>
      <c r="BK159" s="214">
        <f>SUM(BK160:BK164)</f>
        <v>0</v>
      </c>
    </row>
    <row r="160" s="2" customFormat="1" ht="16.5" customHeight="1">
      <c r="A160" s="37"/>
      <c r="B160" s="38"/>
      <c r="C160" s="217" t="s">
        <v>157</v>
      </c>
      <c r="D160" s="217" t="s">
        <v>152</v>
      </c>
      <c r="E160" s="218" t="s">
        <v>191</v>
      </c>
      <c r="F160" s="219" t="s">
        <v>192</v>
      </c>
      <c r="G160" s="220" t="s">
        <v>155</v>
      </c>
      <c r="H160" s="221">
        <v>12.609999999999999</v>
      </c>
      <c r="I160" s="222"/>
      <c r="J160" s="223">
        <f>ROUND(I160*H160,2)</f>
        <v>0</v>
      </c>
      <c r="K160" s="219" t="s">
        <v>156</v>
      </c>
      <c r="L160" s="43"/>
      <c r="M160" s="224" t="s">
        <v>1</v>
      </c>
      <c r="N160" s="225" t="s">
        <v>41</v>
      </c>
      <c r="O160" s="90"/>
      <c r="P160" s="226">
        <f>O160*H160</f>
        <v>0</v>
      </c>
      <c r="Q160" s="226">
        <v>0.11</v>
      </c>
      <c r="R160" s="226">
        <f>Q160*H160</f>
        <v>1.3871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157</v>
      </c>
      <c r="AT160" s="228" t="s">
        <v>152</v>
      </c>
      <c r="AU160" s="228" t="s">
        <v>150</v>
      </c>
      <c r="AY160" s="16" t="s">
        <v>149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84</v>
      </c>
      <c r="BK160" s="229">
        <f>ROUND(I160*H160,2)</f>
        <v>0</v>
      </c>
      <c r="BL160" s="16" t="s">
        <v>157</v>
      </c>
      <c r="BM160" s="228" t="s">
        <v>906</v>
      </c>
    </row>
    <row r="161" s="2" customFormat="1">
      <c r="A161" s="37"/>
      <c r="B161" s="38"/>
      <c r="C161" s="39"/>
      <c r="D161" s="230" t="s">
        <v>159</v>
      </c>
      <c r="E161" s="39"/>
      <c r="F161" s="231" t="s">
        <v>194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159</v>
      </c>
      <c r="AU161" s="16" t="s">
        <v>150</v>
      </c>
    </row>
    <row r="162" s="13" customFormat="1">
      <c r="A162" s="13"/>
      <c r="B162" s="235"/>
      <c r="C162" s="236"/>
      <c r="D162" s="230" t="s">
        <v>161</v>
      </c>
      <c r="E162" s="237" t="s">
        <v>1</v>
      </c>
      <c r="F162" s="238" t="s">
        <v>907</v>
      </c>
      <c r="G162" s="236"/>
      <c r="H162" s="239">
        <v>3.25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161</v>
      </c>
      <c r="AU162" s="245" t="s">
        <v>150</v>
      </c>
      <c r="AV162" s="13" t="s">
        <v>86</v>
      </c>
      <c r="AW162" s="13" t="s">
        <v>33</v>
      </c>
      <c r="AX162" s="13" t="s">
        <v>76</v>
      </c>
      <c r="AY162" s="245" t="s">
        <v>149</v>
      </c>
    </row>
    <row r="163" s="13" customFormat="1">
      <c r="A163" s="13"/>
      <c r="B163" s="235"/>
      <c r="C163" s="236"/>
      <c r="D163" s="230" t="s">
        <v>161</v>
      </c>
      <c r="E163" s="237" t="s">
        <v>1</v>
      </c>
      <c r="F163" s="238" t="s">
        <v>908</v>
      </c>
      <c r="G163" s="236"/>
      <c r="H163" s="239">
        <v>9.3599999999999994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161</v>
      </c>
      <c r="AU163" s="245" t="s">
        <v>150</v>
      </c>
      <c r="AV163" s="13" t="s">
        <v>86</v>
      </c>
      <c r="AW163" s="13" t="s">
        <v>33</v>
      </c>
      <c r="AX163" s="13" t="s">
        <v>76</v>
      </c>
      <c r="AY163" s="245" t="s">
        <v>149</v>
      </c>
    </row>
    <row r="164" s="14" customFormat="1">
      <c r="A164" s="14"/>
      <c r="B164" s="246"/>
      <c r="C164" s="247"/>
      <c r="D164" s="230" t="s">
        <v>161</v>
      </c>
      <c r="E164" s="248" t="s">
        <v>1</v>
      </c>
      <c r="F164" s="249" t="s">
        <v>163</v>
      </c>
      <c r="G164" s="247"/>
      <c r="H164" s="250">
        <v>12.609999999999999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161</v>
      </c>
      <c r="AU164" s="256" t="s">
        <v>150</v>
      </c>
      <c r="AV164" s="14" t="s">
        <v>157</v>
      </c>
      <c r="AW164" s="14" t="s">
        <v>33</v>
      </c>
      <c r="AX164" s="14" t="s">
        <v>84</v>
      </c>
      <c r="AY164" s="256" t="s">
        <v>149</v>
      </c>
    </row>
    <row r="165" s="12" customFormat="1" ht="20.88" customHeight="1">
      <c r="A165" s="12"/>
      <c r="B165" s="201"/>
      <c r="C165" s="202"/>
      <c r="D165" s="203" t="s">
        <v>75</v>
      </c>
      <c r="E165" s="215" t="s">
        <v>198</v>
      </c>
      <c r="F165" s="215" t="s">
        <v>199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SUM(P166:P169)</f>
        <v>0</v>
      </c>
      <c r="Q165" s="209"/>
      <c r="R165" s="210">
        <f>SUM(R166:R169)</f>
        <v>0.11912</v>
      </c>
      <c r="S165" s="209"/>
      <c r="T165" s="211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84</v>
      </c>
      <c r="AT165" s="213" t="s">
        <v>75</v>
      </c>
      <c r="AU165" s="213" t="s">
        <v>86</v>
      </c>
      <c r="AY165" s="212" t="s">
        <v>149</v>
      </c>
      <c r="BK165" s="214">
        <f>SUM(BK166:BK169)</f>
        <v>0</v>
      </c>
    </row>
    <row r="166" s="2" customFormat="1" ht="16.5" customHeight="1">
      <c r="A166" s="37"/>
      <c r="B166" s="38"/>
      <c r="C166" s="217" t="s">
        <v>200</v>
      </c>
      <c r="D166" s="217" t="s">
        <v>152</v>
      </c>
      <c r="E166" s="218" t="s">
        <v>201</v>
      </c>
      <c r="F166" s="219" t="s">
        <v>202</v>
      </c>
      <c r="G166" s="220" t="s">
        <v>203</v>
      </c>
      <c r="H166" s="221">
        <v>2</v>
      </c>
      <c r="I166" s="222"/>
      <c r="J166" s="223">
        <f>ROUND(I166*H166,2)</f>
        <v>0</v>
      </c>
      <c r="K166" s="219" t="s">
        <v>156</v>
      </c>
      <c r="L166" s="43"/>
      <c r="M166" s="224" t="s">
        <v>1</v>
      </c>
      <c r="N166" s="225" t="s">
        <v>41</v>
      </c>
      <c r="O166" s="90"/>
      <c r="P166" s="226">
        <f>O166*H166</f>
        <v>0</v>
      </c>
      <c r="Q166" s="226">
        <v>0.04684</v>
      </c>
      <c r="R166" s="226">
        <f>Q166*H166</f>
        <v>0.093679999999999999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157</v>
      </c>
      <c r="AT166" s="228" t="s">
        <v>152</v>
      </c>
      <c r="AU166" s="228" t="s">
        <v>150</v>
      </c>
      <c r="AY166" s="16" t="s">
        <v>149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157</v>
      </c>
      <c r="BM166" s="228" t="s">
        <v>909</v>
      </c>
    </row>
    <row r="167" s="2" customFormat="1">
      <c r="A167" s="37"/>
      <c r="B167" s="38"/>
      <c r="C167" s="39"/>
      <c r="D167" s="230" t="s">
        <v>159</v>
      </c>
      <c r="E167" s="39"/>
      <c r="F167" s="231" t="s">
        <v>205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159</v>
      </c>
      <c r="AU167" s="16" t="s">
        <v>150</v>
      </c>
    </row>
    <row r="168" s="2" customFormat="1" ht="16.5" customHeight="1">
      <c r="A168" s="37"/>
      <c r="B168" s="38"/>
      <c r="C168" s="259" t="s">
        <v>164</v>
      </c>
      <c r="D168" s="259" t="s">
        <v>206</v>
      </c>
      <c r="E168" s="260" t="s">
        <v>207</v>
      </c>
      <c r="F168" s="261" t="s">
        <v>211</v>
      </c>
      <c r="G168" s="262" t="s">
        <v>203</v>
      </c>
      <c r="H168" s="263">
        <v>2</v>
      </c>
      <c r="I168" s="264"/>
      <c r="J168" s="265">
        <f>ROUND(I168*H168,2)</f>
        <v>0</v>
      </c>
      <c r="K168" s="261" t="s">
        <v>156</v>
      </c>
      <c r="L168" s="266"/>
      <c r="M168" s="267" t="s">
        <v>1</v>
      </c>
      <c r="N168" s="268" t="s">
        <v>41</v>
      </c>
      <c r="O168" s="90"/>
      <c r="P168" s="226">
        <f>O168*H168</f>
        <v>0</v>
      </c>
      <c r="Q168" s="226">
        <v>0.01272</v>
      </c>
      <c r="R168" s="226">
        <f>Q168*H168</f>
        <v>0.025440000000000001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209</v>
      </c>
      <c r="AT168" s="228" t="s">
        <v>206</v>
      </c>
      <c r="AU168" s="228" t="s">
        <v>150</v>
      </c>
      <c r="AY168" s="16" t="s">
        <v>149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84</v>
      </c>
      <c r="BK168" s="229">
        <f>ROUND(I168*H168,2)</f>
        <v>0</v>
      </c>
      <c r="BL168" s="16" t="s">
        <v>157</v>
      </c>
      <c r="BM168" s="228" t="s">
        <v>910</v>
      </c>
    </row>
    <row r="169" s="2" customFormat="1">
      <c r="A169" s="37"/>
      <c r="B169" s="38"/>
      <c r="C169" s="39"/>
      <c r="D169" s="230" t="s">
        <v>159</v>
      </c>
      <c r="E169" s="39"/>
      <c r="F169" s="231" t="s">
        <v>211</v>
      </c>
      <c r="G169" s="39"/>
      <c r="H169" s="39"/>
      <c r="I169" s="232"/>
      <c r="J169" s="39"/>
      <c r="K169" s="39"/>
      <c r="L169" s="43"/>
      <c r="M169" s="233"/>
      <c r="N169" s="23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159</v>
      </c>
      <c r="AU169" s="16" t="s">
        <v>150</v>
      </c>
    </row>
    <row r="170" s="12" customFormat="1" ht="22.8" customHeight="1">
      <c r="A170" s="12"/>
      <c r="B170" s="201"/>
      <c r="C170" s="202"/>
      <c r="D170" s="203" t="s">
        <v>75</v>
      </c>
      <c r="E170" s="215" t="s">
        <v>212</v>
      </c>
      <c r="F170" s="215" t="s">
        <v>213</v>
      </c>
      <c r="G170" s="202"/>
      <c r="H170" s="202"/>
      <c r="I170" s="205"/>
      <c r="J170" s="216">
        <f>BK170</f>
        <v>0</v>
      </c>
      <c r="K170" s="202"/>
      <c r="L170" s="207"/>
      <c r="M170" s="208"/>
      <c r="N170" s="209"/>
      <c r="O170" s="209"/>
      <c r="P170" s="210">
        <f>P171+P174+P177+P234</f>
        <v>0</v>
      </c>
      <c r="Q170" s="209"/>
      <c r="R170" s="210">
        <f>R171+R174+R177+R234</f>
        <v>0.0021436999999999997</v>
      </c>
      <c r="S170" s="209"/>
      <c r="T170" s="211">
        <f>T171+T174+T177+T234</f>
        <v>12.639843700000002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84</v>
      </c>
      <c r="AT170" s="213" t="s">
        <v>75</v>
      </c>
      <c r="AU170" s="213" t="s">
        <v>84</v>
      </c>
      <c r="AY170" s="212" t="s">
        <v>149</v>
      </c>
      <c r="BK170" s="214">
        <f>BK171+BK174+BK177+BK234</f>
        <v>0</v>
      </c>
    </row>
    <row r="171" s="12" customFormat="1" ht="20.88" customHeight="1">
      <c r="A171" s="12"/>
      <c r="B171" s="201"/>
      <c r="C171" s="202"/>
      <c r="D171" s="203" t="s">
        <v>75</v>
      </c>
      <c r="E171" s="215" t="s">
        <v>214</v>
      </c>
      <c r="F171" s="215" t="s">
        <v>215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SUM(P172:P173)</f>
        <v>0</v>
      </c>
      <c r="Q171" s="209"/>
      <c r="R171" s="210">
        <f>SUM(R172:R173)</f>
        <v>0.0016392999999999998</v>
      </c>
      <c r="S171" s="209"/>
      <c r="T171" s="211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84</v>
      </c>
      <c r="AT171" s="213" t="s">
        <v>75</v>
      </c>
      <c r="AU171" s="213" t="s">
        <v>86</v>
      </c>
      <c r="AY171" s="212" t="s">
        <v>149</v>
      </c>
      <c r="BK171" s="214">
        <f>SUM(BK172:BK173)</f>
        <v>0</v>
      </c>
    </row>
    <row r="172" s="2" customFormat="1" ht="21.75" customHeight="1">
      <c r="A172" s="37"/>
      <c r="B172" s="38"/>
      <c r="C172" s="217" t="s">
        <v>688</v>
      </c>
      <c r="D172" s="217" t="s">
        <v>152</v>
      </c>
      <c r="E172" s="218" t="s">
        <v>216</v>
      </c>
      <c r="F172" s="219" t="s">
        <v>217</v>
      </c>
      <c r="G172" s="220" t="s">
        <v>155</v>
      </c>
      <c r="H172" s="221">
        <v>12.609999999999999</v>
      </c>
      <c r="I172" s="222"/>
      <c r="J172" s="223">
        <f>ROUND(I172*H172,2)</f>
        <v>0</v>
      </c>
      <c r="K172" s="219" t="s">
        <v>156</v>
      </c>
      <c r="L172" s="43"/>
      <c r="M172" s="224" t="s">
        <v>1</v>
      </c>
      <c r="N172" s="225" t="s">
        <v>41</v>
      </c>
      <c r="O172" s="90"/>
      <c r="P172" s="226">
        <f>O172*H172</f>
        <v>0</v>
      </c>
      <c r="Q172" s="226">
        <v>0.00012999999999999999</v>
      </c>
      <c r="R172" s="226">
        <f>Q172*H172</f>
        <v>0.0016392999999999998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157</v>
      </c>
      <c r="AT172" s="228" t="s">
        <v>152</v>
      </c>
      <c r="AU172" s="228" t="s">
        <v>150</v>
      </c>
      <c r="AY172" s="16" t="s">
        <v>149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84</v>
      </c>
      <c r="BK172" s="229">
        <f>ROUND(I172*H172,2)</f>
        <v>0</v>
      </c>
      <c r="BL172" s="16" t="s">
        <v>157</v>
      </c>
      <c r="BM172" s="228" t="s">
        <v>911</v>
      </c>
    </row>
    <row r="173" s="2" customFormat="1">
      <c r="A173" s="37"/>
      <c r="B173" s="38"/>
      <c r="C173" s="39"/>
      <c r="D173" s="230" t="s">
        <v>159</v>
      </c>
      <c r="E173" s="39"/>
      <c r="F173" s="231" t="s">
        <v>219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159</v>
      </c>
      <c r="AU173" s="16" t="s">
        <v>150</v>
      </c>
    </row>
    <row r="174" s="12" customFormat="1" ht="20.88" customHeight="1">
      <c r="A174" s="12"/>
      <c r="B174" s="201"/>
      <c r="C174" s="202"/>
      <c r="D174" s="203" t="s">
        <v>75</v>
      </c>
      <c r="E174" s="215" t="s">
        <v>220</v>
      </c>
      <c r="F174" s="215" t="s">
        <v>221</v>
      </c>
      <c r="G174" s="202"/>
      <c r="H174" s="202"/>
      <c r="I174" s="205"/>
      <c r="J174" s="216">
        <f>BK174</f>
        <v>0</v>
      </c>
      <c r="K174" s="202"/>
      <c r="L174" s="207"/>
      <c r="M174" s="208"/>
      <c r="N174" s="209"/>
      <c r="O174" s="209"/>
      <c r="P174" s="210">
        <f>SUM(P175:P176)</f>
        <v>0</v>
      </c>
      <c r="Q174" s="209"/>
      <c r="R174" s="210">
        <f>SUM(R175:R176)</f>
        <v>0.00050440000000000001</v>
      </c>
      <c r="S174" s="209"/>
      <c r="T174" s="211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2" t="s">
        <v>84</v>
      </c>
      <c r="AT174" s="213" t="s">
        <v>75</v>
      </c>
      <c r="AU174" s="213" t="s">
        <v>86</v>
      </c>
      <c r="AY174" s="212" t="s">
        <v>149</v>
      </c>
      <c r="BK174" s="214">
        <f>SUM(BK175:BK176)</f>
        <v>0</v>
      </c>
    </row>
    <row r="175" s="2" customFormat="1" ht="16.5" customHeight="1">
      <c r="A175" s="37"/>
      <c r="B175" s="38"/>
      <c r="C175" s="217" t="s">
        <v>209</v>
      </c>
      <c r="D175" s="217" t="s">
        <v>152</v>
      </c>
      <c r="E175" s="218" t="s">
        <v>222</v>
      </c>
      <c r="F175" s="219" t="s">
        <v>223</v>
      </c>
      <c r="G175" s="220" t="s">
        <v>155</v>
      </c>
      <c r="H175" s="221">
        <v>12.609999999999999</v>
      </c>
      <c r="I175" s="222"/>
      <c r="J175" s="223">
        <f>ROUND(I175*H175,2)</f>
        <v>0</v>
      </c>
      <c r="K175" s="219" t="s">
        <v>156</v>
      </c>
      <c r="L175" s="43"/>
      <c r="M175" s="224" t="s">
        <v>1</v>
      </c>
      <c r="N175" s="225" t="s">
        <v>41</v>
      </c>
      <c r="O175" s="90"/>
      <c r="P175" s="226">
        <f>O175*H175</f>
        <v>0</v>
      </c>
      <c r="Q175" s="226">
        <v>4.0000000000000003E-05</v>
      </c>
      <c r="R175" s="226">
        <f>Q175*H175</f>
        <v>0.00050440000000000001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157</v>
      </c>
      <c r="AT175" s="228" t="s">
        <v>152</v>
      </c>
      <c r="AU175" s="228" t="s">
        <v>150</v>
      </c>
      <c r="AY175" s="16" t="s">
        <v>149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84</v>
      </c>
      <c r="BK175" s="229">
        <f>ROUND(I175*H175,2)</f>
        <v>0</v>
      </c>
      <c r="BL175" s="16" t="s">
        <v>157</v>
      </c>
      <c r="BM175" s="228" t="s">
        <v>912</v>
      </c>
    </row>
    <row r="176" s="2" customFormat="1">
      <c r="A176" s="37"/>
      <c r="B176" s="38"/>
      <c r="C176" s="39"/>
      <c r="D176" s="230" t="s">
        <v>159</v>
      </c>
      <c r="E176" s="39"/>
      <c r="F176" s="231" t="s">
        <v>225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159</v>
      </c>
      <c r="AU176" s="16" t="s">
        <v>150</v>
      </c>
    </row>
    <row r="177" s="12" customFormat="1" ht="20.88" customHeight="1">
      <c r="A177" s="12"/>
      <c r="B177" s="201"/>
      <c r="C177" s="202"/>
      <c r="D177" s="203" t="s">
        <v>75</v>
      </c>
      <c r="E177" s="215" t="s">
        <v>227</v>
      </c>
      <c r="F177" s="215" t="s">
        <v>228</v>
      </c>
      <c r="G177" s="202"/>
      <c r="H177" s="202"/>
      <c r="I177" s="205"/>
      <c r="J177" s="216">
        <f>BK177</f>
        <v>0</v>
      </c>
      <c r="K177" s="202"/>
      <c r="L177" s="207"/>
      <c r="M177" s="208"/>
      <c r="N177" s="209"/>
      <c r="O177" s="209"/>
      <c r="P177" s="210">
        <f>SUM(P178:P233)</f>
        <v>0</v>
      </c>
      <c r="Q177" s="209"/>
      <c r="R177" s="210">
        <f>SUM(R178:R233)</f>
        <v>0</v>
      </c>
      <c r="S177" s="209"/>
      <c r="T177" s="211">
        <f>SUM(T178:T233)</f>
        <v>12.639843700000002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2" t="s">
        <v>84</v>
      </c>
      <c r="AT177" s="213" t="s">
        <v>75</v>
      </c>
      <c r="AU177" s="213" t="s">
        <v>86</v>
      </c>
      <c r="AY177" s="212" t="s">
        <v>149</v>
      </c>
      <c r="BK177" s="214">
        <f>SUM(BK178:BK233)</f>
        <v>0</v>
      </c>
    </row>
    <row r="178" s="2" customFormat="1" ht="16.5" customHeight="1">
      <c r="A178" s="37"/>
      <c r="B178" s="38"/>
      <c r="C178" s="217" t="s">
        <v>212</v>
      </c>
      <c r="D178" s="217" t="s">
        <v>152</v>
      </c>
      <c r="E178" s="218" t="s">
        <v>230</v>
      </c>
      <c r="F178" s="219" t="s">
        <v>231</v>
      </c>
      <c r="G178" s="220" t="s">
        <v>232</v>
      </c>
      <c r="H178" s="221">
        <v>4</v>
      </c>
      <c r="I178" s="222"/>
      <c r="J178" s="223">
        <f>ROUND(I178*H178,2)</f>
        <v>0</v>
      </c>
      <c r="K178" s="219" t="s">
        <v>1</v>
      </c>
      <c r="L178" s="43"/>
      <c r="M178" s="224" t="s">
        <v>1</v>
      </c>
      <c r="N178" s="225" t="s">
        <v>41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157</v>
      </c>
      <c r="AT178" s="228" t="s">
        <v>152</v>
      </c>
      <c r="AU178" s="228" t="s">
        <v>150</v>
      </c>
      <c r="AY178" s="16" t="s">
        <v>149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84</v>
      </c>
      <c r="BK178" s="229">
        <f>ROUND(I178*H178,2)</f>
        <v>0</v>
      </c>
      <c r="BL178" s="16" t="s">
        <v>157</v>
      </c>
      <c r="BM178" s="228" t="s">
        <v>913</v>
      </c>
    </row>
    <row r="179" s="2" customFormat="1" ht="16.5" customHeight="1">
      <c r="A179" s="37"/>
      <c r="B179" s="38"/>
      <c r="C179" s="217" t="s">
        <v>229</v>
      </c>
      <c r="D179" s="217" t="s">
        <v>152</v>
      </c>
      <c r="E179" s="218" t="s">
        <v>235</v>
      </c>
      <c r="F179" s="219" t="s">
        <v>236</v>
      </c>
      <c r="G179" s="220" t="s">
        <v>237</v>
      </c>
      <c r="H179" s="221">
        <v>4</v>
      </c>
      <c r="I179" s="222"/>
      <c r="J179" s="223">
        <f>ROUND(I179*H179,2)</f>
        <v>0</v>
      </c>
      <c r="K179" s="219" t="s">
        <v>156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0.01933</v>
      </c>
      <c r="T179" s="227">
        <f>S179*H179</f>
        <v>0.07732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157</v>
      </c>
      <c r="AT179" s="228" t="s">
        <v>152</v>
      </c>
      <c r="AU179" s="228" t="s">
        <v>150</v>
      </c>
      <c r="AY179" s="16" t="s">
        <v>149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157</v>
      </c>
      <c r="BM179" s="228" t="s">
        <v>914</v>
      </c>
    </row>
    <row r="180" s="2" customFormat="1">
      <c r="A180" s="37"/>
      <c r="B180" s="38"/>
      <c r="C180" s="39"/>
      <c r="D180" s="230" t="s">
        <v>159</v>
      </c>
      <c r="E180" s="39"/>
      <c r="F180" s="231" t="s">
        <v>239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159</v>
      </c>
      <c r="AU180" s="16" t="s">
        <v>150</v>
      </c>
    </row>
    <row r="181" s="2" customFormat="1" ht="16.5" customHeight="1">
      <c r="A181" s="37"/>
      <c r="B181" s="38"/>
      <c r="C181" s="217" t="s">
        <v>234</v>
      </c>
      <c r="D181" s="217" t="s">
        <v>152</v>
      </c>
      <c r="E181" s="218" t="s">
        <v>240</v>
      </c>
      <c r="F181" s="219" t="s">
        <v>241</v>
      </c>
      <c r="G181" s="220" t="s">
        <v>237</v>
      </c>
      <c r="H181" s="221">
        <v>3</v>
      </c>
      <c r="I181" s="222"/>
      <c r="J181" s="223">
        <f>ROUND(I181*H181,2)</f>
        <v>0</v>
      </c>
      <c r="K181" s="219" t="s">
        <v>156</v>
      </c>
      <c r="L181" s="43"/>
      <c r="M181" s="224" t="s">
        <v>1</v>
      </c>
      <c r="N181" s="225" t="s">
        <v>41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0.0172</v>
      </c>
      <c r="T181" s="227">
        <f>S181*H181</f>
        <v>0.0516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157</v>
      </c>
      <c r="AT181" s="228" t="s">
        <v>152</v>
      </c>
      <c r="AU181" s="228" t="s">
        <v>150</v>
      </c>
      <c r="AY181" s="16" t="s">
        <v>149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84</v>
      </c>
      <c r="BK181" s="229">
        <f>ROUND(I181*H181,2)</f>
        <v>0</v>
      </c>
      <c r="BL181" s="16" t="s">
        <v>157</v>
      </c>
      <c r="BM181" s="228" t="s">
        <v>915</v>
      </c>
    </row>
    <row r="182" s="2" customFormat="1">
      <c r="A182" s="37"/>
      <c r="B182" s="38"/>
      <c r="C182" s="39"/>
      <c r="D182" s="230" t="s">
        <v>159</v>
      </c>
      <c r="E182" s="39"/>
      <c r="F182" s="231" t="s">
        <v>243</v>
      </c>
      <c r="G182" s="39"/>
      <c r="H182" s="39"/>
      <c r="I182" s="232"/>
      <c r="J182" s="39"/>
      <c r="K182" s="39"/>
      <c r="L182" s="43"/>
      <c r="M182" s="233"/>
      <c r="N182" s="23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159</v>
      </c>
      <c r="AU182" s="16" t="s">
        <v>150</v>
      </c>
    </row>
    <row r="183" s="2" customFormat="1" ht="16.5" customHeight="1">
      <c r="A183" s="37"/>
      <c r="B183" s="38"/>
      <c r="C183" s="217" t="s">
        <v>8</v>
      </c>
      <c r="D183" s="217" t="s">
        <v>152</v>
      </c>
      <c r="E183" s="218" t="s">
        <v>245</v>
      </c>
      <c r="F183" s="219" t="s">
        <v>246</v>
      </c>
      <c r="G183" s="220" t="s">
        <v>237</v>
      </c>
      <c r="H183" s="221">
        <v>1</v>
      </c>
      <c r="I183" s="222"/>
      <c r="J183" s="223">
        <f>ROUND(I183*H183,2)</f>
        <v>0</v>
      </c>
      <c r="K183" s="219" t="s">
        <v>156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0.019460000000000002</v>
      </c>
      <c r="T183" s="227">
        <f>S183*H183</f>
        <v>0.019460000000000002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157</v>
      </c>
      <c r="AT183" s="228" t="s">
        <v>152</v>
      </c>
      <c r="AU183" s="228" t="s">
        <v>150</v>
      </c>
      <c r="AY183" s="16" t="s">
        <v>149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157</v>
      </c>
      <c r="BM183" s="228" t="s">
        <v>916</v>
      </c>
    </row>
    <row r="184" s="2" customFormat="1">
      <c r="A184" s="37"/>
      <c r="B184" s="38"/>
      <c r="C184" s="39"/>
      <c r="D184" s="230" t="s">
        <v>159</v>
      </c>
      <c r="E184" s="39"/>
      <c r="F184" s="231" t="s">
        <v>248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159</v>
      </c>
      <c r="AU184" s="16" t="s">
        <v>150</v>
      </c>
    </row>
    <row r="185" s="2" customFormat="1" ht="16.5" customHeight="1">
      <c r="A185" s="37"/>
      <c r="B185" s="38"/>
      <c r="C185" s="217" t="s">
        <v>244</v>
      </c>
      <c r="D185" s="217" t="s">
        <v>152</v>
      </c>
      <c r="E185" s="218" t="s">
        <v>696</v>
      </c>
      <c r="F185" s="219" t="s">
        <v>697</v>
      </c>
      <c r="G185" s="220" t="s">
        <v>237</v>
      </c>
      <c r="H185" s="221">
        <v>1</v>
      </c>
      <c r="I185" s="222"/>
      <c r="J185" s="223">
        <f>ROUND(I185*H185,2)</f>
        <v>0</v>
      </c>
      <c r="K185" s="219" t="s">
        <v>156</v>
      </c>
      <c r="L185" s="43"/>
      <c r="M185" s="224" t="s">
        <v>1</v>
      </c>
      <c r="N185" s="225" t="s">
        <v>41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0.014</v>
      </c>
      <c r="T185" s="227">
        <f>S185*H185</f>
        <v>0.014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157</v>
      </c>
      <c r="AT185" s="228" t="s">
        <v>152</v>
      </c>
      <c r="AU185" s="228" t="s">
        <v>150</v>
      </c>
      <c r="AY185" s="16" t="s">
        <v>149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84</v>
      </c>
      <c r="BK185" s="229">
        <f>ROUND(I185*H185,2)</f>
        <v>0</v>
      </c>
      <c r="BL185" s="16" t="s">
        <v>157</v>
      </c>
      <c r="BM185" s="228" t="s">
        <v>917</v>
      </c>
    </row>
    <row r="186" s="2" customFormat="1">
      <c r="A186" s="37"/>
      <c r="B186" s="38"/>
      <c r="C186" s="39"/>
      <c r="D186" s="230" t="s">
        <v>159</v>
      </c>
      <c r="E186" s="39"/>
      <c r="F186" s="231" t="s">
        <v>699</v>
      </c>
      <c r="G186" s="39"/>
      <c r="H186" s="39"/>
      <c r="I186" s="232"/>
      <c r="J186" s="39"/>
      <c r="K186" s="39"/>
      <c r="L186" s="43"/>
      <c r="M186" s="233"/>
      <c r="N186" s="23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159</v>
      </c>
      <c r="AU186" s="16" t="s">
        <v>150</v>
      </c>
    </row>
    <row r="187" s="2" customFormat="1" ht="16.5" customHeight="1">
      <c r="A187" s="37"/>
      <c r="B187" s="38"/>
      <c r="C187" s="217" t="s">
        <v>249</v>
      </c>
      <c r="D187" s="217" t="s">
        <v>152</v>
      </c>
      <c r="E187" s="218" t="s">
        <v>250</v>
      </c>
      <c r="F187" s="219" t="s">
        <v>251</v>
      </c>
      <c r="G187" s="220" t="s">
        <v>237</v>
      </c>
      <c r="H187" s="221">
        <v>1</v>
      </c>
      <c r="I187" s="222"/>
      <c r="J187" s="223">
        <f>ROUND(I187*H187,2)</f>
        <v>0</v>
      </c>
      <c r="K187" s="219" t="s">
        <v>156</v>
      </c>
      <c r="L187" s="43"/>
      <c r="M187" s="224" t="s">
        <v>1</v>
      </c>
      <c r="N187" s="225" t="s">
        <v>41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0.00156</v>
      </c>
      <c r="T187" s="227">
        <f>S187*H187</f>
        <v>0.00156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157</v>
      </c>
      <c r="AT187" s="228" t="s">
        <v>152</v>
      </c>
      <c r="AU187" s="228" t="s">
        <v>150</v>
      </c>
      <c r="AY187" s="16" t="s">
        <v>149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84</v>
      </c>
      <c r="BK187" s="229">
        <f>ROUND(I187*H187,2)</f>
        <v>0</v>
      </c>
      <c r="BL187" s="16" t="s">
        <v>157</v>
      </c>
      <c r="BM187" s="228" t="s">
        <v>918</v>
      </c>
    </row>
    <row r="188" s="2" customFormat="1">
      <c r="A188" s="37"/>
      <c r="B188" s="38"/>
      <c r="C188" s="39"/>
      <c r="D188" s="230" t="s">
        <v>159</v>
      </c>
      <c r="E188" s="39"/>
      <c r="F188" s="231" t="s">
        <v>253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159</v>
      </c>
      <c r="AU188" s="16" t="s">
        <v>150</v>
      </c>
    </row>
    <row r="189" s="2" customFormat="1" ht="16.5" customHeight="1">
      <c r="A189" s="37"/>
      <c r="B189" s="38"/>
      <c r="C189" s="217" t="s">
        <v>259</v>
      </c>
      <c r="D189" s="217" t="s">
        <v>152</v>
      </c>
      <c r="E189" s="218" t="s">
        <v>260</v>
      </c>
      <c r="F189" s="219" t="s">
        <v>261</v>
      </c>
      <c r="G189" s="220" t="s">
        <v>155</v>
      </c>
      <c r="H189" s="221">
        <v>12.609999999999999</v>
      </c>
      <c r="I189" s="222"/>
      <c r="J189" s="223">
        <f>ROUND(I189*H189,2)</f>
        <v>0</v>
      </c>
      <c r="K189" s="219" t="s">
        <v>156</v>
      </c>
      <c r="L189" s="43"/>
      <c r="M189" s="224" t="s">
        <v>1</v>
      </c>
      <c r="N189" s="225" t="s">
        <v>41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0.083169999999999994</v>
      </c>
      <c r="T189" s="227">
        <f>S189*H189</f>
        <v>1.0487736999999999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157</v>
      </c>
      <c r="AT189" s="228" t="s">
        <v>152</v>
      </c>
      <c r="AU189" s="228" t="s">
        <v>150</v>
      </c>
      <c r="AY189" s="16" t="s">
        <v>149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157</v>
      </c>
      <c r="BM189" s="228" t="s">
        <v>919</v>
      </c>
    </row>
    <row r="190" s="2" customFormat="1">
      <c r="A190" s="37"/>
      <c r="B190" s="38"/>
      <c r="C190" s="39"/>
      <c r="D190" s="230" t="s">
        <v>159</v>
      </c>
      <c r="E190" s="39"/>
      <c r="F190" s="231" t="s">
        <v>261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159</v>
      </c>
      <c r="AU190" s="16" t="s">
        <v>150</v>
      </c>
    </row>
    <row r="191" s="13" customFormat="1">
      <c r="A191" s="13"/>
      <c r="B191" s="235"/>
      <c r="C191" s="236"/>
      <c r="D191" s="230" t="s">
        <v>161</v>
      </c>
      <c r="E191" s="237" t="s">
        <v>1</v>
      </c>
      <c r="F191" s="238" t="s">
        <v>907</v>
      </c>
      <c r="G191" s="236"/>
      <c r="H191" s="239">
        <v>3.25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161</v>
      </c>
      <c r="AU191" s="245" t="s">
        <v>150</v>
      </c>
      <c r="AV191" s="13" t="s">
        <v>86</v>
      </c>
      <c r="AW191" s="13" t="s">
        <v>33</v>
      </c>
      <c r="AX191" s="13" t="s">
        <v>76</v>
      </c>
      <c r="AY191" s="245" t="s">
        <v>149</v>
      </c>
    </row>
    <row r="192" s="13" customFormat="1">
      <c r="A192" s="13"/>
      <c r="B192" s="235"/>
      <c r="C192" s="236"/>
      <c r="D192" s="230" t="s">
        <v>161</v>
      </c>
      <c r="E192" s="237" t="s">
        <v>1</v>
      </c>
      <c r="F192" s="238" t="s">
        <v>908</v>
      </c>
      <c r="G192" s="236"/>
      <c r="H192" s="239">
        <v>9.3599999999999994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161</v>
      </c>
      <c r="AU192" s="245" t="s">
        <v>150</v>
      </c>
      <c r="AV192" s="13" t="s">
        <v>86</v>
      </c>
      <c r="AW192" s="13" t="s">
        <v>33</v>
      </c>
      <c r="AX192" s="13" t="s">
        <v>76</v>
      </c>
      <c r="AY192" s="245" t="s">
        <v>149</v>
      </c>
    </row>
    <row r="193" s="14" customFormat="1">
      <c r="A193" s="14"/>
      <c r="B193" s="246"/>
      <c r="C193" s="247"/>
      <c r="D193" s="230" t="s">
        <v>161</v>
      </c>
      <c r="E193" s="248" t="s">
        <v>1</v>
      </c>
      <c r="F193" s="249" t="s">
        <v>163</v>
      </c>
      <c r="G193" s="247"/>
      <c r="H193" s="250">
        <v>12.609999999999999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161</v>
      </c>
      <c r="AU193" s="256" t="s">
        <v>150</v>
      </c>
      <c r="AV193" s="14" t="s">
        <v>157</v>
      </c>
      <c r="AW193" s="14" t="s">
        <v>33</v>
      </c>
      <c r="AX193" s="14" t="s">
        <v>84</v>
      </c>
      <c r="AY193" s="256" t="s">
        <v>149</v>
      </c>
    </row>
    <row r="194" s="14" customFormat="1">
      <c r="A194" s="14"/>
      <c r="B194" s="246"/>
      <c r="C194" s="247"/>
      <c r="D194" s="230" t="s">
        <v>161</v>
      </c>
      <c r="E194" s="248" t="s">
        <v>1</v>
      </c>
      <c r="F194" s="249" t="s">
        <v>163</v>
      </c>
      <c r="G194" s="247"/>
      <c r="H194" s="250">
        <v>0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161</v>
      </c>
      <c r="AU194" s="256" t="s">
        <v>150</v>
      </c>
      <c r="AV194" s="14" t="s">
        <v>157</v>
      </c>
      <c r="AW194" s="14" t="s">
        <v>33</v>
      </c>
      <c r="AX194" s="14" t="s">
        <v>76</v>
      </c>
      <c r="AY194" s="256" t="s">
        <v>149</v>
      </c>
    </row>
    <row r="195" s="2" customFormat="1" ht="16.5" customHeight="1">
      <c r="A195" s="37"/>
      <c r="B195" s="38"/>
      <c r="C195" s="217" t="s">
        <v>265</v>
      </c>
      <c r="D195" s="217" t="s">
        <v>152</v>
      </c>
      <c r="E195" s="218" t="s">
        <v>266</v>
      </c>
      <c r="F195" s="219" t="s">
        <v>267</v>
      </c>
      <c r="G195" s="220" t="s">
        <v>155</v>
      </c>
      <c r="H195" s="221">
        <v>49.840000000000003</v>
      </c>
      <c r="I195" s="222"/>
      <c r="J195" s="223">
        <f>ROUND(I195*H195,2)</f>
        <v>0</v>
      </c>
      <c r="K195" s="219" t="s">
        <v>156</v>
      </c>
      <c r="L195" s="43"/>
      <c r="M195" s="224" t="s">
        <v>1</v>
      </c>
      <c r="N195" s="225" t="s">
        <v>41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0.081500000000000003</v>
      </c>
      <c r="T195" s="227">
        <f>S195*H195</f>
        <v>4.06196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157</v>
      </c>
      <c r="AT195" s="228" t="s">
        <v>152</v>
      </c>
      <c r="AU195" s="228" t="s">
        <v>150</v>
      </c>
      <c r="AY195" s="16" t="s">
        <v>149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84</v>
      </c>
      <c r="BK195" s="229">
        <f>ROUND(I195*H195,2)</f>
        <v>0</v>
      </c>
      <c r="BL195" s="16" t="s">
        <v>157</v>
      </c>
      <c r="BM195" s="228" t="s">
        <v>920</v>
      </c>
    </row>
    <row r="196" s="2" customFormat="1">
      <c r="A196" s="37"/>
      <c r="B196" s="38"/>
      <c r="C196" s="39"/>
      <c r="D196" s="230" t="s">
        <v>159</v>
      </c>
      <c r="E196" s="39"/>
      <c r="F196" s="231" t="s">
        <v>269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159</v>
      </c>
      <c r="AU196" s="16" t="s">
        <v>150</v>
      </c>
    </row>
    <row r="197" s="13" customFormat="1">
      <c r="A197" s="13"/>
      <c r="B197" s="235"/>
      <c r="C197" s="236"/>
      <c r="D197" s="230" t="s">
        <v>161</v>
      </c>
      <c r="E197" s="237" t="s">
        <v>1</v>
      </c>
      <c r="F197" s="238" t="s">
        <v>921</v>
      </c>
      <c r="G197" s="236"/>
      <c r="H197" s="239">
        <v>14.220000000000001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161</v>
      </c>
      <c r="AU197" s="245" t="s">
        <v>150</v>
      </c>
      <c r="AV197" s="13" t="s">
        <v>86</v>
      </c>
      <c r="AW197" s="13" t="s">
        <v>33</v>
      </c>
      <c r="AX197" s="13" t="s">
        <v>76</v>
      </c>
      <c r="AY197" s="245" t="s">
        <v>149</v>
      </c>
    </row>
    <row r="198" s="13" customFormat="1">
      <c r="A198" s="13"/>
      <c r="B198" s="235"/>
      <c r="C198" s="236"/>
      <c r="D198" s="230" t="s">
        <v>161</v>
      </c>
      <c r="E198" s="237" t="s">
        <v>1</v>
      </c>
      <c r="F198" s="238" t="s">
        <v>707</v>
      </c>
      <c r="G198" s="236"/>
      <c r="H198" s="239">
        <v>-3.2400000000000002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161</v>
      </c>
      <c r="AU198" s="245" t="s">
        <v>150</v>
      </c>
      <c r="AV198" s="13" t="s">
        <v>86</v>
      </c>
      <c r="AW198" s="13" t="s">
        <v>33</v>
      </c>
      <c r="AX198" s="13" t="s">
        <v>76</v>
      </c>
      <c r="AY198" s="245" t="s">
        <v>149</v>
      </c>
    </row>
    <row r="199" s="13" customFormat="1">
      <c r="A199" s="13"/>
      <c r="B199" s="235"/>
      <c r="C199" s="236"/>
      <c r="D199" s="230" t="s">
        <v>161</v>
      </c>
      <c r="E199" s="237" t="s">
        <v>1</v>
      </c>
      <c r="F199" s="238" t="s">
        <v>922</v>
      </c>
      <c r="G199" s="236"/>
      <c r="H199" s="239">
        <v>28.800000000000001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161</v>
      </c>
      <c r="AU199" s="245" t="s">
        <v>150</v>
      </c>
      <c r="AV199" s="13" t="s">
        <v>86</v>
      </c>
      <c r="AW199" s="13" t="s">
        <v>33</v>
      </c>
      <c r="AX199" s="13" t="s">
        <v>76</v>
      </c>
      <c r="AY199" s="245" t="s">
        <v>149</v>
      </c>
    </row>
    <row r="200" s="13" customFormat="1">
      <c r="A200" s="13"/>
      <c r="B200" s="235"/>
      <c r="C200" s="236"/>
      <c r="D200" s="230" t="s">
        <v>161</v>
      </c>
      <c r="E200" s="237" t="s">
        <v>1</v>
      </c>
      <c r="F200" s="238" t="s">
        <v>923</v>
      </c>
      <c r="G200" s="236"/>
      <c r="H200" s="239">
        <v>-7.2199999999999998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161</v>
      </c>
      <c r="AU200" s="245" t="s">
        <v>150</v>
      </c>
      <c r="AV200" s="13" t="s">
        <v>86</v>
      </c>
      <c r="AW200" s="13" t="s">
        <v>33</v>
      </c>
      <c r="AX200" s="13" t="s">
        <v>76</v>
      </c>
      <c r="AY200" s="245" t="s">
        <v>149</v>
      </c>
    </row>
    <row r="201" s="13" customFormat="1">
      <c r="A201" s="13"/>
      <c r="B201" s="235"/>
      <c r="C201" s="236"/>
      <c r="D201" s="230" t="s">
        <v>161</v>
      </c>
      <c r="E201" s="237" t="s">
        <v>1</v>
      </c>
      <c r="F201" s="238" t="s">
        <v>924</v>
      </c>
      <c r="G201" s="236"/>
      <c r="H201" s="239">
        <v>22.879999999999999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161</v>
      </c>
      <c r="AU201" s="245" t="s">
        <v>150</v>
      </c>
      <c r="AV201" s="13" t="s">
        <v>86</v>
      </c>
      <c r="AW201" s="13" t="s">
        <v>33</v>
      </c>
      <c r="AX201" s="13" t="s">
        <v>76</v>
      </c>
      <c r="AY201" s="245" t="s">
        <v>149</v>
      </c>
    </row>
    <row r="202" s="13" customFormat="1">
      <c r="A202" s="13"/>
      <c r="B202" s="235"/>
      <c r="C202" s="236"/>
      <c r="D202" s="230" t="s">
        <v>161</v>
      </c>
      <c r="E202" s="237" t="s">
        <v>1</v>
      </c>
      <c r="F202" s="238" t="s">
        <v>925</v>
      </c>
      <c r="G202" s="236"/>
      <c r="H202" s="239">
        <v>-5.5999999999999996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161</v>
      </c>
      <c r="AU202" s="245" t="s">
        <v>150</v>
      </c>
      <c r="AV202" s="13" t="s">
        <v>86</v>
      </c>
      <c r="AW202" s="13" t="s">
        <v>33</v>
      </c>
      <c r="AX202" s="13" t="s">
        <v>76</v>
      </c>
      <c r="AY202" s="245" t="s">
        <v>149</v>
      </c>
    </row>
    <row r="203" s="14" customFormat="1">
      <c r="A203" s="14"/>
      <c r="B203" s="246"/>
      <c r="C203" s="247"/>
      <c r="D203" s="230" t="s">
        <v>161</v>
      </c>
      <c r="E203" s="248" t="s">
        <v>1</v>
      </c>
      <c r="F203" s="249" t="s">
        <v>163</v>
      </c>
      <c r="G203" s="247"/>
      <c r="H203" s="250">
        <v>49.840000000000003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161</v>
      </c>
      <c r="AU203" s="256" t="s">
        <v>150</v>
      </c>
      <c r="AV203" s="14" t="s">
        <v>157</v>
      </c>
      <c r="AW203" s="14" t="s">
        <v>33</v>
      </c>
      <c r="AX203" s="14" t="s">
        <v>84</v>
      </c>
      <c r="AY203" s="256" t="s">
        <v>149</v>
      </c>
    </row>
    <row r="204" s="2" customFormat="1" ht="16.5" customHeight="1">
      <c r="A204" s="37"/>
      <c r="B204" s="38"/>
      <c r="C204" s="217" t="s">
        <v>277</v>
      </c>
      <c r="D204" s="217" t="s">
        <v>152</v>
      </c>
      <c r="E204" s="218" t="s">
        <v>278</v>
      </c>
      <c r="F204" s="219" t="s">
        <v>279</v>
      </c>
      <c r="G204" s="220" t="s">
        <v>155</v>
      </c>
      <c r="H204" s="221">
        <v>9.9100000000000001</v>
      </c>
      <c r="I204" s="222"/>
      <c r="J204" s="223">
        <f>ROUND(I204*H204,2)</f>
        <v>0</v>
      </c>
      <c r="K204" s="219" t="s">
        <v>156</v>
      </c>
      <c r="L204" s="43"/>
      <c r="M204" s="224" t="s">
        <v>1</v>
      </c>
      <c r="N204" s="225" t="s">
        <v>41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0.26100000000000001</v>
      </c>
      <c r="T204" s="227">
        <f>S204*H204</f>
        <v>2.5865100000000001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157</v>
      </c>
      <c r="AT204" s="228" t="s">
        <v>152</v>
      </c>
      <c r="AU204" s="228" t="s">
        <v>150</v>
      </c>
      <c r="AY204" s="16" t="s">
        <v>149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84</v>
      </c>
      <c r="BK204" s="229">
        <f>ROUND(I204*H204,2)</f>
        <v>0</v>
      </c>
      <c r="BL204" s="16" t="s">
        <v>157</v>
      </c>
      <c r="BM204" s="228" t="s">
        <v>926</v>
      </c>
    </row>
    <row r="205" s="2" customFormat="1">
      <c r="A205" s="37"/>
      <c r="B205" s="38"/>
      <c r="C205" s="39"/>
      <c r="D205" s="230" t="s">
        <v>159</v>
      </c>
      <c r="E205" s="39"/>
      <c r="F205" s="231" t="s">
        <v>281</v>
      </c>
      <c r="G205" s="39"/>
      <c r="H205" s="39"/>
      <c r="I205" s="232"/>
      <c r="J205" s="39"/>
      <c r="K205" s="39"/>
      <c r="L205" s="43"/>
      <c r="M205" s="233"/>
      <c r="N205" s="23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159</v>
      </c>
      <c r="AU205" s="16" t="s">
        <v>150</v>
      </c>
    </row>
    <row r="206" s="13" customFormat="1">
      <c r="A206" s="13"/>
      <c r="B206" s="235"/>
      <c r="C206" s="236"/>
      <c r="D206" s="230" t="s">
        <v>161</v>
      </c>
      <c r="E206" s="237" t="s">
        <v>1</v>
      </c>
      <c r="F206" s="238" t="s">
        <v>927</v>
      </c>
      <c r="G206" s="236"/>
      <c r="H206" s="239">
        <v>15.51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161</v>
      </c>
      <c r="AU206" s="245" t="s">
        <v>150</v>
      </c>
      <c r="AV206" s="13" t="s">
        <v>86</v>
      </c>
      <c r="AW206" s="13" t="s">
        <v>33</v>
      </c>
      <c r="AX206" s="13" t="s">
        <v>76</v>
      </c>
      <c r="AY206" s="245" t="s">
        <v>149</v>
      </c>
    </row>
    <row r="207" s="13" customFormat="1">
      <c r="A207" s="13"/>
      <c r="B207" s="235"/>
      <c r="C207" s="236"/>
      <c r="D207" s="230" t="s">
        <v>161</v>
      </c>
      <c r="E207" s="237" t="s">
        <v>1</v>
      </c>
      <c r="F207" s="238" t="s">
        <v>925</v>
      </c>
      <c r="G207" s="236"/>
      <c r="H207" s="239">
        <v>-5.5999999999999996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161</v>
      </c>
      <c r="AU207" s="245" t="s">
        <v>150</v>
      </c>
      <c r="AV207" s="13" t="s">
        <v>86</v>
      </c>
      <c r="AW207" s="13" t="s">
        <v>33</v>
      </c>
      <c r="AX207" s="13" t="s">
        <v>76</v>
      </c>
      <c r="AY207" s="245" t="s">
        <v>149</v>
      </c>
    </row>
    <row r="208" s="14" customFormat="1">
      <c r="A208" s="14"/>
      <c r="B208" s="246"/>
      <c r="C208" s="247"/>
      <c r="D208" s="230" t="s">
        <v>161</v>
      </c>
      <c r="E208" s="248" t="s">
        <v>1</v>
      </c>
      <c r="F208" s="249" t="s">
        <v>163</v>
      </c>
      <c r="G208" s="247"/>
      <c r="H208" s="250">
        <v>9.9100000000000001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161</v>
      </c>
      <c r="AU208" s="256" t="s">
        <v>150</v>
      </c>
      <c r="AV208" s="14" t="s">
        <v>157</v>
      </c>
      <c r="AW208" s="14" t="s">
        <v>33</v>
      </c>
      <c r="AX208" s="14" t="s">
        <v>84</v>
      </c>
      <c r="AY208" s="256" t="s">
        <v>149</v>
      </c>
    </row>
    <row r="209" s="2" customFormat="1" ht="16.5" customHeight="1">
      <c r="A209" s="37"/>
      <c r="B209" s="38"/>
      <c r="C209" s="217" t="s">
        <v>285</v>
      </c>
      <c r="D209" s="217" t="s">
        <v>152</v>
      </c>
      <c r="E209" s="218" t="s">
        <v>286</v>
      </c>
      <c r="F209" s="219" t="s">
        <v>287</v>
      </c>
      <c r="G209" s="220" t="s">
        <v>203</v>
      </c>
      <c r="H209" s="221">
        <v>6</v>
      </c>
      <c r="I209" s="222"/>
      <c r="J209" s="223">
        <f>ROUND(I209*H209,2)</f>
        <v>0</v>
      </c>
      <c r="K209" s="219" t="s">
        <v>1</v>
      </c>
      <c r="L209" s="43"/>
      <c r="M209" s="224" t="s">
        <v>1</v>
      </c>
      <c r="N209" s="225" t="s">
        <v>41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157</v>
      </c>
      <c r="AT209" s="228" t="s">
        <v>152</v>
      </c>
      <c r="AU209" s="228" t="s">
        <v>150</v>
      </c>
      <c r="AY209" s="16" t="s">
        <v>149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84</v>
      </c>
      <c r="BK209" s="229">
        <f>ROUND(I209*H209,2)</f>
        <v>0</v>
      </c>
      <c r="BL209" s="16" t="s">
        <v>157</v>
      </c>
      <c r="BM209" s="228" t="s">
        <v>928</v>
      </c>
    </row>
    <row r="210" s="2" customFormat="1">
      <c r="A210" s="37"/>
      <c r="B210" s="38"/>
      <c r="C210" s="39"/>
      <c r="D210" s="230" t="s">
        <v>159</v>
      </c>
      <c r="E210" s="39"/>
      <c r="F210" s="231" t="s">
        <v>287</v>
      </c>
      <c r="G210" s="39"/>
      <c r="H210" s="39"/>
      <c r="I210" s="232"/>
      <c r="J210" s="39"/>
      <c r="K210" s="39"/>
      <c r="L210" s="43"/>
      <c r="M210" s="233"/>
      <c r="N210" s="23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159</v>
      </c>
      <c r="AU210" s="16" t="s">
        <v>150</v>
      </c>
    </row>
    <row r="211" s="13" customFormat="1">
      <c r="A211" s="13"/>
      <c r="B211" s="235"/>
      <c r="C211" s="236"/>
      <c r="D211" s="230" t="s">
        <v>161</v>
      </c>
      <c r="E211" s="237" t="s">
        <v>1</v>
      </c>
      <c r="F211" s="238" t="s">
        <v>929</v>
      </c>
      <c r="G211" s="236"/>
      <c r="H211" s="239">
        <v>6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161</v>
      </c>
      <c r="AU211" s="245" t="s">
        <v>150</v>
      </c>
      <c r="AV211" s="13" t="s">
        <v>86</v>
      </c>
      <c r="AW211" s="13" t="s">
        <v>33</v>
      </c>
      <c r="AX211" s="13" t="s">
        <v>76</v>
      </c>
      <c r="AY211" s="245" t="s">
        <v>149</v>
      </c>
    </row>
    <row r="212" s="14" customFormat="1">
      <c r="A212" s="14"/>
      <c r="B212" s="246"/>
      <c r="C212" s="247"/>
      <c r="D212" s="230" t="s">
        <v>161</v>
      </c>
      <c r="E212" s="248" t="s">
        <v>1</v>
      </c>
      <c r="F212" s="249" t="s">
        <v>163</v>
      </c>
      <c r="G212" s="247"/>
      <c r="H212" s="250">
        <v>6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161</v>
      </c>
      <c r="AU212" s="256" t="s">
        <v>150</v>
      </c>
      <c r="AV212" s="14" t="s">
        <v>157</v>
      </c>
      <c r="AW212" s="14" t="s">
        <v>33</v>
      </c>
      <c r="AX212" s="14" t="s">
        <v>84</v>
      </c>
      <c r="AY212" s="256" t="s">
        <v>149</v>
      </c>
    </row>
    <row r="213" s="2" customFormat="1" ht="16.5" customHeight="1">
      <c r="A213" s="37"/>
      <c r="B213" s="38"/>
      <c r="C213" s="217" t="s">
        <v>289</v>
      </c>
      <c r="D213" s="217" t="s">
        <v>152</v>
      </c>
      <c r="E213" s="218" t="s">
        <v>290</v>
      </c>
      <c r="F213" s="219" t="s">
        <v>291</v>
      </c>
      <c r="G213" s="220" t="s">
        <v>155</v>
      </c>
      <c r="H213" s="221">
        <v>9.1999999999999993</v>
      </c>
      <c r="I213" s="222"/>
      <c r="J213" s="223">
        <f>ROUND(I213*H213,2)</f>
        <v>0</v>
      </c>
      <c r="K213" s="219" t="s">
        <v>156</v>
      </c>
      <c r="L213" s="43"/>
      <c r="M213" s="224" t="s">
        <v>1</v>
      </c>
      <c r="N213" s="225" t="s">
        <v>41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0.075999999999999998</v>
      </c>
      <c r="T213" s="227">
        <f>S213*H213</f>
        <v>0.69919999999999993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157</v>
      </c>
      <c r="AT213" s="228" t="s">
        <v>152</v>
      </c>
      <c r="AU213" s="228" t="s">
        <v>150</v>
      </c>
      <c r="AY213" s="16" t="s">
        <v>149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84</v>
      </c>
      <c r="BK213" s="229">
        <f>ROUND(I213*H213,2)</f>
        <v>0</v>
      </c>
      <c r="BL213" s="16" t="s">
        <v>157</v>
      </c>
      <c r="BM213" s="228" t="s">
        <v>930</v>
      </c>
    </row>
    <row r="214" s="2" customFormat="1">
      <c r="A214" s="37"/>
      <c r="B214" s="38"/>
      <c r="C214" s="39"/>
      <c r="D214" s="230" t="s">
        <v>159</v>
      </c>
      <c r="E214" s="39"/>
      <c r="F214" s="231" t="s">
        <v>293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159</v>
      </c>
      <c r="AU214" s="16" t="s">
        <v>150</v>
      </c>
    </row>
    <row r="215" s="13" customFormat="1">
      <c r="A215" s="13"/>
      <c r="B215" s="235"/>
      <c r="C215" s="236"/>
      <c r="D215" s="230" t="s">
        <v>161</v>
      </c>
      <c r="E215" s="237" t="s">
        <v>1</v>
      </c>
      <c r="F215" s="238" t="s">
        <v>717</v>
      </c>
      <c r="G215" s="236"/>
      <c r="H215" s="239">
        <v>3.6000000000000001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161</v>
      </c>
      <c r="AU215" s="245" t="s">
        <v>150</v>
      </c>
      <c r="AV215" s="13" t="s">
        <v>86</v>
      </c>
      <c r="AW215" s="13" t="s">
        <v>33</v>
      </c>
      <c r="AX215" s="13" t="s">
        <v>76</v>
      </c>
      <c r="AY215" s="245" t="s">
        <v>149</v>
      </c>
    </row>
    <row r="216" s="13" customFormat="1">
      <c r="A216" s="13"/>
      <c r="B216" s="235"/>
      <c r="C216" s="236"/>
      <c r="D216" s="230" t="s">
        <v>161</v>
      </c>
      <c r="E216" s="237" t="s">
        <v>1</v>
      </c>
      <c r="F216" s="238" t="s">
        <v>931</v>
      </c>
      <c r="G216" s="236"/>
      <c r="H216" s="239">
        <v>5.5999999999999996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161</v>
      </c>
      <c r="AU216" s="245" t="s">
        <v>150</v>
      </c>
      <c r="AV216" s="13" t="s">
        <v>86</v>
      </c>
      <c r="AW216" s="13" t="s">
        <v>33</v>
      </c>
      <c r="AX216" s="13" t="s">
        <v>76</v>
      </c>
      <c r="AY216" s="245" t="s">
        <v>149</v>
      </c>
    </row>
    <row r="217" s="14" customFormat="1">
      <c r="A217" s="14"/>
      <c r="B217" s="246"/>
      <c r="C217" s="247"/>
      <c r="D217" s="230" t="s">
        <v>161</v>
      </c>
      <c r="E217" s="248" t="s">
        <v>1</v>
      </c>
      <c r="F217" s="249" t="s">
        <v>163</v>
      </c>
      <c r="G217" s="247"/>
      <c r="H217" s="250">
        <v>9.1999999999999993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161</v>
      </c>
      <c r="AU217" s="256" t="s">
        <v>150</v>
      </c>
      <c r="AV217" s="14" t="s">
        <v>157</v>
      </c>
      <c r="AW217" s="14" t="s">
        <v>33</v>
      </c>
      <c r="AX217" s="14" t="s">
        <v>84</v>
      </c>
      <c r="AY217" s="256" t="s">
        <v>149</v>
      </c>
    </row>
    <row r="218" s="2" customFormat="1" ht="16.5" customHeight="1">
      <c r="A218" s="37"/>
      <c r="B218" s="38"/>
      <c r="C218" s="217" t="s">
        <v>304</v>
      </c>
      <c r="D218" s="217" t="s">
        <v>152</v>
      </c>
      <c r="E218" s="218" t="s">
        <v>305</v>
      </c>
      <c r="F218" s="219" t="s">
        <v>306</v>
      </c>
      <c r="G218" s="220" t="s">
        <v>155</v>
      </c>
      <c r="H218" s="221">
        <v>34.509999999999998</v>
      </c>
      <c r="I218" s="222"/>
      <c r="J218" s="223">
        <f>ROUND(I218*H218,2)</f>
        <v>0</v>
      </c>
      <c r="K218" s="219" t="s">
        <v>156</v>
      </c>
      <c r="L218" s="43"/>
      <c r="M218" s="224" t="s">
        <v>1</v>
      </c>
      <c r="N218" s="225" t="s">
        <v>41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0.045999999999999999</v>
      </c>
      <c r="T218" s="227">
        <f>S218*H218</f>
        <v>1.5874599999999999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157</v>
      </c>
      <c r="AT218" s="228" t="s">
        <v>152</v>
      </c>
      <c r="AU218" s="228" t="s">
        <v>150</v>
      </c>
      <c r="AY218" s="16" t="s">
        <v>149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84</v>
      </c>
      <c r="BK218" s="229">
        <f>ROUND(I218*H218,2)</f>
        <v>0</v>
      </c>
      <c r="BL218" s="16" t="s">
        <v>157</v>
      </c>
      <c r="BM218" s="228" t="s">
        <v>932</v>
      </c>
    </row>
    <row r="219" s="2" customFormat="1">
      <c r="A219" s="37"/>
      <c r="B219" s="38"/>
      <c r="C219" s="39"/>
      <c r="D219" s="230" t="s">
        <v>159</v>
      </c>
      <c r="E219" s="39"/>
      <c r="F219" s="231" t="s">
        <v>308</v>
      </c>
      <c r="G219" s="39"/>
      <c r="H219" s="39"/>
      <c r="I219" s="232"/>
      <c r="J219" s="39"/>
      <c r="K219" s="39"/>
      <c r="L219" s="43"/>
      <c r="M219" s="233"/>
      <c r="N219" s="23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159</v>
      </c>
      <c r="AU219" s="16" t="s">
        <v>150</v>
      </c>
    </row>
    <row r="220" s="13" customFormat="1">
      <c r="A220" s="13"/>
      <c r="B220" s="235"/>
      <c r="C220" s="236"/>
      <c r="D220" s="230" t="s">
        <v>161</v>
      </c>
      <c r="E220" s="237" t="s">
        <v>1</v>
      </c>
      <c r="F220" s="238" t="s">
        <v>933</v>
      </c>
      <c r="G220" s="236"/>
      <c r="H220" s="239">
        <v>13.43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161</v>
      </c>
      <c r="AU220" s="245" t="s">
        <v>150</v>
      </c>
      <c r="AV220" s="13" t="s">
        <v>86</v>
      </c>
      <c r="AW220" s="13" t="s">
        <v>33</v>
      </c>
      <c r="AX220" s="13" t="s">
        <v>76</v>
      </c>
      <c r="AY220" s="245" t="s">
        <v>149</v>
      </c>
    </row>
    <row r="221" s="13" customFormat="1">
      <c r="A221" s="13"/>
      <c r="B221" s="235"/>
      <c r="C221" s="236"/>
      <c r="D221" s="230" t="s">
        <v>161</v>
      </c>
      <c r="E221" s="237" t="s">
        <v>1</v>
      </c>
      <c r="F221" s="238" t="s">
        <v>934</v>
      </c>
      <c r="G221" s="236"/>
      <c r="H221" s="239">
        <v>21.079999999999998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161</v>
      </c>
      <c r="AU221" s="245" t="s">
        <v>150</v>
      </c>
      <c r="AV221" s="13" t="s">
        <v>86</v>
      </c>
      <c r="AW221" s="13" t="s">
        <v>33</v>
      </c>
      <c r="AX221" s="13" t="s">
        <v>76</v>
      </c>
      <c r="AY221" s="245" t="s">
        <v>149</v>
      </c>
    </row>
    <row r="222" s="14" customFormat="1">
      <c r="A222" s="14"/>
      <c r="B222" s="246"/>
      <c r="C222" s="247"/>
      <c r="D222" s="230" t="s">
        <v>161</v>
      </c>
      <c r="E222" s="248" t="s">
        <v>1</v>
      </c>
      <c r="F222" s="249" t="s">
        <v>163</v>
      </c>
      <c r="G222" s="247"/>
      <c r="H222" s="250">
        <v>34.509999999999998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161</v>
      </c>
      <c r="AU222" s="256" t="s">
        <v>150</v>
      </c>
      <c r="AV222" s="14" t="s">
        <v>157</v>
      </c>
      <c r="AW222" s="14" t="s">
        <v>33</v>
      </c>
      <c r="AX222" s="14" t="s">
        <v>84</v>
      </c>
      <c r="AY222" s="256" t="s">
        <v>149</v>
      </c>
    </row>
    <row r="223" s="2" customFormat="1" ht="16.5" customHeight="1">
      <c r="A223" s="37"/>
      <c r="B223" s="38"/>
      <c r="C223" s="217" t="s">
        <v>7</v>
      </c>
      <c r="D223" s="217" t="s">
        <v>152</v>
      </c>
      <c r="E223" s="218" t="s">
        <v>312</v>
      </c>
      <c r="F223" s="219" t="s">
        <v>313</v>
      </c>
      <c r="G223" s="220" t="s">
        <v>155</v>
      </c>
      <c r="H223" s="221">
        <v>49.840000000000003</v>
      </c>
      <c r="I223" s="222"/>
      <c r="J223" s="223">
        <f>ROUND(I223*H223,2)</f>
        <v>0</v>
      </c>
      <c r="K223" s="219" t="s">
        <v>156</v>
      </c>
      <c r="L223" s="43"/>
      <c r="M223" s="224" t="s">
        <v>1</v>
      </c>
      <c r="N223" s="225" t="s">
        <v>41</v>
      </c>
      <c r="O223" s="90"/>
      <c r="P223" s="226">
        <f>O223*H223</f>
        <v>0</v>
      </c>
      <c r="Q223" s="226">
        <v>0</v>
      </c>
      <c r="R223" s="226">
        <f>Q223*H223</f>
        <v>0</v>
      </c>
      <c r="S223" s="226">
        <v>0.050000000000000003</v>
      </c>
      <c r="T223" s="227">
        <f>S223*H223</f>
        <v>2.4920000000000004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157</v>
      </c>
      <c r="AT223" s="228" t="s">
        <v>152</v>
      </c>
      <c r="AU223" s="228" t="s">
        <v>150</v>
      </c>
      <c r="AY223" s="16" t="s">
        <v>149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84</v>
      </c>
      <c r="BK223" s="229">
        <f>ROUND(I223*H223,2)</f>
        <v>0</v>
      </c>
      <c r="BL223" s="16" t="s">
        <v>157</v>
      </c>
      <c r="BM223" s="228" t="s">
        <v>935</v>
      </c>
    </row>
    <row r="224" s="2" customFormat="1">
      <c r="A224" s="37"/>
      <c r="B224" s="38"/>
      <c r="C224" s="39"/>
      <c r="D224" s="230" t="s">
        <v>159</v>
      </c>
      <c r="E224" s="39"/>
      <c r="F224" s="231" t="s">
        <v>315</v>
      </c>
      <c r="G224" s="39"/>
      <c r="H224" s="39"/>
      <c r="I224" s="232"/>
      <c r="J224" s="39"/>
      <c r="K224" s="39"/>
      <c r="L224" s="43"/>
      <c r="M224" s="233"/>
      <c r="N224" s="23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159</v>
      </c>
      <c r="AU224" s="16" t="s">
        <v>150</v>
      </c>
    </row>
    <row r="225" s="2" customFormat="1" ht="16.5" customHeight="1">
      <c r="A225" s="37"/>
      <c r="B225" s="38"/>
      <c r="C225" s="217" t="s">
        <v>319</v>
      </c>
      <c r="D225" s="217" t="s">
        <v>152</v>
      </c>
      <c r="E225" s="218" t="s">
        <v>320</v>
      </c>
      <c r="F225" s="219" t="s">
        <v>321</v>
      </c>
      <c r="G225" s="220" t="s">
        <v>322</v>
      </c>
      <c r="H225" s="221">
        <v>12.640000000000001</v>
      </c>
      <c r="I225" s="222"/>
      <c r="J225" s="223">
        <f>ROUND(I225*H225,2)</f>
        <v>0</v>
      </c>
      <c r="K225" s="219" t="s">
        <v>156</v>
      </c>
      <c r="L225" s="43"/>
      <c r="M225" s="224" t="s">
        <v>1</v>
      </c>
      <c r="N225" s="225" t="s">
        <v>41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157</v>
      </c>
      <c r="AT225" s="228" t="s">
        <v>152</v>
      </c>
      <c r="AU225" s="228" t="s">
        <v>150</v>
      </c>
      <c r="AY225" s="16" t="s">
        <v>149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157</v>
      </c>
      <c r="BM225" s="228" t="s">
        <v>936</v>
      </c>
    </row>
    <row r="226" s="2" customFormat="1">
      <c r="A226" s="37"/>
      <c r="B226" s="38"/>
      <c r="C226" s="39"/>
      <c r="D226" s="230" t="s">
        <v>159</v>
      </c>
      <c r="E226" s="39"/>
      <c r="F226" s="231" t="s">
        <v>324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159</v>
      </c>
      <c r="AU226" s="16" t="s">
        <v>150</v>
      </c>
    </row>
    <row r="227" s="2" customFormat="1" ht="16.5" customHeight="1">
      <c r="A227" s="37"/>
      <c r="B227" s="38"/>
      <c r="C227" s="217" t="s">
        <v>325</v>
      </c>
      <c r="D227" s="217" t="s">
        <v>152</v>
      </c>
      <c r="E227" s="218" t="s">
        <v>326</v>
      </c>
      <c r="F227" s="219" t="s">
        <v>327</v>
      </c>
      <c r="G227" s="220" t="s">
        <v>322</v>
      </c>
      <c r="H227" s="221">
        <v>12.640000000000001</v>
      </c>
      <c r="I227" s="222"/>
      <c r="J227" s="223">
        <f>ROUND(I227*H227,2)</f>
        <v>0</v>
      </c>
      <c r="K227" s="219" t="s">
        <v>156</v>
      </c>
      <c r="L227" s="43"/>
      <c r="M227" s="224" t="s">
        <v>1</v>
      </c>
      <c r="N227" s="225" t="s">
        <v>41</v>
      </c>
      <c r="O227" s="90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157</v>
      </c>
      <c r="AT227" s="228" t="s">
        <v>152</v>
      </c>
      <c r="AU227" s="228" t="s">
        <v>150</v>
      </c>
      <c r="AY227" s="16" t="s">
        <v>149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84</v>
      </c>
      <c r="BK227" s="229">
        <f>ROUND(I227*H227,2)</f>
        <v>0</v>
      </c>
      <c r="BL227" s="16" t="s">
        <v>157</v>
      </c>
      <c r="BM227" s="228" t="s">
        <v>937</v>
      </c>
    </row>
    <row r="228" s="2" customFormat="1">
      <c r="A228" s="37"/>
      <c r="B228" s="38"/>
      <c r="C228" s="39"/>
      <c r="D228" s="230" t="s">
        <v>159</v>
      </c>
      <c r="E228" s="39"/>
      <c r="F228" s="231" t="s">
        <v>329</v>
      </c>
      <c r="G228" s="39"/>
      <c r="H228" s="39"/>
      <c r="I228" s="232"/>
      <c r="J228" s="39"/>
      <c r="K228" s="39"/>
      <c r="L228" s="43"/>
      <c r="M228" s="233"/>
      <c r="N228" s="23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159</v>
      </c>
      <c r="AU228" s="16" t="s">
        <v>150</v>
      </c>
    </row>
    <row r="229" s="2" customFormat="1" ht="16.5" customHeight="1">
      <c r="A229" s="37"/>
      <c r="B229" s="38"/>
      <c r="C229" s="217" t="s">
        <v>330</v>
      </c>
      <c r="D229" s="217" t="s">
        <v>152</v>
      </c>
      <c r="E229" s="218" t="s">
        <v>331</v>
      </c>
      <c r="F229" s="219" t="s">
        <v>332</v>
      </c>
      <c r="G229" s="220" t="s">
        <v>322</v>
      </c>
      <c r="H229" s="221">
        <v>240.16</v>
      </c>
      <c r="I229" s="222"/>
      <c r="J229" s="223">
        <f>ROUND(I229*H229,2)</f>
        <v>0</v>
      </c>
      <c r="K229" s="219" t="s">
        <v>156</v>
      </c>
      <c r="L229" s="43"/>
      <c r="M229" s="224" t="s">
        <v>1</v>
      </c>
      <c r="N229" s="225" t="s">
        <v>41</v>
      </c>
      <c r="O229" s="90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157</v>
      </c>
      <c r="AT229" s="228" t="s">
        <v>152</v>
      </c>
      <c r="AU229" s="228" t="s">
        <v>150</v>
      </c>
      <c r="AY229" s="16" t="s">
        <v>149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84</v>
      </c>
      <c r="BK229" s="229">
        <f>ROUND(I229*H229,2)</f>
        <v>0</v>
      </c>
      <c r="BL229" s="16" t="s">
        <v>157</v>
      </c>
      <c r="BM229" s="228" t="s">
        <v>938</v>
      </c>
    </row>
    <row r="230" s="2" customFormat="1">
      <c r="A230" s="37"/>
      <c r="B230" s="38"/>
      <c r="C230" s="39"/>
      <c r="D230" s="230" t="s">
        <v>159</v>
      </c>
      <c r="E230" s="39"/>
      <c r="F230" s="231" t="s">
        <v>334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159</v>
      </c>
      <c r="AU230" s="16" t="s">
        <v>150</v>
      </c>
    </row>
    <row r="231" s="13" customFormat="1">
      <c r="A231" s="13"/>
      <c r="B231" s="235"/>
      <c r="C231" s="236"/>
      <c r="D231" s="230" t="s">
        <v>161</v>
      </c>
      <c r="E231" s="236"/>
      <c r="F231" s="238" t="s">
        <v>939</v>
      </c>
      <c r="G231" s="236"/>
      <c r="H231" s="239">
        <v>240.16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161</v>
      </c>
      <c r="AU231" s="245" t="s">
        <v>150</v>
      </c>
      <c r="AV231" s="13" t="s">
        <v>86</v>
      </c>
      <c r="AW231" s="13" t="s">
        <v>4</v>
      </c>
      <c r="AX231" s="13" t="s">
        <v>84</v>
      </c>
      <c r="AY231" s="245" t="s">
        <v>149</v>
      </c>
    </row>
    <row r="232" s="2" customFormat="1" ht="21.75" customHeight="1">
      <c r="A232" s="37"/>
      <c r="B232" s="38"/>
      <c r="C232" s="217" t="s">
        <v>336</v>
      </c>
      <c r="D232" s="217" t="s">
        <v>152</v>
      </c>
      <c r="E232" s="218" t="s">
        <v>337</v>
      </c>
      <c r="F232" s="219" t="s">
        <v>338</v>
      </c>
      <c r="G232" s="220" t="s">
        <v>322</v>
      </c>
      <c r="H232" s="221">
        <v>15.385999999999999</v>
      </c>
      <c r="I232" s="222"/>
      <c r="J232" s="223">
        <f>ROUND(I232*H232,2)</f>
        <v>0</v>
      </c>
      <c r="K232" s="219" t="s">
        <v>156</v>
      </c>
      <c r="L232" s="43"/>
      <c r="M232" s="224" t="s">
        <v>1</v>
      </c>
      <c r="N232" s="225" t="s">
        <v>41</v>
      </c>
      <c r="O232" s="90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157</v>
      </c>
      <c r="AT232" s="228" t="s">
        <v>152</v>
      </c>
      <c r="AU232" s="228" t="s">
        <v>150</v>
      </c>
      <c r="AY232" s="16" t="s">
        <v>149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84</v>
      </c>
      <c r="BK232" s="229">
        <f>ROUND(I232*H232,2)</f>
        <v>0</v>
      </c>
      <c r="BL232" s="16" t="s">
        <v>157</v>
      </c>
      <c r="BM232" s="228" t="s">
        <v>940</v>
      </c>
    </row>
    <row r="233" s="2" customFormat="1">
      <c r="A233" s="37"/>
      <c r="B233" s="38"/>
      <c r="C233" s="39"/>
      <c r="D233" s="230" t="s">
        <v>159</v>
      </c>
      <c r="E233" s="39"/>
      <c r="F233" s="231" t="s">
        <v>340</v>
      </c>
      <c r="G233" s="39"/>
      <c r="H233" s="39"/>
      <c r="I233" s="232"/>
      <c r="J233" s="39"/>
      <c r="K233" s="39"/>
      <c r="L233" s="43"/>
      <c r="M233" s="233"/>
      <c r="N233" s="23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159</v>
      </c>
      <c r="AU233" s="16" t="s">
        <v>150</v>
      </c>
    </row>
    <row r="234" s="12" customFormat="1" ht="20.88" customHeight="1">
      <c r="A234" s="12"/>
      <c r="B234" s="201"/>
      <c r="C234" s="202"/>
      <c r="D234" s="203" t="s">
        <v>75</v>
      </c>
      <c r="E234" s="215" t="s">
        <v>341</v>
      </c>
      <c r="F234" s="215" t="s">
        <v>342</v>
      </c>
      <c r="G234" s="202"/>
      <c r="H234" s="202"/>
      <c r="I234" s="205"/>
      <c r="J234" s="216">
        <f>BK234</f>
        <v>0</v>
      </c>
      <c r="K234" s="202"/>
      <c r="L234" s="207"/>
      <c r="M234" s="208"/>
      <c r="N234" s="209"/>
      <c r="O234" s="209"/>
      <c r="P234" s="210">
        <f>SUM(P235:P236)</f>
        <v>0</v>
      </c>
      <c r="Q234" s="209"/>
      <c r="R234" s="210">
        <f>SUM(R235:R236)</f>
        <v>0</v>
      </c>
      <c r="S234" s="209"/>
      <c r="T234" s="211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2" t="s">
        <v>84</v>
      </c>
      <c r="AT234" s="213" t="s">
        <v>75</v>
      </c>
      <c r="AU234" s="213" t="s">
        <v>86</v>
      </c>
      <c r="AY234" s="212" t="s">
        <v>149</v>
      </c>
      <c r="BK234" s="214">
        <f>SUM(BK235:BK236)</f>
        <v>0</v>
      </c>
    </row>
    <row r="235" s="2" customFormat="1" ht="16.5" customHeight="1">
      <c r="A235" s="37"/>
      <c r="B235" s="38"/>
      <c r="C235" s="217" t="s">
        <v>343</v>
      </c>
      <c r="D235" s="217" t="s">
        <v>152</v>
      </c>
      <c r="E235" s="218" t="s">
        <v>344</v>
      </c>
      <c r="F235" s="219" t="s">
        <v>345</v>
      </c>
      <c r="G235" s="220" t="s">
        <v>322</v>
      </c>
      <c r="H235" s="221">
        <v>3.0569999999999999</v>
      </c>
      <c r="I235" s="222"/>
      <c r="J235" s="223">
        <f>ROUND(I235*H235,2)</f>
        <v>0</v>
      </c>
      <c r="K235" s="219" t="s">
        <v>156</v>
      </c>
      <c r="L235" s="43"/>
      <c r="M235" s="224" t="s">
        <v>1</v>
      </c>
      <c r="N235" s="225" t="s">
        <v>41</v>
      </c>
      <c r="O235" s="90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157</v>
      </c>
      <c r="AT235" s="228" t="s">
        <v>152</v>
      </c>
      <c r="AU235" s="228" t="s">
        <v>150</v>
      </c>
      <c r="AY235" s="16" t="s">
        <v>149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84</v>
      </c>
      <c r="BK235" s="229">
        <f>ROUND(I235*H235,2)</f>
        <v>0</v>
      </c>
      <c r="BL235" s="16" t="s">
        <v>157</v>
      </c>
      <c r="BM235" s="228" t="s">
        <v>941</v>
      </c>
    </row>
    <row r="236" s="2" customFormat="1">
      <c r="A236" s="37"/>
      <c r="B236" s="38"/>
      <c r="C236" s="39"/>
      <c r="D236" s="230" t="s">
        <v>159</v>
      </c>
      <c r="E236" s="39"/>
      <c r="F236" s="231" t="s">
        <v>347</v>
      </c>
      <c r="G236" s="39"/>
      <c r="H236" s="39"/>
      <c r="I236" s="232"/>
      <c r="J236" s="39"/>
      <c r="K236" s="39"/>
      <c r="L236" s="43"/>
      <c r="M236" s="233"/>
      <c r="N236" s="23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159</v>
      </c>
      <c r="AU236" s="16" t="s">
        <v>150</v>
      </c>
    </row>
    <row r="237" s="12" customFormat="1" ht="25.92" customHeight="1">
      <c r="A237" s="12"/>
      <c r="B237" s="201"/>
      <c r="C237" s="202"/>
      <c r="D237" s="203" t="s">
        <v>75</v>
      </c>
      <c r="E237" s="204" t="s">
        <v>348</v>
      </c>
      <c r="F237" s="204" t="s">
        <v>349</v>
      </c>
      <c r="G237" s="202"/>
      <c r="H237" s="202"/>
      <c r="I237" s="205"/>
      <c r="J237" s="206">
        <f>BK237</f>
        <v>0</v>
      </c>
      <c r="K237" s="202"/>
      <c r="L237" s="207"/>
      <c r="M237" s="208"/>
      <c r="N237" s="209"/>
      <c r="O237" s="209"/>
      <c r="P237" s="210">
        <f>P238+P259+P261+P266+P284+P291+P316+P336+P338</f>
        <v>0</v>
      </c>
      <c r="Q237" s="209"/>
      <c r="R237" s="210">
        <f>R238+R259+R261+R266+R284+R291+R316+R336+R338</f>
        <v>1.0261624</v>
      </c>
      <c r="S237" s="209"/>
      <c r="T237" s="211">
        <f>T238+T259+T261+T266+T284+T291+T316+T336+T338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2" t="s">
        <v>86</v>
      </c>
      <c r="AT237" s="213" t="s">
        <v>75</v>
      </c>
      <c r="AU237" s="213" t="s">
        <v>76</v>
      </c>
      <c r="AY237" s="212" t="s">
        <v>149</v>
      </c>
      <c r="BK237" s="214">
        <f>BK238+BK259+BK261+BK266+BK284+BK291+BK316+BK336+BK338</f>
        <v>0</v>
      </c>
    </row>
    <row r="238" s="12" customFormat="1" ht="22.8" customHeight="1">
      <c r="A238" s="12"/>
      <c r="B238" s="201"/>
      <c r="C238" s="202"/>
      <c r="D238" s="203" t="s">
        <v>75</v>
      </c>
      <c r="E238" s="215" t="s">
        <v>350</v>
      </c>
      <c r="F238" s="215" t="s">
        <v>351</v>
      </c>
      <c r="G238" s="202"/>
      <c r="H238" s="202"/>
      <c r="I238" s="205"/>
      <c r="J238" s="216">
        <f>BK238</f>
        <v>0</v>
      </c>
      <c r="K238" s="202"/>
      <c r="L238" s="207"/>
      <c r="M238" s="208"/>
      <c r="N238" s="209"/>
      <c r="O238" s="209"/>
      <c r="P238" s="210">
        <f>SUM(P239:P258)</f>
        <v>0</v>
      </c>
      <c r="Q238" s="209"/>
      <c r="R238" s="210">
        <f>SUM(R239:R258)</f>
        <v>0.058870000000000006</v>
      </c>
      <c r="S238" s="209"/>
      <c r="T238" s="211">
        <f>SUM(T239:T258)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2" t="s">
        <v>86</v>
      </c>
      <c r="AT238" s="213" t="s">
        <v>75</v>
      </c>
      <c r="AU238" s="213" t="s">
        <v>84</v>
      </c>
      <c r="AY238" s="212" t="s">
        <v>149</v>
      </c>
      <c r="BK238" s="214">
        <f>SUM(BK239:BK258)</f>
        <v>0</v>
      </c>
    </row>
    <row r="239" s="2" customFormat="1" ht="16.5" customHeight="1">
      <c r="A239" s="37"/>
      <c r="B239" s="38"/>
      <c r="C239" s="217" t="s">
        <v>352</v>
      </c>
      <c r="D239" s="217" t="s">
        <v>152</v>
      </c>
      <c r="E239" s="218" t="s">
        <v>353</v>
      </c>
      <c r="F239" s="219" t="s">
        <v>354</v>
      </c>
      <c r="G239" s="220" t="s">
        <v>232</v>
      </c>
      <c r="H239" s="221">
        <v>4</v>
      </c>
      <c r="I239" s="222"/>
      <c r="J239" s="223">
        <f>ROUND(I239*H239,2)</f>
        <v>0</v>
      </c>
      <c r="K239" s="219" t="s">
        <v>1</v>
      </c>
      <c r="L239" s="43"/>
      <c r="M239" s="224" t="s">
        <v>1</v>
      </c>
      <c r="N239" s="225" t="s">
        <v>41</v>
      </c>
      <c r="O239" s="90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265</v>
      </c>
      <c r="AT239" s="228" t="s">
        <v>152</v>
      </c>
      <c r="AU239" s="228" t="s">
        <v>86</v>
      </c>
      <c r="AY239" s="16" t="s">
        <v>149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84</v>
      </c>
      <c r="BK239" s="229">
        <f>ROUND(I239*H239,2)</f>
        <v>0</v>
      </c>
      <c r="BL239" s="16" t="s">
        <v>265</v>
      </c>
      <c r="BM239" s="228" t="s">
        <v>942</v>
      </c>
    </row>
    <row r="240" s="2" customFormat="1" ht="16.5" customHeight="1">
      <c r="A240" s="37"/>
      <c r="B240" s="38"/>
      <c r="C240" s="217" t="s">
        <v>356</v>
      </c>
      <c r="D240" s="217" t="s">
        <v>152</v>
      </c>
      <c r="E240" s="218" t="s">
        <v>357</v>
      </c>
      <c r="F240" s="219" t="s">
        <v>358</v>
      </c>
      <c r="G240" s="220" t="s">
        <v>237</v>
      </c>
      <c r="H240" s="221">
        <v>1</v>
      </c>
      <c r="I240" s="222"/>
      <c r="J240" s="223">
        <f>ROUND(I240*H240,2)</f>
        <v>0</v>
      </c>
      <c r="K240" s="219" t="s">
        <v>1</v>
      </c>
      <c r="L240" s="43"/>
      <c r="M240" s="224" t="s">
        <v>1</v>
      </c>
      <c r="N240" s="225" t="s">
        <v>41</v>
      </c>
      <c r="O240" s="9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265</v>
      </c>
      <c r="AT240" s="228" t="s">
        <v>152</v>
      </c>
      <c r="AU240" s="228" t="s">
        <v>86</v>
      </c>
      <c r="AY240" s="16" t="s">
        <v>149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84</v>
      </c>
      <c r="BK240" s="229">
        <f>ROUND(I240*H240,2)</f>
        <v>0</v>
      </c>
      <c r="BL240" s="16" t="s">
        <v>265</v>
      </c>
      <c r="BM240" s="228" t="s">
        <v>943</v>
      </c>
    </row>
    <row r="241" s="2" customFormat="1">
      <c r="A241" s="37"/>
      <c r="B241" s="38"/>
      <c r="C241" s="39"/>
      <c r="D241" s="230" t="s">
        <v>159</v>
      </c>
      <c r="E241" s="39"/>
      <c r="F241" s="231" t="s">
        <v>358</v>
      </c>
      <c r="G241" s="39"/>
      <c r="H241" s="39"/>
      <c r="I241" s="232"/>
      <c r="J241" s="39"/>
      <c r="K241" s="39"/>
      <c r="L241" s="43"/>
      <c r="M241" s="233"/>
      <c r="N241" s="23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159</v>
      </c>
      <c r="AU241" s="16" t="s">
        <v>86</v>
      </c>
    </row>
    <row r="242" s="2" customFormat="1" ht="21.75" customHeight="1">
      <c r="A242" s="37"/>
      <c r="B242" s="38"/>
      <c r="C242" s="217" t="s">
        <v>360</v>
      </c>
      <c r="D242" s="217" t="s">
        <v>152</v>
      </c>
      <c r="E242" s="218" t="s">
        <v>361</v>
      </c>
      <c r="F242" s="219" t="s">
        <v>362</v>
      </c>
      <c r="G242" s="220" t="s">
        <v>237</v>
      </c>
      <c r="H242" s="221">
        <v>3</v>
      </c>
      <c r="I242" s="222"/>
      <c r="J242" s="223">
        <f>ROUND(I242*H242,2)</f>
        <v>0</v>
      </c>
      <c r="K242" s="219" t="s">
        <v>156</v>
      </c>
      <c r="L242" s="43"/>
      <c r="M242" s="224" t="s">
        <v>1</v>
      </c>
      <c r="N242" s="225" t="s">
        <v>41</v>
      </c>
      <c r="O242" s="90"/>
      <c r="P242" s="226">
        <f>O242*H242</f>
        <v>0</v>
      </c>
      <c r="Q242" s="226">
        <v>0.013820000000000001</v>
      </c>
      <c r="R242" s="226">
        <f>Q242*H242</f>
        <v>0.041460000000000004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265</v>
      </c>
      <c r="AT242" s="228" t="s">
        <v>152</v>
      </c>
      <c r="AU242" s="228" t="s">
        <v>86</v>
      </c>
      <c r="AY242" s="16" t="s">
        <v>149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84</v>
      </c>
      <c r="BK242" s="229">
        <f>ROUND(I242*H242,2)</f>
        <v>0</v>
      </c>
      <c r="BL242" s="16" t="s">
        <v>265</v>
      </c>
      <c r="BM242" s="228" t="s">
        <v>944</v>
      </c>
    </row>
    <row r="243" s="2" customFormat="1">
      <c r="A243" s="37"/>
      <c r="B243" s="38"/>
      <c r="C243" s="39"/>
      <c r="D243" s="230" t="s">
        <v>159</v>
      </c>
      <c r="E243" s="39"/>
      <c r="F243" s="231" t="s">
        <v>364</v>
      </c>
      <c r="G243" s="39"/>
      <c r="H243" s="39"/>
      <c r="I243" s="232"/>
      <c r="J243" s="39"/>
      <c r="K243" s="39"/>
      <c r="L243" s="43"/>
      <c r="M243" s="233"/>
      <c r="N243" s="23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159</v>
      </c>
      <c r="AU243" s="16" t="s">
        <v>86</v>
      </c>
    </row>
    <row r="244" s="2" customFormat="1" ht="16.5" customHeight="1">
      <c r="A244" s="37"/>
      <c r="B244" s="38"/>
      <c r="C244" s="217" t="s">
        <v>365</v>
      </c>
      <c r="D244" s="217" t="s">
        <v>152</v>
      </c>
      <c r="E244" s="218" t="s">
        <v>366</v>
      </c>
      <c r="F244" s="219" t="s">
        <v>367</v>
      </c>
      <c r="G244" s="220" t="s">
        <v>237</v>
      </c>
      <c r="H244" s="221">
        <v>1</v>
      </c>
      <c r="I244" s="222"/>
      <c r="J244" s="223">
        <f>ROUND(I244*H244,2)</f>
        <v>0</v>
      </c>
      <c r="K244" s="219" t="s">
        <v>156</v>
      </c>
      <c r="L244" s="43"/>
      <c r="M244" s="224" t="s">
        <v>1</v>
      </c>
      <c r="N244" s="225" t="s">
        <v>41</v>
      </c>
      <c r="O244" s="90"/>
      <c r="P244" s="226">
        <f>O244*H244</f>
        <v>0</v>
      </c>
      <c r="Q244" s="226">
        <v>0.01197</v>
      </c>
      <c r="R244" s="226">
        <f>Q244*H244</f>
        <v>0.01197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265</v>
      </c>
      <c r="AT244" s="228" t="s">
        <v>152</v>
      </c>
      <c r="AU244" s="228" t="s">
        <v>86</v>
      </c>
      <c r="AY244" s="16" t="s">
        <v>149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84</v>
      </c>
      <c r="BK244" s="229">
        <f>ROUND(I244*H244,2)</f>
        <v>0</v>
      </c>
      <c r="BL244" s="16" t="s">
        <v>265</v>
      </c>
      <c r="BM244" s="228" t="s">
        <v>945</v>
      </c>
    </row>
    <row r="245" s="2" customFormat="1">
      <c r="A245" s="37"/>
      <c r="B245" s="38"/>
      <c r="C245" s="39"/>
      <c r="D245" s="230" t="s">
        <v>159</v>
      </c>
      <c r="E245" s="39"/>
      <c r="F245" s="231" t="s">
        <v>369</v>
      </c>
      <c r="G245" s="39"/>
      <c r="H245" s="39"/>
      <c r="I245" s="232"/>
      <c r="J245" s="39"/>
      <c r="K245" s="39"/>
      <c r="L245" s="43"/>
      <c r="M245" s="233"/>
      <c r="N245" s="23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159</v>
      </c>
      <c r="AU245" s="16" t="s">
        <v>86</v>
      </c>
    </row>
    <row r="246" s="2" customFormat="1" ht="16.5" customHeight="1">
      <c r="A246" s="37"/>
      <c r="B246" s="38"/>
      <c r="C246" s="217" t="s">
        <v>370</v>
      </c>
      <c r="D246" s="217" t="s">
        <v>152</v>
      </c>
      <c r="E246" s="218" t="s">
        <v>371</v>
      </c>
      <c r="F246" s="219" t="s">
        <v>372</v>
      </c>
      <c r="G246" s="220" t="s">
        <v>237</v>
      </c>
      <c r="H246" s="221">
        <v>1</v>
      </c>
      <c r="I246" s="222"/>
      <c r="J246" s="223">
        <f>ROUND(I246*H246,2)</f>
        <v>0</v>
      </c>
      <c r="K246" s="219" t="s">
        <v>156</v>
      </c>
      <c r="L246" s="43"/>
      <c r="M246" s="224" t="s">
        <v>1</v>
      </c>
      <c r="N246" s="225" t="s">
        <v>41</v>
      </c>
      <c r="O246" s="90"/>
      <c r="P246" s="226">
        <f>O246*H246</f>
        <v>0</v>
      </c>
      <c r="Q246" s="226">
        <v>0.00051999999999999995</v>
      </c>
      <c r="R246" s="226">
        <f>Q246*H246</f>
        <v>0.00051999999999999995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265</v>
      </c>
      <c r="AT246" s="228" t="s">
        <v>152</v>
      </c>
      <c r="AU246" s="228" t="s">
        <v>86</v>
      </c>
      <c r="AY246" s="16" t="s">
        <v>149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84</v>
      </c>
      <c r="BK246" s="229">
        <f>ROUND(I246*H246,2)</f>
        <v>0</v>
      </c>
      <c r="BL246" s="16" t="s">
        <v>265</v>
      </c>
      <c r="BM246" s="228" t="s">
        <v>946</v>
      </c>
    </row>
    <row r="247" s="2" customFormat="1">
      <c r="A247" s="37"/>
      <c r="B247" s="38"/>
      <c r="C247" s="39"/>
      <c r="D247" s="230" t="s">
        <v>159</v>
      </c>
      <c r="E247" s="39"/>
      <c r="F247" s="231" t="s">
        <v>374</v>
      </c>
      <c r="G247" s="39"/>
      <c r="H247" s="39"/>
      <c r="I247" s="232"/>
      <c r="J247" s="39"/>
      <c r="K247" s="39"/>
      <c r="L247" s="43"/>
      <c r="M247" s="233"/>
      <c r="N247" s="23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159</v>
      </c>
      <c r="AU247" s="16" t="s">
        <v>86</v>
      </c>
    </row>
    <row r="248" s="2" customFormat="1" ht="16.5" customHeight="1">
      <c r="A248" s="37"/>
      <c r="B248" s="38"/>
      <c r="C248" s="217" t="s">
        <v>375</v>
      </c>
      <c r="D248" s="217" t="s">
        <v>152</v>
      </c>
      <c r="E248" s="218" t="s">
        <v>376</v>
      </c>
      <c r="F248" s="219" t="s">
        <v>377</v>
      </c>
      <c r="G248" s="220" t="s">
        <v>237</v>
      </c>
      <c r="H248" s="221">
        <v>4</v>
      </c>
      <c r="I248" s="222"/>
      <c r="J248" s="223">
        <f>ROUND(I248*H248,2)</f>
        <v>0</v>
      </c>
      <c r="K248" s="219" t="s">
        <v>156</v>
      </c>
      <c r="L248" s="43"/>
      <c r="M248" s="224" t="s">
        <v>1</v>
      </c>
      <c r="N248" s="225" t="s">
        <v>41</v>
      </c>
      <c r="O248" s="90"/>
      <c r="P248" s="226">
        <f>O248*H248</f>
        <v>0</v>
      </c>
      <c r="Q248" s="226">
        <v>0.00051999999999999995</v>
      </c>
      <c r="R248" s="226">
        <f>Q248*H248</f>
        <v>0.0020799999999999998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265</v>
      </c>
      <c r="AT248" s="228" t="s">
        <v>152</v>
      </c>
      <c r="AU248" s="228" t="s">
        <v>86</v>
      </c>
      <c r="AY248" s="16" t="s">
        <v>149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84</v>
      </c>
      <c r="BK248" s="229">
        <f>ROUND(I248*H248,2)</f>
        <v>0</v>
      </c>
      <c r="BL248" s="16" t="s">
        <v>265</v>
      </c>
      <c r="BM248" s="228" t="s">
        <v>947</v>
      </c>
    </row>
    <row r="249" s="2" customFormat="1">
      <c r="A249" s="37"/>
      <c r="B249" s="38"/>
      <c r="C249" s="39"/>
      <c r="D249" s="230" t="s">
        <v>159</v>
      </c>
      <c r="E249" s="39"/>
      <c r="F249" s="231" t="s">
        <v>379</v>
      </c>
      <c r="G249" s="39"/>
      <c r="H249" s="39"/>
      <c r="I249" s="232"/>
      <c r="J249" s="39"/>
      <c r="K249" s="39"/>
      <c r="L249" s="43"/>
      <c r="M249" s="233"/>
      <c r="N249" s="23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159</v>
      </c>
      <c r="AU249" s="16" t="s">
        <v>86</v>
      </c>
    </row>
    <row r="250" s="2" customFormat="1" ht="16.5" customHeight="1">
      <c r="A250" s="37"/>
      <c r="B250" s="38"/>
      <c r="C250" s="217" t="s">
        <v>380</v>
      </c>
      <c r="D250" s="217" t="s">
        <v>152</v>
      </c>
      <c r="E250" s="218" t="s">
        <v>381</v>
      </c>
      <c r="F250" s="219" t="s">
        <v>382</v>
      </c>
      <c r="G250" s="220" t="s">
        <v>237</v>
      </c>
      <c r="H250" s="221">
        <v>1</v>
      </c>
      <c r="I250" s="222"/>
      <c r="J250" s="223">
        <f>ROUND(I250*H250,2)</f>
        <v>0</v>
      </c>
      <c r="K250" s="219" t="s">
        <v>156</v>
      </c>
      <c r="L250" s="43"/>
      <c r="M250" s="224" t="s">
        <v>1</v>
      </c>
      <c r="N250" s="225" t="s">
        <v>41</v>
      </c>
      <c r="O250" s="90"/>
      <c r="P250" s="226">
        <f>O250*H250</f>
        <v>0</v>
      </c>
      <c r="Q250" s="226">
        <v>0.00051999999999999995</v>
      </c>
      <c r="R250" s="226">
        <f>Q250*H250</f>
        <v>0.00051999999999999995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265</v>
      </c>
      <c r="AT250" s="228" t="s">
        <v>152</v>
      </c>
      <c r="AU250" s="228" t="s">
        <v>86</v>
      </c>
      <c r="AY250" s="16" t="s">
        <v>149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84</v>
      </c>
      <c r="BK250" s="229">
        <f>ROUND(I250*H250,2)</f>
        <v>0</v>
      </c>
      <c r="BL250" s="16" t="s">
        <v>265</v>
      </c>
      <c r="BM250" s="228" t="s">
        <v>948</v>
      </c>
    </row>
    <row r="251" s="2" customFormat="1">
      <c r="A251" s="37"/>
      <c r="B251" s="38"/>
      <c r="C251" s="39"/>
      <c r="D251" s="230" t="s">
        <v>159</v>
      </c>
      <c r="E251" s="39"/>
      <c r="F251" s="231" t="s">
        <v>384</v>
      </c>
      <c r="G251" s="39"/>
      <c r="H251" s="39"/>
      <c r="I251" s="232"/>
      <c r="J251" s="39"/>
      <c r="K251" s="39"/>
      <c r="L251" s="43"/>
      <c r="M251" s="233"/>
      <c r="N251" s="23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159</v>
      </c>
      <c r="AU251" s="16" t="s">
        <v>86</v>
      </c>
    </row>
    <row r="252" s="2" customFormat="1" ht="16.5" customHeight="1">
      <c r="A252" s="37"/>
      <c r="B252" s="38"/>
      <c r="C252" s="217" t="s">
        <v>385</v>
      </c>
      <c r="D252" s="217" t="s">
        <v>152</v>
      </c>
      <c r="E252" s="218" t="s">
        <v>386</v>
      </c>
      <c r="F252" s="219" t="s">
        <v>387</v>
      </c>
      <c r="G252" s="220" t="s">
        <v>237</v>
      </c>
      <c r="H252" s="221">
        <v>1</v>
      </c>
      <c r="I252" s="222"/>
      <c r="J252" s="223">
        <f>ROUND(I252*H252,2)</f>
        <v>0</v>
      </c>
      <c r="K252" s="219" t="s">
        <v>1</v>
      </c>
      <c r="L252" s="43"/>
      <c r="M252" s="224" t="s">
        <v>1</v>
      </c>
      <c r="N252" s="225" t="s">
        <v>41</v>
      </c>
      <c r="O252" s="90"/>
      <c r="P252" s="226">
        <f>O252*H252</f>
        <v>0</v>
      </c>
      <c r="Q252" s="226">
        <v>0.00051999999999999995</v>
      </c>
      <c r="R252" s="226">
        <f>Q252*H252</f>
        <v>0.00051999999999999995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265</v>
      </c>
      <c r="AT252" s="228" t="s">
        <v>152</v>
      </c>
      <c r="AU252" s="228" t="s">
        <v>86</v>
      </c>
      <c r="AY252" s="16" t="s">
        <v>149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84</v>
      </c>
      <c r="BK252" s="229">
        <f>ROUND(I252*H252,2)</f>
        <v>0</v>
      </c>
      <c r="BL252" s="16" t="s">
        <v>265</v>
      </c>
      <c r="BM252" s="228" t="s">
        <v>949</v>
      </c>
    </row>
    <row r="253" s="2" customFormat="1">
      <c r="A253" s="37"/>
      <c r="B253" s="38"/>
      <c r="C253" s="39"/>
      <c r="D253" s="230" t="s">
        <v>159</v>
      </c>
      <c r="E253" s="39"/>
      <c r="F253" s="231" t="s">
        <v>384</v>
      </c>
      <c r="G253" s="39"/>
      <c r="H253" s="39"/>
      <c r="I253" s="232"/>
      <c r="J253" s="39"/>
      <c r="K253" s="39"/>
      <c r="L253" s="43"/>
      <c r="M253" s="233"/>
      <c r="N253" s="23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159</v>
      </c>
      <c r="AU253" s="16" t="s">
        <v>86</v>
      </c>
    </row>
    <row r="254" s="2" customFormat="1" ht="16.5" customHeight="1">
      <c r="A254" s="37"/>
      <c r="B254" s="38"/>
      <c r="C254" s="217" t="s">
        <v>625</v>
      </c>
      <c r="D254" s="217" t="s">
        <v>152</v>
      </c>
      <c r="E254" s="218" t="s">
        <v>848</v>
      </c>
      <c r="F254" s="219" t="s">
        <v>849</v>
      </c>
      <c r="G254" s="220" t="s">
        <v>232</v>
      </c>
      <c r="H254" s="221">
        <v>1</v>
      </c>
      <c r="I254" s="222"/>
      <c r="J254" s="223">
        <f>ROUND(I254*H254,2)</f>
        <v>0</v>
      </c>
      <c r="K254" s="219" t="s">
        <v>1</v>
      </c>
      <c r="L254" s="43"/>
      <c r="M254" s="224" t="s">
        <v>1</v>
      </c>
      <c r="N254" s="225" t="s">
        <v>41</v>
      </c>
      <c r="O254" s="90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265</v>
      </c>
      <c r="AT254" s="228" t="s">
        <v>152</v>
      </c>
      <c r="AU254" s="228" t="s">
        <v>86</v>
      </c>
      <c r="AY254" s="16" t="s">
        <v>149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84</v>
      </c>
      <c r="BK254" s="229">
        <f>ROUND(I254*H254,2)</f>
        <v>0</v>
      </c>
      <c r="BL254" s="16" t="s">
        <v>265</v>
      </c>
      <c r="BM254" s="228" t="s">
        <v>950</v>
      </c>
    </row>
    <row r="255" s="2" customFormat="1" ht="16.5" customHeight="1">
      <c r="A255" s="37"/>
      <c r="B255" s="38"/>
      <c r="C255" s="217" t="s">
        <v>389</v>
      </c>
      <c r="D255" s="217" t="s">
        <v>152</v>
      </c>
      <c r="E255" s="218" t="s">
        <v>390</v>
      </c>
      <c r="F255" s="219" t="s">
        <v>391</v>
      </c>
      <c r="G255" s="220" t="s">
        <v>237</v>
      </c>
      <c r="H255" s="221">
        <v>1</v>
      </c>
      <c r="I255" s="222"/>
      <c r="J255" s="223">
        <f>ROUND(I255*H255,2)</f>
        <v>0</v>
      </c>
      <c r="K255" s="219" t="s">
        <v>156</v>
      </c>
      <c r="L255" s="43"/>
      <c r="M255" s="224" t="s">
        <v>1</v>
      </c>
      <c r="N255" s="225" t="s">
        <v>41</v>
      </c>
      <c r="O255" s="90"/>
      <c r="P255" s="226">
        <f>O255*H255</f>
        <v>0</v>
      </c>
      <c r="Q255" s="226">
        <v>0.0018</v>
      </c>
      <c r="R255" s="226">
        <f>Q255*H255</f>
        <v>0.0018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265</v>
      </c>
      <c r="AT255" s="228" t="s">
        <v>152</v>
      </c>
      <c r="AU255" s="228" t="s">
        <v>86</v>
      </c>
      <c r="AY255" s="16" t="s">
        <v>149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84</v>
      </c>
      <c r="BK255" s="229">
        <f>ROUND(I255*H255,2)</f>
        <v>0</v>
      </c>
      <c r="BL255" s="16" t="s">
        <v>265</v>
      </c>
      <c r="BM255" s="228" t="s">
        <v>951</v>
      </c>
    </row>
    <row r="256" s="2" customFormat="1">
      <c r="A256" s="37"/>
      <c r="B256" s="38"/>
      <c r="C256" s="39"/>
      <c r="D256" s="230" t="s">
        <v>159</v>
      </c>
      <c r="E256" s="39"/>
      <c r="F256" s="231" t="s">
        <v>393</v>
      </c>
      <c r="G256" s="39"/>
      <c r="H256" s="39"/>
      <c r="I256" s="232"/>
      <c r="J256" s="39"/>
      <c r="K256" s="39"/>
      <c r="L256" s="43"/>
      <c r="M256" s="233"/>
      <c r="N256" s="23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159</v>
      </c>
      <c r="AU256" s="16" t="s">
        <v>86</v>
      </c>
    </row>
    <row r="257" s="2" customFormat="1" ht="16.5" customHeight="1">
      <c r="A257" s="37"/>
      <c r="B257" s="38"/>
      <c r="C257" s="217" t="s">
        <v>394</v>
      </c>
      <c r="D257" s="217" t="s">
        <v>152</v>
      </c>
      <c r="E257" s="218" t="s">
        <v>404</v>
      </c>
      <c r="F257" s="219" t="s">
        <v>405</v>
      </c>
      <c r="G257" s="220" t="s">
        <v>406</v>
      </c>
      <c r="H257" s="269"/>
      <c r="I257" s="222"/>
      <c r="J257" s="223">
        <f>ROUND(I257*H257,2)</f>
        <v>0</v>
      </c>
      <c r="K257" s="219" t="s">
        <v>156</v>
      </c>
      <c r="L257" s="43"/>
      <c r="M257" s="224" t="s">
        <v>1</v>
      </c>
      <c r="N257" s="225" t="s">
        <v>41</v>
      </c>
      <c r="O257" s="90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265</v>
      </c>
      <c r="AT257" s="228" t="s">
        <v>152</v>
      </c>
      <c r="AU257" s="228" t="s">
        <v>86</v>
      </c>
      <c r="AY257" s="16" t="s">
        <v>149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84</v>
      </c>
      <c r="BK257" s="229">
        <f>ROUND(I257*H257,2)</f>
        <v>0</v>
      </c>
      <c r="BL257" s="16" t="s">
        <v>265</v>
      </c>
      <c r="BM257" s="228" t="s">
        <v>952</v>
      </c>
    </row>
    <row r="258" s="2" customFormat="1">
      <c r="A258" s="37"/>
      <c r="B258" s="38"/>
      <c r="C258" s="39"/>
      <c r="D258" s="230" t="s">
        <v>159</v>
      </c>
      <c r="E258" s="39"/>
      <c r="F258" s="231" t="s">
        <v>408</v>
      </c>
      <c r="G258" s="39"/>
      <c r="H258" s="39"/>
      <c r="I258" s="232"/>
      <c r="J258" s="39"/>
      <c r="K258" s="39"/>
      <c r="L258" s="43"/>
      <c r="M258" s="233"/>
      <c r="N258" s="23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159</v>
      </c>
      <c r="AU258" s="16" t="s">
        <v>86</v>
      </c>
    </row>
    <row r="259" s="12" customFormat="1" ht="22.8" customHeight="1">
      <c r="A259" s="12"/>
      <c r="B259" s="201"/>
      <c r="C259" s="202"/>
      <c r="D259" s="203" t="s">
        <v>75</v>
      </c>
      <c r="E259" s="215" t="s">
        <v>409</v>
      </c>
      <c r="F259" s="215" t="s">
        <v>410</v>
      </c>
      <c r="G259" s="202"/>
      <c r="H259" s="202"/>
      <c r="I259" s="205"/>
      <c r="J259" s="216">
        <f>BK259</f>
        <v>0</v>
      </c>
      <c r="K259" s="202"/>
      <c r="L259" s="207"/>
      <c r="M259" s="208"/>
      <c r="N259" s="209"/>
      <c r="O259" s="209"/>
      <c r="P259" s="210">
        <f>P260</f>
        <v>0</v>
      </c>
      <c r="Q259" s="209"/>
      <c r="R259" s="210">
        <f>R260</f>
        <v>0</v>
      </c>
      <c r="S259" s="209"/>
      <c r="T259" s="211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2" t="s">
        <v>86</v>
      </c>
      <c r="AT259" s="213" t="s">
        <v>75</v>
      </c>
      <c r="AU259" s="213" t="s">
        <v>84</v>
      </c>
      <c r="AY259" s="212" t="s">
        <v>149</v>
      </c>
      <c r="BK259" s="214">
        <f>BK260</f>
        <v>0</v>
      </c>
    </row>
    <row r="260" s="2" customFormat="1" ht="16.5" customHeight="1">
      <c r="A260" s="37"/>
      <c r="B260" s="38"/>
      <c r="C260" s="217" t="s">
        <v>403</v>
      </c>
      <c r="D260" s="217" t="s">
        <v>152</v>
      </c>
      <c r="E260" s="218" t="s">
        <v>412</v>
      </c>
      <c r="F260" s="219" t="s">
        <v>413</v>
      </c>
      <c r="G260" s="220" t="s">
        <v>237</v>
      </c>
      <c r="H260" s="221">
        <v>1</v>
      </c>
      <c r="I260" s="222"/>
      <c r="J260" s="223">
        <f>ROUND(I260*H260,2)</f>
        <v>0</v>
      </c>
      <c r="K260" s="219" t="s">
        <v>1</v>
      </c>
      <c r="L260" s="43"/>
      <c r="M260" s="224" t="s">
        <v>1</v>
      </c>
      <c r="N260" s="225" t="s">
        <v>41</v>
      </c>
      <c r="O260" s="90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265</v>
      </c>
      <c r="AT260" s="228" t="s">
        <v>152</v>
      </c>
      <c r="AU260" s="228" t="s">
        <v>86</v>
      </c>
      <c r="AY260" s="16" t="s">
        <v>149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84</v>
      </c>
      <c r="BK260" s="229">
        <f>ROUND(I260*H260,2)</f>
        <v>0</v>
      </c>
      <c r="BL260" s="16" t="s">
        <v>265</v>
      </c>
      <c r="BM260" s="228" t="s">
        <v>953</v>
      </c>
    </row>
    <row r="261" s="12" customFormat="1" ht="22.8" customHeight="1">
      <c r="A261" s="12"/>
      <c r="B261" s="201"/>
      <c r="C261" s="202"/>
      <c r="D261" s="203" t="s">
        <v>75</v>
      </c>
      <c r="E261" s="215" t="s">
        <v>415</v>
      </c>
      <c r="F261" s="215" t="s">
        <v>416</v>
      </c>
      <c r="G261" s="202"/>
      <c r="H261" s="202"/>
      <c r="I261" s="205"/>
      <c r="J261" s="216">
        <f>BK261</f>
        <v>0</v>
      </c>
      <c r="K261" s="202"/>
      <c r="L261" s="207"/>
      <c r="M261" s="208"/>
      <c r="N261" s="209"/>
      <c r="O261" s="209"/>
      <c r="P261" s="210">
        <f>SUM(P262:P265)</f>
        <v>0</v>
      </c>
      <c r="Q261" s="209"/>
      <c r="R261" s="210">
        <f>SUM(R262:R265)</f>
        <v>0</v>
      </c>
      <c r="S261" s="209"/>
      <c r="T261" s="211">
        <f>SUM(T262:T265)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2" t="s">
        <v>86</v>
      </c>
      <c r="AT261" s="213" t="s">
        <v>75</v>
      </c>
      <c r="AU261" s="213" t="s">
        <v>84</v>
      </c>
      <c r="AY261" s="212" t="s">
        <v>149</v>
      </c>
      <c r="BK261" s="214">
        <f>SUM(BK262:BK265)</f>
        <v>0</v>
      </c>
    </row>
    <row r="262" s="2" customFormat="1" ht="16.5" customHeight="1">
      <c r="A262" s="37"/>
      <c r="B262" s="38"/>
      <c r="C262" s="217" t="s">
        <v>411</v>
      </c>
      <c r="D262" s="217" t="s">
        <v>152</v>
      </c>
      <c r="E262" s="218" t="s">
        <v>418</v>
      </c>
      <c r="F262" s="219" t="s">
        <v>419</v>
      </c>
      <c r="G262" s="220" t="s">
        <v>232</v>
      </c>
      <c r="H262" s="221">
        <v>6</v>
      </c>
      <c r="I262" s="222"/>
      <c r="J262" s="223">
        <f>ROUND(I262*H262,2)</f>
        <v>0</v>
      </c>
      <c r="K262" s="219" t="s">
        <v>1</v>
      </c>
      <c r="L262" s="43"/>
      <c r="M262" s="224" t="s">
        <v>1</v>
      </c>
      <c r="N262" s="225" t="s">
        <v>41</v>
      </c>
      <c r="O262" s="90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265</v>
      </c>
      <c r="AT262" s="228" t="s">
        <v>152</v>
      </c>
      <c r="AU262" s="228" t="s">
        <v>86</v>
      </c>
      <c r="AY262" s="16" t="s">
        <v>149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84</v>
      </c>
      <c r="BK262" s="229">
        <f>ROUND(I262*H262,2)</f>
        <v>0</v>
      </c>
      <c r="BL262" s="16" t="s">
        <v>265</v>
      </c>
      <c r="BM262" s="228" t="s">
        <v>954</v>
      </c>
    </row>
    <row r="263" s="2" customFormat="1" ht="16.5" customHeight="1">
      <c r="A263" s="37"/>
      <c r="B263" s="38"/>
      <c r="C263" s="259" t="s">
        <v>417</v>
      </c>
      <c r="D263" s="259" t="s">
        <v>206</v>
      </c>
      <c r="E263" s="260" t="s">
        <v>422</v>
      </c>
      <c r="F263" s="261" t="s">
        <v>423</v>
      </c>
      <c r="G263" s="262" t="s">
        <v>232</v>
      </c>
      <c r="H263" s="263">
        <v>6</v>
      </c>
      <c r="I263" s="264"/>
      <c r="J263" s="265">
        <f>ROUND(I263*H263,2)</f>
        <v>0</v>
      </c>
      <c r="K263" s="261" t="s">
        <v>1</v>
      </c>
      <c r="L263" s="266"/>
      <c r="M263" s="267" t="s">
        <v>1</v>
      </c>
      <c r="N263" s="268" t="s">
        <v>41</v>
      </c>
      <c r="O263" s="90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375</v>
      </c>
      <c r="AT263" s="228" t="s">
        <v>206</v>
      </c>
      <c r="AU263" s="228" t="s">
        <v>86</v>
      </c>
      <c r="AY263" s="16" t="s">
        <v>149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84</v>
      </c>
      <c r="BK263" s="229">
        <f>ROUND(I263*H263,2)</f>
        <v>0</v>
      </c>
      <c r="BL263" s="16" t="s">
        <v>265</v>
      </c>
      <c r="BM263" s="228" t="s">
        <v>955</v>
      </c>
    </row>
    <row r="264" s="2" customFormat="1" ht="16.5" customHeight="1">
      <c r="A264" s="37"/>
      <c r="B264" s="38"/>
      <c r="C264" s="217" t="s">
        <v>421</v>
      </c>
      <c r="D264" s="217" t="s">
        <v>152</v>
      </c>
      <c r="E264" s="218" t="s">
        <v>426</v>
      </c>
      <c r="F264" s="219" t="s">
        <v>427</v>
      </c>
      <c r="G264" s="220" t="s">
        <v>232</v>
      </c>
      <c r="H264" s="221">
        <v>1</v>
      </c>
      <c r="I264" s="222"/>
      <c r="J264" s="223">
        <f>ROUND(I264*H264,2)</f>
        <v>0</v>
      </c>
      <c r="K264" s="219" t="s">
        <v>1</v>
      </c>
      <c r="L264" s="43"/>
      <c r="M264" s="224" t="s">
        <v>1</v>
      </c>
      <c r="N264" s="225" t="s">
        <v>41</v>
      </c>
      <c r="O264" s="90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265</v>
      </c>
      <c r="AT264" s="228" t="s">
        <v>152</v>
      </c>
      <c r="AU264" s="228" t="s">
        <v>86</v>
      </c>
      <c r="AY264" s="16" t="s">
        <v>149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84</v>
      </c>
      <c r="BK264" s="229">
        <f>ROUND(I264*H264,2)</f>
        <v>0</v>
      </c>
      <c r="BL264" s="16" t="s">
        <v>265</v>
      </c>
      <c r="BM264" s="228" t="s">
        <v>956</v>
      </c>
    </row>
    <row r="265" s="2" customFormat="1" ht="16.5" customHeight="1">
      <c r="A265" s="37"/>
      <c r="B265" s="38"/>
      <c r="C265" s="259" t="s">
        <v>425</v>
      </c>
      <c r="D265" s="259" t="s">
        <v>206</v>
      </c>
      <c r="E265" s="260" t="s">
        <v>430</v>
      </c>
      <c r="F265" s="261" t="s">
        <v>431</v>
      </c>
      <c r="G265" s="262" t="s">
        <v>232</v>
      </c>
      <c r="H265" s="263">
        <v>1</v>
      </c>
      <c r="I265" s="264"/>
      <c r="J265" s="265">
        <f>ROUND(I265*H265,2)</f>
        <v>0</v>
      </c>
      <c r="K265" s="261" t="s">
        <v>1</v>
      </c>
      <c r="L265" s="266"/>
      <c r="M265" s="267" t="s">
        <v>1</v>
      </c>
      <c r="N265" s="268" t="s">
        <v>41</v>
      </c>
      <c r="O265" s="90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375</v>
      </c>
      <c r="AT265" s="228" t="s">
        <v>206</v>
      </c>
      <c r="AU265" s="228" t="s">
        <v>86</v>
      </c>
      <c r="AY265" s="16" t="s">
        <v>149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84</v>
      </c>
      <c r="BK265" s="229">
        <f>ROUND(I265*H265,2)</f>
        <v>0</v>
      </c>
      <c r="BL265" s="16" t="s">
        <v>265</v>
      </c>
      <c r="BM265" s="228" t="s">
        <v>957</v>
      </c>
    </row>
    <row r="266" s="12" customFormat="1" ht="22.8" customHeight="1">
      <c r="A266" s="12"/>
      <c r="B266" s="201"/>
      <c r="C266" s="202"/>
      <c r="D266" s="203" t="s">
        <v>75</v>
      </c>
      <c r="E266" s="215" t="s">
        <v>433</v>
      </c>
      <c r="F266" s="215" t="s">
        <v>434</v>
      </c>
      <c r="G266" s="202"/>
      <c r="H266" s="202"/>
      <c r="I266" s="205"/>
      <c r="J266" s="216">
        <f>BK266</f>
        <v>0</v>
      </c>
      <c r="K266" s="202"/>
      <c r="L266" s="207"/>
      <c r="M266" s="208"/>
      <c r="N266" s="209"/>
      <c r="O266" s="209"/>
      <c r="P266" s="210">
        <f>SUM(P267:P283)</f>
        <v>0</v>
      </c>
      <c r="Q266" s="209"/>
      <c r="R266" s="210">
        <f>SUM(R267:R283)</f>
        <v>0.56956839999999997</v>
      </c>
      <c r="S266" s="209"/>
      <c r="T266" s="211">
        <f>SUM(T267:T283)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2" t="s">
        <v>86</v>
      </c>
      <c r="AT266" s="213" t="s">
        <v>75</v>
      </c>
      <c r="AU266" s="213" t="s">
        <v>84</v>
      </c>
      <c r="AY266" s="212" t="s">
        <v>149</v>
      </c>
      <c r="BK266" s="214">
        <f>SUM(BK267:BK283)</f>
        <v>0</v>
      </c>
    </row>
    <row r="267" s="2" customFormat="1" ht="16.5" customHeight="1">
      <c r="A267" s="37"/>
      <c r="B267" s="38"/>
      <c r="C267" s="217" t="s">
        <v>429</v>
      </c>
      <c r="D267" s="217" t="s">
        <v>152</v>
      </c>
      <c r="E267" s="218" t="s">
        <v>747</v>
      </c>
      <c r="F267" s="219" t="s">
        <v>748</v>
      </c>
      <c r="G267" s="220" t="s">
        <v>155</v>
      </c>
      <c r="H267" s="221">
        <v>12.16</v>
      </c>
      <c r="I267" s="222"/>
      <c r="J267" s="223">
        <f>ROUND(I267*H267,2)</f>
        <v>0</v>
      </c>
      <c r="K267" s="219" t="s">
        <v>156</v>
      </c>
      <c r="L267" s="43"/>
      <c r="M267" s="224" t="s">
        <v>1</v>
      </c>
      <c r="N267" s="225" t="s">
        <v>41</v>
      </c>
      <c r="O267" s="90"/>
      <c r="P267" s="226">
        <f>O267*H267</f>
        <v>0</v>
      </c>
      <c r="Q267" s="226">
        <v>0.012590000000000001</v>
      </c>
      <c r="R267" s="226">
        <f>Q267*H267</f>
        <v>0.15309440000000002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265</v>
      </c>
      <c r="AT267" s="228" t="s">
        <v>152</v>
      </c>
      <c r="AU267" s="228" t="s">
        <v>86</v>
      </c>
      <c r="AY267" s="16" t="s">
        <v>149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84</v>
      </c>
      <c r="BK267" s="229">
        <f>ROUND(I267*H267,2)</f>
        <v>0</v>
      </c>
      <c r="BL267" s="16" t="s">
        <v>265</v>
      </c>
      <c r="BM267" s="228" t="s">
        <v>958</v>
      </c>
    </row>
    <row r="268" s="2" customFormat="1">
      <c r="A268" s="37"/>
      <c r="B268" s="38"/>
      <c r="C268" s="39"/>
      <c r="D268" s="230" t="s">
        <v>159</v>
      </c>
      <c r="E268" s="39"/>
      <c r="F268" s="231" t="s">
        <v>750</v>
      </c>
      <c r="G268" s="39"/>
      <c r="H268" s="39"/>
      <c r="I268" s="232"/>
      <c r="J268" s="39"/>
      <c r="K268" s="39"/>
      <c r="L268" s="43"/>
      <c r="M268" s="233"/>
      <c r="N268" s="234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159</v>
      </c>
      <c r="AU268" s="16" t="s">
        <v>86</v>
      </c>
    </row>
    <row r="269" s="13" customFormat="1">
      <c r="A269" s="13"/>
      <c r="B269" s="235"/>
      <c r="C269" s="236"/>
      <c r="D269" s="230" t="s">
        <v>161</v>
      </c>
      <c r="E269" s="237" t="s">
        <v>1</v>
      </c>
      <c r="F269" s="238" t="s">
        <v>959</v>
      </c>
      <c r="G269" s="236"/>
      <c r="H269" s="239">
        <v>12.16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161</v>
      </c>
      <c r="AU269" s="245" t="s">
        <v>86</v>
      </c>
      <c r="AV269" s="13" t="s">
        <v>86</v>
      </c>
      <c r="AW269" s="13" t="s">
        <v>33</v>
      </c>
      <c r="AX269" s="13" t="s">
        <v>76</v>
      </c>
      <c r="AY269" s="245" t="s">
        <v>149</v>
      </c>
    </row>
    <row r="270" s="14" customFormat="1">
      <c r="A270" s="14"/>
      <c r="B270" s="246"/>
      <c r="C270" s="247"/>
      <c r="D270" s="230" t="s">
        <v>161</v>
      </c>
      <c r="E270" s="248" t="s">
        <v>1</v>
      </c>
      <c r="F270" s="249" t="s">
        <v>163</v>
      </c>
      <c r="G270" s="247"/>
      <c r="H270" s="250">
        <v>12.16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161</v>
      </c>
      <c r="AU270" s="256" t="s">
        <v>86</v>
      </c>
      <c r="AV270" s="14" t="s">
        <v>157</v>
      </c>
      <c r="AW270" s="14" t="s">
        <v>33</v>
      </c>
      <c r="AX270" s="14" t="s">
        <v>84</v>
      </c>
      <c r="AY270" s="256" t="s">
        <v>149</v>
      </c>
    </row>
    <row r="271" s="2" customFormat="1" ht="16.5" customHeight="1">
      <c r="A271" s="37"/>
      <c r="B271" s="38"/>
      <c r="C271" s="217" t="s">
        <v>635</v>
      </c>
      <c r="D271" s="217" t="s">
        <v>152</v>
      </c>
      <c r="E271" s="218" t="s">
        <v>436</v>
      </c>
      <c r="F271" s="219" t="s">
        <v>437</v>
      </c>
      <c r="G271" s="220" t="s">
        <v>155</v>
      </c>
      <c r="H271" s="221">
        <v>14.1</v>
      </c>
      <c r="I271" s="222"/>
      <c r="J271" s="223">
        <f>ROUND(I271*H271,2)</f>
        <v>0</v>
      </c>
      <c r="K271" s="219" t="s">
        <v>156</v>
      </c>
      <c r="L271" s="43"/>
      <c r="M271" s="224" t="s">
        <v>1</v>
      </c>
      <c r="N271" s="225" t="s">
        <v>41</v>
      </c>
      <c r="O271" s="90"/>
      <c r="P271" s="226">
        <f>O271*H271</f>
        <v>0</v>
      </c>
      <c r="Q271" s="226">
        <v>0.017090000000000001</v>
      </c>
      <c r="R271" s="226">
        <f>Q271*H271</f>
        <v>0.24096900000000002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265</v>
      </c>
      <c r="AT271" s="228" t="s">
        <v>152</v>
      </c>
      <c r="AU271" s="228" t="s">
        <v>86</v>
      </c>
      <c r="AY271" s="16" t="s">
        <v>149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84</v>
      </c>
      <c r="BK271" s="229">
        <f>ROUND(I271*H271,2)</f>
        <v>0</v>
      </c>
      <c r="BL271" s="16" t="s">
        <v>265</v>
      </c>
      <c r="BM271" s="228" t="s">
        <v>960</v>
      </c>
    </row>
    <row r="272" s="2" customFormat="1">
      <c r="A272" s="37"/>
      <c r="B272" s="38"/>
      <c r="C272" s="39"/>
      <c r="D272" s="230" t="s">
        <v>159</v>
      </c>
      <c r="E272" s="39"/>
      <c r="F272" s="231" t="s">
        <v>439</v>
      </c>
      <c r="G272" s="39"/>
      <c r="H272" s="39"/>
      <c r="I272" s="232"/>
      <c r="J272" s="39"/>
      <c r="K272" s="39"/>
      <c r="L272" s="43"/>
      <c r="M272" s="233"/>
      <c r="N272" s="234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159</v>
      </c>
      <c r="AU272" s="16" t="s">
        <v>86</v>
      </c>
    </row>
    <row r="273" s="13" customFormat="1">
      <c r="A273" s="13"/>
      <c r="B273" s="235"/>
      <c r="C273" s="236"/>
      <c r="D273" s="230" t="s">
        <v>161</v>
      </c>
      <c r="E273" s="237" t="s">
        <v>1</v>
      </c>
      <c r="F273" s="238" t="s">
        <v>961</v>
      </c>
      <c r="G273" s="236"/>
      <c r="H273" s="239">
        <v>14.1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161</v>
      </c>
      <c r="AU273" s="245" t="s">
        <v>86</v>
      </c>
      <c r="AV273" s="13" t="s">
        <v>86</v>
      </c>
      <c r="AW273" s="13" t="s">
        <v>33</v>
      </c>
      <c r="AX273" s="13" t="s">
        <v>76</v>
      </c>
      <c r="AY273" s="245" t="s">
        <v>149</v>
      </c>
    </row>
    <row r="274" s="14" customFormat="1">
      <c r="A274" s="14"/>
      <c r="B274" s="246"/>
      <c r="C274" s="247"/>
      <c r="D274" s="230" t="s">
        <v>161</v>
      </c>
      <c r="E274" s="248" t="s">
        <v>1</v>
      </c>
      <c r="F274" s="249" t="s">
        <v>163</v>
      </c>
      <c r="G274" s="247"/>
      <c r="H274" s="250">
        <v>14.1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161</v>
      </c>
      <c r="AU274" s="256" t="s">
        <v>86</v>
      </c>
      <c r="AV274" s="14" t="s">
        <v>157</v>
      </c>
      <c r="AW274" s="14" t="s">
        <v>33</v>
      </c>
      <c r="AX274" s="14" t="s">
        <v>84</v>
      </c>
      <c r="AY274" s="256" t="s">
        <v>149</v>
      </c>
    </row>
    <row r="275" s="14" customFormat="1">
      <c r="A275" s="14"/>
      <c r="B275" s="246"/>
      <c r="C275" s="247"/>
      <c r="D275" s="230" t="s">
        <v>161</v>
      </c>
      <c r="E275" s="248" t="s">
        <v>1</v>
      </c>
      <c r="F275" s="249" t="s">
        <v>163</v>
      </c>
      <c r="G275" s="247"/>
      <c r="H275" s="250">
        <v>0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161</v>
      </c>
      <c r="AU275" s="256" t="s">
        <v>86</v>
      </c>
      <c r="AV275" s="14" t="s">
        <v>157</v>
      </c>
      <c r="AW275" s="14" t="s">
        <v>33</v>
      </c>
      <c r="AX275" s="14" t="s">
        <v>76</v>
      </c>
      <c r="AY275" s="256" t="s">
        <v>149</v>
      </c>
    </row>
    <row r="276" s="2" customFormat="1" ht="21.75" customHeight="1">
      <c r="A276" s="37"/>
      <c r="B276" s="38"/>
      <c r="C276" s="217" t="s">
        <v>435</v>
      </c>
      <c r="D276" s="217" t="s">
        <v>152</v>
      </c>
      <c r="E276" s="218" t="s">
        <v>442</v>
      </c>
      <c r="F276" s="219" t="s">
        <v>443</v>
      </c>
      <c r="G276" s="220" t="s">
        <v>203</v>
      </c>
      <c r="H276" s="221">
        <v>4</v>
      </c>
      <c r="I276" s="222"/>
      <c r="J276" s="223">
        <f>ROUND(I276*H276,2)</f>
        <v>0</v>
      </c>
      <c r="K276" s="219" t="s">
        <v>156</v>
      </c>
      <c r="L276" s="43"/>
      <c r="M276" s="224" t="s">
        <v>1</v>
      </c>
      <c r="N276" s="225" t="s">
        <v>41</v>
      </c>
      <c r="O276" s="90"/>
      <c r="P276" s="226">
        <f>O276*H276</f>
        <v>0</v>
      </c>
      <c r="Q276" s="226">
        <v>0.025729999999999999</v>
      </c>
      <c r="R276" s="226">
        <f>Q276*H276</f>
        <v>0.10292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265</v>
      </c>
      <c r="AT276" s="228" t="s">
        <v>152</v>
      </c>
      <c r="AU276" s="228" t="s">
        <v>86</v>
      </c>
      <c r="AY276" s="16" t="s">
        <v>149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84</v>
      </c>
      <c r="BK276" s="229">
        <f>ROUND(I276*H276,2)</f>
        <v>0</v>
      </c>
      <c r="BL276" s="16" t="s">
        <v>265</v>
      </c>
      <c r="BM276" s="228" t="s">
        <v>962</v>
      </c>
    </row>
    <row r="277" s="2" customFormat="1">
      <c r="A277" s="37"/>
      <c r="B277" s="38"/>
      <c r="C277" s="39"/>
      <c r="D277" s="230" t="s">
        <v>159</v>
      </c>
      <c r="E277" s="39"/>
      <c r="F277" s="231" t="s">
        <v>445</v>
      </c>
      <c r="G277" s="39"/>
      <c r="H277" s="39"/>
      <c r="I277" s="232"/>
      <c r="J277" s="39"/>
      <c r="K277" s="39"/>
      <c r="L277" s="43"/>
      <c r="M277" s="233"/>
      <c r="N277" s="23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159</v>
      </c>
      <c r="AU277" s="16" t="s">
        <v>86</v>
      </c>
    </row>
    <row r="278" s="2" customFormat="1" ht="16.5" customHeight="1">
      <c r="A278" s="37"/>
      <c r="B278" s="38"/>
      <c r="C278" s="217" t="s">
        <v>441</v>
      </c>
      <c r="D278" s="217" t="s">
        <v>152</v>
      </c>
      <c r="E278" s="218" t="s">
        <v>754</v>
      </c>
      <c r="F278" s="219" t="s">
        <v>755</v>
      </c>
      <c r="G278" s="220" t="s">
        <v>155</v>
      </c>
      <c r="H278" s="221">
        <v>4.5</v>
      </c>
      <c r="I278" s="222"/>
      <c r="J278" s="223">
        <f>ROUND(I278*H278,2)</f>
        <v>0</v>
      </c>
      <c r="K278" s="219" t="s">
        <v>156</v>
      </c>
      <c r="L278" s="43"/>
      <c r="M278" s="224" t="s">
        <v>1</v>
      </c>
      <c r="N278" s="225" t="s">
        <v>41</v>
      </c>
      <c r="O278" s="90"/>
      <c r="P278" s="226">
        <f>O278*H278</f>
        <v>0</v>
      </c>
      <c r="Q278" s="226">
        <v>0.016129999999999999</v>
      </c>
      <c r="R278" s="226">
        <f>Q278*H278</f>
        <v>0.072584999999999997</v>
      </c>
      <c r="S278" s="226">
        <v>0</v>
      </c>
      <c r="T278" s="22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265</v>
      </c>
      <c r="AT278" s="228" t="s">
        <v>152</v>
      </c>
      <c r="AU278" s="228" t="s">
        <v>86</v>
      </c>
      <c r="AY278" s="16" t="s">
        <v>149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84</v>
      </c>
      <c r="BK278" s="229">
        <f>ROUND(I278*H278,2)</f>
        <v>0</v>
      </c>
      <c r="BL278" s="16" t="s">
        <v>265</v>
      </c>
      <c r="BM278" s="228" t="s">
        <v>963</v>
      </c>
    </row>
    <row r="279" s="2" customFormat="1">
      <c r="A279" s="37"/>
      <c r="B279" s="38"/>
      <c r="C279" s="39"/>
      <c r="D279" s="230" t="s">
        <v>159</v>
      </c>
      <c r="E279" s="39"/>
      <c r="F279" s="231" t="s">
        <v>757</v>
      </c>
      <c r="G279" s="39"/>
      <c r="H279" s="39"/>
      <c r="I279" s="232"/>
      <c r="J279" s="39"/>
      <c r="K279" s="39"/>
      <c r="L279" s="43"/>
      <c r="M279" s="233"/>
      <c r="N279" s="23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159</v>
      </c>
      <c r="AU279" s="16" t="s">
        <v>86</v>
      </c>
    </row>
    <row r="280" s="13" customFormat="1">
      <c r="A280" s="13"/>
      <c r="B280" s="235"/>
      <c r="C280" s="236"/>
      <c r="D280" s="230" t="s">
        <v>161</v>
      </c>
      <c r="E280" s="237" t="s">
        <v>1</v>
      </c>
      <c r="F280" s="238" t="s">
        <v>964</v>
      </c>
      <c r="G280" s="236"/>
      <c r="H280" s="239">
        <v>4.5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161</v>
      </c>
      <c r="AU280" s="245" t="s">
        <v>86</v>
      </c>
      <c r="AV280" s="13" t="s">
        <v>86</v>
      </c>
      <c r="AW280" s="13" t="s">
        <v>33</v>
      </c>
      <c r="AX280" s="13" t="s">
        <v>76</v>
      </c>
      <c r="AY280" s="245" t="s">
        <v>149</v>
      </c>
    </row>
    <row r="281" s="14" customFormat="1">
      <c r="A281" s="14"/>
      <c r="B281" s="246"/>
      <c r="C281" s="247"/>
      <c r="D281" s="230" t="s">
        <v>161</v>
      </c>
      <c r="E281" s="248" t="s">
        <v>1</v>
      </c>
      <c r="F281" s="249" t="s">
        <v>163</v>
      </c>
      <c r="G281" s="247"/>
      <c r="H281" s="250">
        <v>4.5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161</v>
      </c>
      <c r="AU281" s="256" t="s">
        <v>86</v>
      </c>
      <c r="AV281" s="14" t="s">
        <v>157</v>
      </c>
      <c r="AW281" s="14" t="s">
        <v>33</v>
      </c>
      <c r="AX281" s="14" t="s">
        <v>84</v>
      </c>
      <c r="AY281" s="256" t="s">
        <v>149</v>
      </c>
    </row>
    <row r="282" s="2" customFormat="1" ht="16.5" customHeight="1">
      <c r="A282" s="37"/>
      <c r="B282" s="38"/>
      <c r="C282" s="217" t="s">
        <v>446</v>
      </c>
      <c r="D282" s="217" t="s">
        <v>152</v>
      </c>
      <c r="E282" s="218" t="s">
        <v>447</v>
      </c>
      <c r="F282" s="219" t="s">
        <v>448</v>
      </c>
      <c r="G282" s="220" t="s">
        <v>406</v>
      </c>
      <c r="H282" s="269"/>
      <c r="I282" s="222"/>
      <c r="J282" s="223">
        <f>ROUND(I282*H282,2)</f>
        <v>0</v>
      </c>
      <c r="K282" s="219" t="s">
        <v>156</v>
      </c>
      <c r="L282" s="43"/>
      <c r="M282" s="224" t="s">
        <v>1</v>
      </c>
      <c r="N282" s="225" t="s">
        <v>41</v>
      </c>
      <c r="O282" s="90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265</v>
      </c>
      <c r="AT282" s="228" t="s">
        <v>152</v>
      </c>
      <c r="AU282" s="228" t="s">
        <v>86</v>
      </c>
      <c r="AY282" s="16" t="s">
        <v>149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84</v>
      </c>
      <c r="BK282" s="229">
        <f>ROUND(I282*H282,2)</f>
        <v>0</v>
      </c>
      <c r="BL282" s="16" t="s">
        <v>265</v>
      </c>
      <c r="BM282" s="228" t="s">
        <v>965</v>
      </c>
    </row>
    <row r="283" s="2" customFormat="1">
      <c r="A283" s="37"/>
      <c r="B283" s="38"/>
      <c r="C283" s="39"/>
      <c r="D283" s="230" t="s">
        <v>159</v>
      </c>
      <c r="E283" s="39"/>
      <c r="F283" s="231" t="s">
        <v>450</v>
      </c>
      <c r="G283" s="39"/>
      <c r="H283" s="39"/>
      <c r="I283" s="232"/>
      <c r="J283" s="39"/>
      <c r="K283" s="39"/>
      <c r="L283" s="43"/>
      <c r="M283" s="233"/>
      <c r="N283" s="23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159</v>
      </c>
      <c r="AU283" s="16" t="s">
        <v>86</v>
      </c>
    </row>
    <row r="284" s="12" customFormat="1" ht="22.8" customHeight="1">
      <c r="A284" s="12"/>
      <c r="B284" s="201"/>
      <c r="C284" s="202"/>
      <c r="D284" s="203" t="s">
        <v>75</v>
      </c>
      <c r="E284" s="215" t="s">
        <v>451</v>
      </c>
      <c r="F284" s="215" t="s">
        <v>452</v>
      </c>
      <c r="G284" s="202"/>
      <c r="H284" s="202"/>
      <c r="I284" s="205"/>
      <c r="J284" s="216">
        <f>BK284</f>
        <v>0</v>
      </c>
      <c r="K284" s="202"/>
      <c r="L284" s="207"/>
      <c r="M284" s="208"/>
      <c r="N284" s="209"/>
      <c r="O284" s="209"/>
      <c r="P284" s="210">
        <f>SUM(P285:P290)</f>
        <v>0</v>
      </c>
      <c r="Q284" s="209"/>
      <c r="R284" s="210">
        <f>SUM(R285:R290)</f>
        <v>0.034000000000000002</v>
      </c>
      <c r="S284" s="209"/>
      <c r="T284" s="211">
        <f>SUM(T285:T290)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2" t="s">
        <v>86</v>
      </c>
      <c r="AT284" s="213" t="s">
        <v>75</v>
      </c>
      <c r="AU284" s="213" t="s">
        <v>84</v>
      </c>
      <c r="AY284" s="212" t="s">
        <v>149</v>
      </c>
      <c r="BK284" s="214">
        <f>SUM(BK285:BK290)</f>
        <v>0</v>
      </c>
    </row>
    <row r="285" s="2" customFormat="1" ht="16.5" customHeight="1">
      <c r="A285" s="37"/>
      <c r="B285" s="38"/>
      <c r="C285" s="217" t="s">
        <v>453</v>
      </c>
      <c r="D285" s="217" t="s">
        <v>152</v>
      </c>
      <c r="E285" s="218" t="s">
        <v>454</v>
      </c>
      <c r="F285" s="219" t="s">
        <v>455</v>
      </c>
      <c r="G285" s="220" t="s">
        <v>203</v>
      </c>
      <c r="H285" s="221">
        <v>2</v>
      </c>
      <c r="I285" s="222"/>
      <c r="J285" s="223">
        <f>ROUND(I285*H285,2)</f>
        <v>0</v>
      </c>
      <c r="K285" s="219" t="s">
        <v>156</v>
      </c>
      <c r="L285" s="43"/>
      <c r="M285" s="224" t="s">
        <v>1</v>
      </c>
      <c r="N285" s="225" t="s">
        <v>41</v>
      </c>
      <c r="O285" s="90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8" t="s">
        <v>265</v>
      </c>
      <c r="AT285" s="228" t="s">
        <v>152</v>
      </c>
      <c r="AU285" s="228" t="s">
        <v>86</v>
      </c>
      <c r="AY285" s="16" t="s">
        <v>149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6" t="s">
        <v>84</v>
      </c>
      <c r="BK285" s="229">
        <f>ROUND(I285*H285,2)</f>
        <v>0</v>
      </c>
      <c r="BL285" s="16" t="s">
        <v>265</v>
      </c>
      <c r="BM285" s="228" t="s">
        <v>966</v>
      </c>
    </row>
    <row r="286" s="2" customFormat="1">
      <c r="A286" s="37"/>
      <c r="B286" s="38"/>
      <c r="C286" s="39"/>
      <c r="D286" s="230" t="s">
        <v>159</v>
      </c>
      <c r="E286" s="39"/>
      <c r="F286" s="231" t="s">
        <v>457</v>
      </c>
      <c r="G286" s="39"/>
      <c r="H286" s="39"/>
      <c r="I286" s="232"/>
      <c r="J286" s="39"/>
      <c r="K286" s="39"/>
      <c r="L286" s="43"/>
      <c r="M286" s="233"/>
      <c r="N286" s="234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159</v>
      </c>
      <c r="AU286" s="16" t="s">
        <v>86</v>
      </c>
    </row>
    <row r="287" s="2" customFormat="1" ht="16.5" customHeight="1">
      <c r="A287" s="37"/>
      <c r="B287" s="38"/>
      <c r="C287" s="259" t="s">
        <v>458</v>
      </c>
      <c r="D287" s="259" t="s">
        <v>206</v>
      </c>
      <c r="E287" s="260" t="s">
        <v>459</v>
      </c>
      <c r="F287" s="261" t="s">
        <v>462</v>
      </c>
      <c r="G287" s="262" t="s">
        <v>203</v>
      </c>
      <c r="H287" s="263">
        <v>2</v>
      </c>
      <c r="I287" s="264"/>
      <c r="J287" s="265">
        <f>ROUND(I287*H287,2)</f>
        <v>0</v>
      </c>
      <c r="K287" s="261" t="s">
        <v>156</v>
      </c>
      <c r="L287" s="266"/>
      <c r="M287" s="267" t="s">
        <v>1</v>
      </c>
      <c r="N287" s="268" t="s">
        <v>41</v>
      </c>
      <c r="O287" s="90"/>
      <c r="P287" s="226">
        <f>O287*H287</f>
        <v>0</v>
      </c>
      <c r="Q287" s="226">
        <v>0.017000000000000001</v>
      </c>
      <c r="R287" s="226">
        <f>Q287*H287</f>
        <v>0.034000000000000002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375</v>
      </c>
      <c r="AT287" s="228" t="s">
        <v>206</v>
      </c>
      <c r="AU287" s="228" t="s">
        <v>86</v>
      </c>
      <c r="AY287" s="16" t="s">
        <v>149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84</v>
      </c>
      <c r="BK287" s="229">
        <f>ROUND(I287*H287,2)</f>
        <v>0</v>
      </c>
      <c r="BL287" s="16" t="s">
        <v>265</v>
      </c>
      <c r="BM287" s="228" t="s">
        <v>967</v>
      </c>
    </row>
    <row r="288" s="2" customFormat="1">
      <c r="A288" s="37"/>
      <c r="B288" s="38"/>
      <c r="C288" s="39"/>
      <c r="D288" s="230" t="s">
        <v>159</v>
      </c>
      <c r="E288" s="39"/>
      <c r="F288" s="231" t="s">
        <v>462</v>
      </c>
      <c r="G288" s="39"/>
      <c r="H288" s="39"/>
      <c r="I288" s="232"/>
      <c r="J288" s="39"/>
      <c r="K288" s="39"/>
      <c r="L288" s="43"/>
      <c r="M288" s="233"/>
      <c r="N288" s="234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159</v>
      </c>
      <c r="AU288" s="16" t="s">
        <v>86</v>
      </c>
    </row>
    <row r="289" s="2" customFormat="1" ht="16.5" customHeight="1">
      <c r="A289" s="37"/>
      <c r="B289" s="38"/>
      <c r="C289" s="217" t="s">
        <v>642</v>
      </c>
      <c r="D289" s="217" t="s">
        <v>152</v>
      </c>
      <c r="E289" s="218" t="s">
        <v>464</v>
      </c>
      <c r="F289" s="219" t="s">
        <v>465</v>
      </c>
      <c r="G289" s="220" t="s">
        <v>406</v>
      </c>
      <c r="H289" s="269"/>
      <c r="I289" s="222"/>
      <c r="J289" s="223">
        <f>ROUND(I289*H289,2)</f>
        <v>0</v>
      </c>
      <c r="K289" s="219" t="s">
        <v>156</v>
      </c>
      <c r="L289" s="43"/>
      <c r="M289" s="224" t="s">
        <v>1</v>
      </c>
      <c r="N289" s="225" t="s">
        <v>41</v>
      </c>
      <c r="O289" s="90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8" t="s">
        <v>265</v>
      </c>
      <c r="AT289" s="228" t="s">
        <v>152</v>
      </c>
      <c r="AU289" s="228" t="s">
        <v>86</v>
      </c>
      <c r="AY289" s="16" t="s">
        <v>149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6" t="s">
        <v>84</v>
      </c>
      <c r="BK289" s="229">
        <f>ROUND(I289*H289,2)</f>
        <v>0</v>
      </c>
      <c r="BL289" s="16" t="s">
        <v>265</v>
      </c>
      <c r="BM289" s="228" t="s">
        <v>968</v>
      </c>
    </row>
    <row r="290" s="2" customFormat="1">
      <c r="A290" s="37"/>
      <c r="B290" s="38"/>
      <c r="C290" s="39"/>
      <c r="D290" s="230" t="s">
        <v>159</v>
      </c>
      <c r="E290" s="39"/>
      <c r="F290" s="231" t="s">
        <v>467</v>
      </c>
      <c r="G290" s="39"/>
      <c r="H290" s="39"/>
      <c r="I290" s="232"/>
      <c r="J290" s="39"/>
      <c r="K290" s="39"/>
      <c r="L290" s="43"/>
      <c r="M290" s="233"/>
      <c r="N290" s="234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159</v>
      </c>
      <c r="AU290" s="16" t="s">
        <v>86</v>
      </c>
    </row>
    <row r="291" s="12" customFormat="1" ht="22.8" customHeight="1">
      <c r="A291" s="12"/>
      <c r="B291" s="201"/>
      <c r="C291" s="202"/>
      <c r="D291" s="203" t="s">
        <v>75</v>
      </c>
      <c r="E291" s="215" t="s">
        <v>468</v>
      </c>
      <c r="F291" s="215" t="s">
        <v>469</v>
      </c>
      <c r="G291" s="202"/>
      <c r="H291" s="202"/>
      <c r="I291" s="205"/>
      <c r="J291" s="216">
        <f>BK291</f>
        <v>0</v>
      </c>
      <c r="K291" s="202"/>
      <c r="L291" s="207"/>
      <c r="M291" s="208"/>
      <c r="N291" s="209"/>
      <c r="O291" s="209"/>
      <c r="P291" s="210">
        <f>SUM(P292:P315)</f>
        <v>0</v>
      </c>
      <c r="Q291" s="209"/>
      <c r="R291" s="210">
        <f>SUM(R292:R315)</f>
        <v>0.18908800000000001</v>
      </c>
      <c r="S291" s="209"/>
      <c r="T291" s="211">
        <f>SUM(T292:T315)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2" t="s">
        <v>86</v>
      </c>
      <c r="AT291" s="213" t="s">
        <v>75</v>
      </c>
      <c r="AU291" s="213" t="s">
        <v>84</v>
      </c>
      <c r="AY291" s="212" t="s">
        <v>149</v>
      </c>
      <c r="BK291" s="214">
        <f>SUM(BK292:BK315)</f>
        <v>0</v>
      </c>
    </row>
    <row r="292" s="2" customFormat="1" ht="16.5" customHeight="1">
      <c r="A292" s="37"/>
      <c r="B292" s="38"/>
      <c r="C292" s="217" t="s">
        <v>463</v>
      </c>
      <c r="D292" s="217" t="s">
        <v>152</v>
      </c>
      <c r="E292" s="218" t="s">
        <v>471</v>
      </c>
      <c r="F292" s="219" t="s">
        <v>472</v>
      </c>
      <c r="G292" s="220" t="s">
        <v>155</v>
      </c>
      <c r="H292" s="221">
        <v>12.16</v>
      </c>
      <c r="I292" s="222"/>
      <c r="J292" s="223">
        <f>ROUND(I292*H292,2)</f>
        <v>0</v>
      </c>
      <c r="K292" s="219" t="s">
        <v>156</v>
      </c>
      <c r="L292" s="43"/>
      <c r="M292" s="224" t="s">
        <v>1</v>
      </c>
      <c r="N292" s="225" t="s">
        <v>41</v>
      </c>
      <c r="O292" s="90"/>
      <c r="P292" s="226">
        <f>O292*H292</f>
        <v>0</v>
      </c>
      <c r="Q292" s="226">
        <v>0.00029999999999999997</v>
      </c>
      <c r="R292" s="226">
        <f>Q292*H292</f>
        <v>0.0036479999999999998</v>
      </c>
      <c r="S292" s="226">
        <v>0</v>
      </c>
      <c r="T292" s="22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265</v>
      </c>
      <c r="AT292" s="228" t="s">
        <v>152</v>
      </c>
      <c r="AU292" s="228" t="s">
        <v>86</v>
      </c>
      <c r="AY292" s="16" t="s">
        <v>149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84</v>
      </c>
      <c r="BK292" s="229">
        <f>ROUND(I292*H292,2)</f>
        <v>0</v>
      </c>
      <c r="BL292" s="16" t="s">
        <v>265</v>
      </c>
      <c r="BM292" s="228" t="s">
        <v>969</v>
      </c>
    </row>
    <row r="293" s="2" customFormat="1">
      <c r="A293" s="37"/>
      <c r="B293" s="38"/>
      <c r="C293" s="39"/>
      <c r="D293" s="230" t="s">
        <v>159</v>
      </c>
      <c r="E293" s="39"/>
      <c r="F293" s="231" t="s">
        <v>474</v>
      </c>
      <c r="G293" s="39"/>
      <c r="H293" s="39"/>
      <c r="I293" s="232"/>
      <c r="J293" s="39"/>
      <c r="K293" s="39"/>
      <c r="L293" s="43"/>
      <c r="M293" s="233"/>
      <c r="N293" s="234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159</v>
      </c>
      <c r="AU293" s="16" t="s">
        <v>86</v>
      </c>
    </row>
    <row r="294" s="2" customFormat="1" ht="16.5" customHeight="1">
      <c r="A294" s="37"/>
      <c r="B294" s="38"/>
      <c r="C294" s="217" t="s">
        <v>470</v>
      </c>
      <c r="D294" s="217" t="s">
        <v>152</v>
      </c>
      <c r="E294" s="218" t="s">
        <v>476</v>
      </c>
      <c r="F294" s="219" t="s">
        <v>477</v>
      </c>
      <c r="G294" s="220" t="s">
        <v>155</v>
      </c>
      <c r="H294" s="221">
        <v>12.16</v>
      </c>
      <c r="I294" s="222"/>
      <c r="J294" s="223">
        <f>ROUND(I294*H294,2)</f>
        <v>0</v>
      </c>
      <c r="K294" s="219" t="s">
        <v>156</v>
      </c>
      <c r="L294" s="43"/>
      <c r="M294" s="224" t="s">
        <v>1</v>
      </c>
      <c r="N294" s="225" t="s">
        <v>41</v>
      </c>
      <c r="O294" s="90"/>
      <c r="P294" s="226">
        <f>O294*H294</f>
        <v>0</v>
      </c>
      <c r="Q294" s="226">
        <v>0.0045500000000000002</v>
      </c>
      <c r="R294" s="226">
        <f>Q294*H294</f>
        <v>0.055328000000000002</v>
      </c>
      <c r="S294" s="226">
        <v>0</v>
      </c>
      <c r="T294" s="22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8" t="s">
        <v>265</v>
      </c>
      <c r="AT294" s="228" t="s">
        <v>152</v>
      </c>
      <c r="AU294" s="228" t="s">
        <v>86</v>
      </c>
      <c r="AY294" s="16" t="s">
        <v>149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6" t="s">
        <v>84</v>
      </c>
      <c r="BK294" s="229">
        <f>ROUND(I294*H294,2)</f>
        <v>0</v>
      </c>
      <c r="BL294" s="16" t="s">
        <v>265</v>
      </c>
      <c r="BM294" s="228" t="s">
        <v>970</v>
      </c>
    </row>
    <row r="295" s="2" customFormat="1">
      <c r="A295" s="37"/>
      <c r="B295" s="38"/>
      <c r="C295" s="39"/>
      <c r="D295" s="230" t="s">
        <v>159</v>
      </c>
      <c r="E295" s="39"/>
      <c r="F295" s="231" t="s">
        <v>479</v>
      </c>
      <c r="G295" s="39"/>
      <c r="H295" s="39"/>
      <c r="I295" s="232"/>
      <c r="J295" s="39"/>
      <c r="K295" s="39"/>
      <c r="L295" s="43"/>
      <c r="M295" s="233"/>
      <c r="N295" s="234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159</v>
      </c>
      <c r="AU295" s="16" t="s">
        <v>86</v>
      </c>
    </row>
    <row r="296" s="2" customFormat="1" ht="24.15" customHeight="1">
      <c r="A296" s="37"/>
      <c r="B296" s="38"/>
      <c r="C296" s="217" t="s">
        <v>475</v>
      </c>
      <c r="D296" s="217" t="s">
        <v>152</v>
      </c>
      <c r="E296" s="218" t="s">
        <v>481</v>
      </c>
      <c r="F296" s="219" t="s">
        <v>482</v>
      </c>
      <c r="G296" s="220" t="s">
        <v>155</v>
      </c>
      <c r="H296" s="221">
        <v>12.16</v>
      </c>
      <c r="I296" s="222"/>
      <c r="J296" s="223">
        <f>ROUND(I296*H296,2)</f>
        <v>0</v>
      </c>
      <c r="K296" s="219" t="s">
        <v>156</v>
      </c>
      <c r="L296" s="43"/>
      <c r="M296" s="224" t="s">
        <v>1</v>
      </c>
      <c r="N296" s="225" t="s">
        <v>41</v>
      </c>
      <c r="O296" s="90"/>
      <c r="P296" s="226">
        <f>O296*H296</f>
        <v>0</v>
      </c>
      <c r="Q296" s="226">
        <v>0.0091999999999999998</v>
      </c>
      <c r="R296" s="226">
        <f>Q296*H296</f>
        <v>0.111872</v>
      </c>
      <c r="S296" s="226">
        <v>0</v>
      </c>
      <c r="T296" s="22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8" t="s">
        <v>265</v>
      </c>
      <c r="AT296" s="228" t="s">
        <v>152</v>
      </c>
      <c r="AU296" s="228" t="s">
        <v>86</v>
      </c>
      <c r="AY296" s="16" t="s">
        <v>149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6" t="s">
        <v>84</v>
      </c>
      <c r="BK296" s="229">
        <f>ROUND(I296*H296,2)</f>
        <v>0</v>
      </c>
      <c r="BL296" s="16" t="s">
        <v>265</v>
      </c>
      <c r="BM296" s="228" t="s">
        <v>971</v>
      </c>
    </row>
    <row r="297" s="2" customFormat="1">
      <c r="A297" s="37"/>
      <c r="B297" s="38"/>
      <c r="C297" s="39"/>
      <c r="D297" s="230" t="s">
        <v>159</v>
      </c>
      <c r="E297" s="39"/>
      <c r="F297" s="231" t="s">
        <v>484</v>
      </c>
      <c r="G297" s="39"/>
      <c r="H297" s="39"/>
      <c r="I297" s="232"/>
      <c r="J297" s="39"/>
      <c r="K297" s="39"/>
      <c r="L297" s="43"/>
      <c r="M297" s="233"/>
      <c r="N297" s="234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159</v>
      </c>
      <c r="AU297" s="16" t="s">
        <v>86</v>
      </c>
    </row>
    <row r="298" s="13" customFormat="1">
      <c r="A298" s="13"/>
      <c r="B298" s="235"/>
      <c r="C298" s="236"/>
      <c r="D298" s="230" t="s">
        <v>161</v>
      </c>
      <c r="E298" s="237" t="s">
        <v>1</v>
      </c>
      <c r="F298" s="238" t="s">
        <v>959</v>
      </c>
      <c r="G298" s="236"/>
      <c r="H298" s="239">
        <v>12.16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161</v>
      </c>
      <c r="AU298" s="245" t="s">
        <v>86</v>
      </c>
      <c r="AV298" s="13" t="s">
        <v>86</v>
      </c>
      <c r="AW298" s="13" t="s">
        <v>33</v>
      </c>
      <c r="AX298" s="13" t="s">
        <v>76</v>
      </c>
      <c r="AY298" s="245" t="s">
        <v>149</v>
      </c>
    </row>
    <row r="299" s="14" customFormat="1">
      <c r="A299" s="14"/>
      <c r="B299" s="246"/>
      <c r="C299" s="247"/>
      <c r="D299" s="230" t="s">
        <v>161</v>
      </c>
      <c r="E299" s="248" t="s">
        <v>1</v>
      </c>
      <c r="F299" s="249" t="s">
        <v>163</v>
      </c>
      <c r="G299" s="247"/>
      <c r="H299" s="250">
        <v>12.16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161</v>
      </c>
      <c r="AU299" s="256" t="s">
        <v>86</v>
      </c>
      <c r="AV299" s="14" t="s">
        <v>157</v>
      </c>
      <c r="AW299" s="14" t="s">
        <v>33</v>
      </c>
      <c r="AX299" s="14" t="s">
        <v>84</v>
      </c>
      <c r="AY299" s="256" t="s">
        <v>149</v>
      </c>
    </row>
    <row r="300" s="2" customFormat="1" ht="16.5" customHeight="1">
      <c r="A300" s="37"/>
      <c r="B300" s="38"/>
      <c r="C300" s="259" t="s">
        <v>480</v>
      </c>
      <c r="D300" s="259" t="s">
        <v>206</v>
      </c>
      <c r="E300" s="260" t="s">
        <v>486</v>
      </c>
      <c r="F300" s="261" t="s">
        <v>487</v>
      </c>
      <c r="G300" s="262" t="s">
        <v>155</v>
      </c>
      <c r="H300" s="263">
        <v>12.403000000000001</v>
      </c>
      <c r="I300" s="264"/>
      <c r="J300" s="265">
        <f>ROUND(I300*H300,2)</f>
        <v>0</v>
      </c>
      <c r="K300" s="261" t="s">
        <v>1</v>
      </c>
      <c r="L300" s="266"/>
      <c r="M300" s="267" t="s">
        <v>1</v>
      </c>
      <c r="N300" s="268" t="s">
        <v>41</v>
      </c>
      <c r="O300" s="90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8" t="s">
        <v>375</v>
      </c>
      <c r="AT300" s="228" t="s">
        <v>206</v>
      </c>
      <c r="AU300" s="228" t="s">
        <v>86</v>
      </c>
      <c r="AY300" s="16" t="s">
        <v>149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6" t="s">
        <v>84</v>
      </c>
      <c r="BK300" s="229">
        <f>ROUND(I300*H300,2)</f>
        <v>0</v>
      </c>
      <c r="BL300" s="16" t="s">
        <v>265</v>
      </c>
      <c r="BM300" s="228" t="s">
        <v>972</v>
      </c>
    </row>
    <row r="301" s="13" customFormat="1">
      <c r="A301" s="13"/>
      <c r="B301" s="235"/>
      <c r="C301" s="236"/>
      <c r="D301" s="230" t="s">
        <v>161</v>
      </c>
      <c r="E301" s="236"/>
      <c r="F301" s="238" t="s">
        <v>973</v>
      </c>
      <c r="G301" s="236"/>
      <c r="H301" s="239">
        <v>12.403000000000001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161</v>
      </c>
      <c r="AU301" s="245" t="s">
        <v>86</v>
      </c>
      <c r="AV301" s="13" t="s">
        <v>86</v>
      </c>
      <c r="AW301" s="13" t="s">
        <v>4</v>
      </c>
      <c r="AX301" s="13" t="s">
        <v>84</v>
      </c>
      <c r="AY301" s="245" t="s">
        <v>149</v>
      </c>
    </row>
    <row r="302" s="2" customFormat="1" ht="16.5" customHeight="1">
      <c r="A302" s="37"/>
      <c r="B302" s="38"/>
      <c r="C302" s="217" t="s">
        <v>485</v>
      </c>
      <c r="D302" s="217" t="s">
        <v>152</v>
      </c>
      <c r="E302" s="218" t="s">
        <v>491</v>
      </c>
      <c r="F302" s="219" t="s">
        <v>492</v>
      </c>
      <c r="G302" s="220" t="s">
        <v>155</v>
      </c>
      <c r="H302" s="221">
        <v>4.1399999999999997</v>
      </c>
      <c r="I302" s="222"/>
      <c r="J302" s="223">
        <f>ROUND(I302*H302,2)</f>
        <v>0</v>
      </c>
      <c r="K302" s="219" t="s">
        <v>156</v>
      </c>
      <c r="L302" s="43"/>
      <c r="M302" s="224" t="s">
        <v>1</v>
      </c>
      <c r="N302" s="225" t="s">
        <v>41</v>
      </c>
      <c r="O302" s="90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8" t="s">
        <v>265</v>
      </c>
      <c r="AT302" s="228" t="s">
        <v>152</v>
      </c>
      <c r="AU302" s="228" t="s">
        <v>86</v>
      </c>
      <c r="AY302" s="16" t="s">
        <v>149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6" t="s">
        <v>84</v>
      </c>
      <c r="BK302" s="229">
        <f>ROUND(I302*H302,2)</f>
        <v>0</v>
      </c>
      <c r="BL302" s="16" t="s">
        <v>265</v>
      </c>
      <c r="BM302" s="228" t="s">
        <v>974</v>
      </c>
    </row>
    <row r="303" s="2" customFormat="1">
      <c r="A303" s="37"/>
      <c r="B303" s="38"/>
      <c r="C303" s="39"/>
      <c r="D303" s="230" t="s">
        <v>159</v>
      </c>
      <c r="E303" s="39"/>
      <c r="F303" s="231" t="s">
        <v>494</v>
      </c>
      <c r="G303" s="39"/>
      <c r="H303" s="39"/>
      <c r="I303" s="232"/>
      <c r="J303" s="39"/>
      <c r="K303" s="39"/>
      <c r="L303" s="43"/>
      <c r="M303" s="233"/>
      <c r="N303" s="234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159</v>
      </c>
      <c r="AU303" s="16" t="s">
        <v>86</v>
      </c>
    </row>
    <row r="304" s="13" customFormat="1">
      <c r="A304" s="13"/>
      <c r="B304" s="235"/>
      <c r="C304" s="236"/>
      <c r="D304" s="230" t="s">
        <v>161</v>
      </c>
      <c r="E304" s="237" t="s">
        <v>1</v>
      </c>
      <c r="F304" s="238" t="s">
        <v>975</v>
      </c>
      <c r="G304" s="236"/>
      <c r="H304" s="239">
        <v>4.1399999999999997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161</v>
      </c>
      <c r="AU304" s="245" t="s">
        <v>86</v>
      </c>
      <c r="AV304" s="13" t="s">
        <v>86</v>
      </c>
      <c r="AW304" s="13" t="s">
        <v>33</v>
      </c>
      <c r="AX304" s="13" t="s">
        <v>76</v>
      </c>
      <c r="AY304" s="245" t="s">
        <v>149</v>
      </c>
    </row>
    <row r="305" s="14" customFormat="1">
      <c r="A305" s="14"/>
      <c r="B305" s="246"/>
      <c r="C305" s="247"/>
      <c r="D305" s="230" t="s">
        <v>161</v>
      </c>
      <c r="E305" s="248" t="s">
        <v>1</v>
      </c>
      <c r="F305" s="249" t="s">
        <v>163</v>
      </c>
      <c r="G305" s="247"/>
      <c r="H305" s="250">
        <v>4.1399999999999997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6" t="s">
        <v>161</v>
      </c>
      <c r="AU305" s="256" t="s">
        <v>86</v>
      </c>
      <c r="AV305" s="14" t="s">
        <v>157</v>
      </c>
      <c r="AW305" s="14" t="s">
        <v>33</v>
      </c>
      <c r="AX305" s="14" t="s">
        <v>84</v>
      </c>
      <c r="AY305" s="256" t="s">
        <v>149</v>
      </c>
    </row>
    <row r="306" s="2" customFormat="1" ht="16.5" customHeight="1">
      <c r="A306" s="37"/>
      <c r="B306" s="38"/>
      <c r="C306" s="217" t="s">
        <v>490</v>
      </c>
      <c r="D306" s="217" t="s">
        <v>152</v>
      </c>
      <c r="E306" s="218" t="s">
        <v>496</v>
      </c>
      <c r="F306" s="219" t="s">
        <v>497</v>
      </c>
      <c r="G306" s="220" t="s">
        <v>155</v>
      </c>
      <c r="H306" s="221">
        <v>12.16</v>
      </c>
      <c r="I306" s="222"/>
      <c r="J306" s="223">
        <f>ROUND(I306*H306,2)</f>
        <v>0</v>
      </c>
      <c r="K306" s="219" t="s">
        <v>156</v>
      </c>
      <c r="L306" s="43"/>
      <c r="M306" s="224" t="s">
        <v>1</v>
      </c>
      <c r="N306" s="225" t="s">
        <v>41</v>
      </c>
      <c r="O306" s="90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8" t="s">
        <v>265</v>
      </c>
      <c r="AT306" s="228" t="s">
        <v>152</v>
      </c>
      <c r="AU306" s="228" t="s">
        <v>86</v>
      </c>
      <c r="AY306" s="16" t="s">
        <v>149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6" t="s">
        <v>84</v>
      </c>
      <c r="BK306" s="229">
        <f>ROUND(I306*H306,2)</f>
        <v>0</v>
      </c>
      <c r="BL306" s="16" t="s">
        <v>265</v>
      </c>
      <c r="BM306" s="228" t="s">
        <v>976</v>
      </c>
    </row>
    <row r="307" s="2" customFormat="1">
      <c r="A307" s="37"/>
      <c r="B307" s="38"/>
      <c r="C307" s="39"/>
      <c r="D307" s="230" t="s">
        <v>159</v>
      </c>
      <c r="E307" s="39"/>
      <c r="F307" s="231" t="s">
        <v>499</v>
      </c>
      <c r="G307" s="39"/>
      <c r="H307" s="39"/>
      <c r="I307" s="232"/>
      <c r="J307" s="39"/>
      <c r="K307" s="39"/>
      <c r="L307" s="43"/>
      <c r="M307" s="233"/>
      <c r="N307" s="234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159</v>
      </c>
      <c r="AU307" s="16" t="s">
        <v>86</v>
      </c>
    </row>
    <row r="308" s="2" customFormat="1" ht="16.5" customHeight="1">
      <c r="A308" s="37"/>
      <c r="B308" s="38"/>
      <c r="C308" s="217" t="s">
        <v>495</v>
      </c>
      <c r="D308" s="217" t="s">
        <v>152</v>
      </c>
      <c r="E308" s="218" t="s">
        <v>501</v>
      </c>
      <c r="F308" s="219" t="s">
        <v>502</v>
      </c>
      <c r="G308" s="220" t="s">
        <v>155</v>
      </c>
      <c r="H308" s="221">
        <v>12.16</v>
      </c>
      <c r="I308" s="222"/>
      <c r="J308" s="223">
        <f>ROUND(I308*H308,2)</f>
        <v>0</v>
      </c>
      <c r="K308" s="219" t="s">
        <v>156</v>
      </c>
      <c r="L308" s="43"/>
      <c r="M308" s="224" t="s">
        <v>1</v>
      </c>
      <c r="N308" s="225" t="s">
        <v>41</v>
      </c>
      <c r="O308" s="90"/>
      <c r="P308" s="226">
        <f>O308*H308</f>
        <v>0</v>
      </c>
      <c r="Q308" s="226">
        <v>0.0015</v>
      </c>
      <c r="R308" s="226">
        <f>Q308*H308</f>
        <v>0.018239999999999999</v>
      </c>
      <c r="S308" s="226">
        <v>0</v>
      </c>
      <c r="T308" s="22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8" t="s">
        <v>265</v>
      </c>
      <c r="AT308" s="228" t="s">
        <v>152</v>
      </c>
      <c r="AU308" s="228" t="s">
        <v>86</v>
      </c>
      <c r="AY308" s="16" t="s">
        <v>149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6" t="s">
        <v>84</v>
      </c>
      <c r="BK308" s="229">
        <f>ROUND(I308*H308,2)</f>
        <v>0</v>
      </c>
      <c r="BL308" s="16" t="s">
        <v>265</v>
      </c>
      <c r="BM308" s="228" t="s">
        <v>977</v>
      </c>
    </row>
    <row r="309" s="2" customFormat="1">
      <c r="A309" s="37"/>
      <c r="B309" s="38"/>
      <c r="C309" s="39"/>
      <c r="D309" s="230" t="s">
        <v>159</v>
      </c>
      <c r="E309" s="39"/>
      <c r="F309" s="231" t="s">
        <v>504</v>
      </c>
      <c r="G309" s="39"/>
      <c r="H309" s="39"/>
      <c r="I309" s="232"/>
      <c r="J309" s="39"/>
      <c r="K309" s="39"/>
      <c r="L309" s="43"/>
      <c r="M309" s="233"/>
      <c r="N309" s="234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159</v>
      </c>
      <c r="AU309" s="16" t="s">
        <v>86</v>
      </c>
    </row>
    <row r="310" s="2" customFormat="1" ht="16.5" customHeight="1">
      <c r="A310" s="37"/>
      <c r="B310" s="38"/>
      <c r="C310" s="217" t="s">
        <v>500</v>
      </c>
      <c r="D310" s="217" t="s">
        <v>152</v>
      </c>
      <c r="E310" s="218" t="s">
        <v>506</v>
      </c>
      <c r="F310" s="219" t="s">
        <v>507</v>
      </c>
      <c r="G310" s="220" t="s">
        <v>508</v>
      </c>
      <c r="H310" s="221">
        <v>20.100000000000001</v>
      </c>
      <c r="I310" s="222"/>
      <c r="J310" s="223">
        <f>ROUND(I310*H310,2)</f>
        <v>0</v>
      </c>
      <c r="K310" s="219" t="s">
        <v>1</v>
      </c>
      <c r="L310" s="43"/>
      <c r="M310" s="224" t="s">
        <v>1</v>
      </c>
      <c r="N310" s="225" t="s">
        <v>41</v>
      </c>
      <c r="O310" s="90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8" t="s">
        <v>265</v>
      </c>
      <c r="AT310" s="228" t="s">
        <v>152</v>
      </c>
      <c r="AU310" s="228" t="s">
        <v>86</v>
      </c>
      <c r="AY310" s="16" t="s">
        <v>149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6" t="s">
        <v>84</v>
      </c>
      <c r="BK310" s="229">
        <f>ROUND(I310*H310,2)</f>
        <v>0</v>
      </c>
      <c r="BL310" s="16" t="s">
        <v>265</v>
      </c>
      <c r="BM310" s="228" t="s">
        <v>978</v>
      </c>
    </row>
    <row r="311" s="2" customFormat="1">
      <c r="A311" s="37"/>
      <c r="B311" s="38"/>
      <c r="C311" s="39"/>
      <c r="D311" s="230" t="s">
        <v>159</v>
      </c>
      <c r="E311" s="39"/>
      <c r="F311" s="231" t="s">
        <v>507</v>
      </c>
      <c r="G311" s="39"/>
      <c r="H311" s="39"/>
      <c r="I311" s="232"/>
      <c r="J311" s="39"/>
      <c r="K311" s="39"/>
      <c r="L311" s="43"/>
      <c r="M311" s="233"/>
      <c r="N311" s="234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159</v>
      </c>
      <c r="AU311" s="16" t="s">
        <v>86</v>
      </c>
    </row>
    <row r="312" s="13" customFormat="1">
      <c r="A312" s="13"/>
      <c r="B312" s="235"/>
      <c r="C312" s="236"/>
      <c r="D312" s="230" t="s">
        <v>161</v>
      </c>
      <c r="E312" s="237" t="s">
        <v>1</v>
      </c>
      <c r="F312" s="238" t="s">
        <v>979</v>
      </c>
      <c r="G312" s="236"/>
      <c r="H312" s="239">
        <v>20.100000000000001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161</v>
      </c>
      <c r="AU312" s="245" t="s">
        <v>86</v>
      </c>
      <c r="AV312" s="13" t="s">
        <v>86</v>
      </c>
      <c r="AW312" s="13" t="s">
        <v>33</v>
      </c>
      <c r="AX312" s="13" t="s">
        <v>76</v>
      </c>
      <c r="AY312" s="245" t="s">
        <v>149</v>
      </c>
    </row>
    <row r="313" s="14" customFormat="1">
      <c r="A313" s="14"/>
      <c r="B313" s="246"/>
      <c r="C313" s="247"/>
      <c r="D313" s="230" t="s">
        <v>161</v>
      </c>
      <c r="E313" s="248" t="s">
        <v>1</v>
      </c>
      <c r="F313" s="249" t="s">
        <v>163</v>
      </c>
      <c r="G313" s="247"/>
      <c r="H313" s="250">
        <v>20.100000000000001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161</v>
      </c>
      <c r="AU313" s="256" t="s">
        <v>86</v>
      </c>
      <c r="AV313" s="14" t="s">
        <v>157</v>
      </c>
      <c r="AW313" s="14" t="s">
        <v>33</v>
      </c>
      <c r="AX313" s="14" t="s">
        <v>84</v>
      </c>
      <c r="AY313" s="256" t="s">
        <v>149</v>
      </c>
    </row>
    <row r="314" s="2" customFormat="1" ht="16.5" customHeight="1">
      <c r="A314" s="37"/>
      <c r="B314" s="38"/>
      <c r="C314" s="217" t="s">
        <v>505</v>
      </c>
      <c r="D314" s="217" t="s">
        <v>152</v>
      </c>
      <c r="E314" s="218" t="s">
        <v>512</v>
      </c>
      <c r="F314" s="219" t="s">
        <v>513</v>
      </c>
      <c r="G314" s="220" t="s">
        <v>406</v>
      </c>
      <c r="H314" s="269"/>
      <c r="I314" s="222"/>
      <c r="J314" s="223">
        <f>ROUND(I314*H314,2)</f>
        <v>0</v>
      </c>
      <c r="K314" s="219" t="s">
        <v>156</v>
      </c>
      <c r="L314" s="43"/>
      <c r="M314" s="224" t="s">
        <v>1</v>
      </c>
      <c r="N314" s="225" t="s">
        <v>41</v>
      </c>
      <c r="O314" s="90"/>
      <c r="P314" s="226">
        <f>O314*H314</f>
        <v>0</v>
      </c>
      <c r="Q314" s="226">
        <v>0</v>
      </c>
      <c r="R314" s="226">
        <f>Q314*H314</f>
        <v>0</v>
      </c>
      <c r="S314" s="226">
        <v>0</v>
      </c>
      <c r="T314" s="22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8" t="s">
        <v>265</v>
      </c>
      <c r="AT314" s="228" t="s">
        <v>152</v>
      </c>
      <c r="AU314" s="228" t="s">
        <v>86</v>
      </c>
      <c r="AY314" s="16" t="s">
        <v>149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6" t="s">
        <v>84</v>
      </c>
      <c r="BK314" s="229">
        <f>ROUND(I314*H314,2)</f>
        <v>0</v>
      </c>
      <c r="BL314" s="16" t="s">
        <v>265</v>
      </c>
      <c r="BM314" s="228" t="s">
        <v>980</v>
      </c>
    </row>
    <row r="315" s="2" customFormat="1">
      <c r="A315" s="37"/>
      <c r="B315" s="38"/>
      <c r="C315" s="39"/>
      <c r="D315" s="230" t="s">
        <v>159</v>
      </c>
      <c r="E315" s="39"/>
      <c r="F315" s="231" t="s">
        <v>515</v>
      </c>
      <c r="G315" s="39"/>
      <c r="H315" s="39"/>
      <c r="I315" s="232"/>
      <c r="J315" s="39"/>
      <c r="K315" s="39"/>
      <c r="L315" s="43"/>
      <c r="M315" s="233"/>
      <c r="N315" s="234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159</v>
      </c>
      <c r="AU315" s="16" t="s">
        <v>86</v>
      </c>
    </row>
    <row r="316" s="12" customFormat="1" ht="22.8" customHeight="1">
      <c r="A316" s="12"/>
      <c r="B316" s="201"/>
      <c r="C316" s="202"/>
      <c r="D316" s="203" t="s">
        <v>75</v>
      </c>
      <c r="E316" s="215" t="s">
        <v>516</v>
      </c>
      <c r="F316" s="215" t="s">
        <v>517</v>
      </c>
      <c r="G316" s="202"/>
      <c r="H316" s="202"/>
      <c r="I316" s="205"/>
      <c r="J316" s="216">
        <f>BK316</f>
        <v>0</v>
      </c>
      <c r="K316" s="202"/>
      <c r="L316" s="207"/>
      <c r="M316" s="208"/>
      <c r="N316" s="209"/>
      <c r="O316" s="209"/>
      <c r="P316" s="210">
        <f>SUM(P317:P335)</f>
        <v>0</v>
      </c>
      <c r="Q316" s="209"/>
      <c r="R316" s="210">
        <f>SUM(R317:R335)</f>
        <v>0.17463599999999999</v>
      </c>
      <c r="S316" s="209"/>
      <c r="T316" s="211">
        <f>SUM(T317:T335)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2" t="s">
        <v>86</v>
      </c>
      <c r="AT316" s="213" t="s">
        <v>75</v>
      </c>
      <c r="AU316" s="213" t="s">
        <v>84</v>
      </c>
      <c r="AY316" s="212" t="s">
        <v>149</v>
      </c>
      <c r="BK316" s="214">
        <f>SUM(BK317:BK335)</f>
        <v>0</v>
      </c>
    </row>
    <row r="317" s="2" customFormat="1" ht="16.5" customHeight="1">
      <c r="A317" s="37"/>
      <c r="B317" s="38"/>
      <c r="C317" s="217" t="s">
        <v>511</v>
      </c>
      <c r="D317" s="217" t="s">
        <v>152</v>
      </c>
      <c r="E317" s="218" t="s">
        <v>518</v>
      </c>
      <c r="F317" s="219" t="s">
        <v>519</v>
      </c>
      <c r="G317" s="220" t="s">
        <v>155</v>
      </c>
      <c r="H317" s="221">
        <v>27.719999999999999</v>
      </c>
      <c r="I317" s="222"/>
      <c r="J317" s="223">
        <f>ROUND(I317*H317,2)</f>
        <v>0</v>
      </c>
      <c r="K317" s="219" t="s">
        <v>156</v>
      </c>
      <c r="L317" s="43"/>
      <c r="M317" s="224" t="s">
        <v>1</v>
      </c>
      <c r="N317" s="225" t="s">
        <v>41</v>
      </c>
      <c r="O317" s="90"/>
      <c r="P317" s="226">
        <f>O317*H317</f>
        <v>0</v>
      </c>
      <c r="Q317" s="226">
        <v>0.00029999999999999997</v>
      </c>
      <c r="R317" s="226">
        <f>Q317*H317</f>
        <v>0.0083159999999999987</v>
      </c>
      <c r="S317" s="226">
        <v>0</v>
      </c>
      <c r="T317" s="22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8" t="s">
        <v>265</v>
      </c>
      <c r="AT317" s="228" t="s">
        <v>152</v>
      </c>
      <c r="AU317" s="228" t="s">
        <v>86</v>
      </c>
      <c r="AY317" s="16" t="s">
        <v>149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6" t="s">
        <v>84</v>
      </c>
      <c r="BK317" s="229">
        <f>ROUND(I317*H317,2)</f>
        <v>0</v>
      </c>
      <c r="BL317" s="16" t="s">
        <v>265</v>
      </c>
      <c r="BM317" s="228" t="s">
        <v>981</v>
      </c>
    </row>
    <row r="318" s="2" customFormat="1">
      <c r="A318" s="37"/>
      <c r="B318" s="38"/>
      <c r="C318" s="39"/>
      <c r="D318" s="230" t="s">
        <v>159</v>
      </c>
      <c r="E318" s="39"/>
      <c r="F318" s="231" t="s">
        <v>521</v>
      </c>
      <c r="G318" s="39"/>
      <c r="H318" s="39"/>
      <c r="I318" s="232"/>
      <c r="J318" s="39"/>
      <c r="K318" s="39"/>
      <c r="L318" s="43"/>
      <c r="M318" s="233"/>
      <c r="N318" s="234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159</v>
      </c>
      <c r="AU318" s="16" t="s">
        <v>86</v>
      </c>
    </row>
    <row r="319" s="2" customFormat="1" ht="16.5" customHeight="1">
      <c r="A319" s="37"/>
      <c r="B319" s="38"/>
      <c r="C319" s="217" t="s">
        <v>166</v>
      </c>
      <c r="D319" s="217" t="s">
        <v>152</v>
      </c>
      <c r="E319" s="218" t="s">
        <v>529</v>
      </c>
      <c r="F319" s="219" t="s">
        <v>530</v>
      </c>
      <c r="G319" s="220" t="s">
        <v>155</v>
      </c>
      <c r="H319" s="221">
        <v>27.719999999999999</v>
      </c>
      <c r="I319" s="222"/>
      <c r="J319" s="223">
        <f>ROUND(I319*H319,2)</f>
        <v>0</v>
      </c>
      <c r="K319" s="219" t="s">
        <v>156</v>
      </c>
      <c r="L319" s="43"/>
      <c r="M319" s="224" t="s">
        <v>1</v>
      </c>
      <c r="N319" s="225" t="s">
        <v>41</v>
      </c>
      <c r="O319" s="90"/>
      <c r="P319" s="226">
        <f>O319*H319</f>
        <v>0</v>
      </c>
      <c r="Q319" s="226">
        <v>0.0060000000000000001</v>
      </c>
      <c r="R319" s="226">
        <f>Q319*H319</f>
        <v>0.16632</v>
      </c>
      <c r="S319" s="226">
        <v>0</v>
      </c>
      <c r="T319" s="22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8" t="s">
        <v>265</v>
      </c>
      <c r="AT319" s="228" t="s">
        <v>152</v>
      </c>
      <c r="AU319" s="228" t="s">
        <v>86</v>
      </c>
      <c r="AY319" s="16" t="s">
        <v>149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6" t="s">
        <v>84</v>
      </c>
      <c r="BK319" s="229">
        <f>ROUND(I319*H319,2)</f>
        <v>0</v>
      </c>
      <c r="BL319" s="16" t="s">
        <v>265</v>
      </c>
      <c r="BM319" s="228" t="s">
        <v>982</v>
      </c>
    </row>
    <row r="320" s="2" customFormat="1">
      <c r="A320" s="37"/>
      <c r="B320" s="38"/>
      <c r="C320" s="39"/>
      <c r="D320" s="230" t="s">
        <v>159</v>
      </c>
      <c r="E320" s="39"/>
      <c r="F320" s="231" t="s">
        <v>532</v>
      </c>
      <c r="G320" s="39"/>
      <c r="H320" s="39"/>
      <c r="I320" s="232"/>
      <c r="J320" s="39"/>
      <c r="K320" s="39"/>
      <c r="L320" s="43"/>
      <c r="M320" s="233"/>
      <c r="N320" s="234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159</v>
      </c>
      <c r="AU320" s="16" t="s">
        <v>86</v>
      </c>
    </row>
    <row r="321" s="13" customFormat="1">
      <c r="A321" s="13"/>
      <c r="B321" s="235"/>
      <c r="C321" s="236"/>
      <c r="D321" s="230" t="s">
        <v>161</v>
      </c>
      <c r="E321" s="237" t="s">
        <v>1</v>
      </c>
      <c r="F321" s="238" t="s">
        <v>983</v>
      </c>
      <c r="G321" s="236"/>
      <c r="H321" s="239">
        <v>27.719999999999999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161</v>
      </c>
      <c r="AU321" s="245" t="s">
        <v>86</v>
      </c>
      <c r="AV321" s="13" t="s">
        <v>86</v>
      </c>
      <c r="AW321" s="13" t="s">
        <v>33</v>
      </c>
      <c r="AX321" s="13" t="s">
        <v>76</v>
      </c>
      <c r="AY321" s="245" t="s">
        <v>149</v>
      </c>
    </row>
    <row r="322" s="14" customFormat="1">
      <c r="A322" s="14"/>
      <c r="B322" s="246"/>
      <c r="C322" s="247"/>
      <c r="D322" s="230" t="s">
        <v>161</v>
      </c>
      <c r="E322" s="248" t="s">
        <v>1</v>
      </c>
      <c r="F322" s="249" t="s">
        <v>163</v>
      </c>
      <c r="G322" s="247"/>
      <c r="H322" s="250">
        <v>27.719999999999999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161</v>
      </c>
      <c r="AU322" s="256" t="s">
        <v>86</v>
      </c>
      <c r="AV322" s="14" t="s">
        <v>157</v>
      </c>
      <c r="AW322" s="14" t="s">
        <v>33</v>
      </c>
      <c r="AX322" s="14" t="s">
        <v>84</v>
      </c>
      <c r="AY322" s="256" t="s">
        <v>149</v>
      </c>
    </row>
    <row r="323" s="2" customFormat="1" ht="16.5" customHeight="1">
      <c r="A323" s="37"/>
      <c r="B323" s="38"/>
      <c r="C323" s="259" t="s">
        <v>522</v>
      </c>
      <c r="D323" s="259" t="s">
        <v>206</v>
      </c>
      <c r="E323" s="260" t="s">
        <v>533</v>
      </c>
      <c r="F323" s="261" t="s">
        <v>534</v>
      </c>
      <c r="G323" s="262" t="s">
        <v>155</v>
      </c>
      <c r="H323" s="263">
        <v>28.274000000000001</v>
      </c>
      <c r="I323" s="264"/>
      <c r="J323" s="265">
        <f>ROUND(I323*H323,2)</f>
        <v>0</v>
      </c>
      <c r="K323" s="261" t="s">
        <v>1</v>
      </c>
      <c r="L323" s="266"/>
      <c r="M323" s="267" t="s">
        <v>1</v>
      </c>
      <c r="N323" s="268" t="s">
        <v>41</v>
      </c>
      <c r="O323" s="90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8" t="s">
        <v>375</v>
      </c>
      <c r="AT323" s="228" t="s">
        <v>206</v>
      </c>
      <c r="AU323" s="228" t="s">
        <v>86</v>
      </c>
      <c r="AY323" s="16" t="s">
        <v>149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6" t="s">
        <v>84</v>
      </c>
      <c r="BK323" s="229">
        <f>ROUND(I323*H323,2)</f>
        <v>0</v>
      </c>
      <c r="BL323" s="16" t="s">
        <v>265</v>
      </c>
      <c r="BM323" s="228" t="s">
        <v>984</v>
      </c>
    </row>
    <row r="324" s="13" customFormat="1">
      <c r="A324" s="13"/>
      <c r="B324" s="235"/>
      <c r="C324" s="236"/>
      <c r="D324" s="230" t="s">
        <v>161</v>
      </c>
      <c r="E324" s="236"/>
      <c r="F324" s="238" t="s">
        <v>985</v>
      </c>
      <c r="G324" s="236"/>
      <c r="H324" s="239">
        <v>28.274000000000001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161</v>
      </c>
      <c r="AU324" s="245" t="s">
        <v>86</v>
      </c>
      <c r="AV324" s="13" t="s">
        <v>86</v>
      </c>
      <c r="AW324" s="13" t="s">
        <v>4</v>
      </c>
      <c r="AX324" s="13" t="s">
        <v>84</v>
      </c>
      <c r="AY324" s="245" t="s">
        <v>149</v>
      </c>
    </row>
    <row r="325" s="2" customFormat="1" ht="16.5" customHeight="1">
      <c r="A325" s="37"/>
      <c r="B325" s="38"/>
      <c r="C325" s="217" t="s">
        <v>189</v>
      </c>
      <c r="D325" s="217" t="s">
        <v>152</v>
      </c>
      <c r="E325" s="218" t="s">
        <v>538</v>
      </c>
      <c r="F325" s="219" t="s">
        <v>539</v>
      </c>
      <c r="G325" s="220" t="s">
        <v>155</v>
      </c>
      <c r="H325" s="221">
        <v>27.719999999999999</v>
      </c>
      <c r="I325" s="222"/>
      <c r="J325" s="223">
        <f>ROUND(I325*H325,2)</f>
        <v>0</v>
      </c>
      <c r="K325" s="219" t="s">
        <v>156</v>
      </c>
      <c r="L325" s="43"/>
      <c r="M325" s="224" t="s">
        <v>1</v>
      </c>
      <c r="N325" s="225" t="s">
        <v>41</v>
      </c>
      <c r="O325" s="90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8" t="s">
        <v>265</v>
      </c>
      <c r="AT325" s="228" t="s">
        <v>152</v>
      </c>
      <c r="AU325" s="228" t="s">
        <v>86</v>
      </c>
      <c r="AY325" s="16" t="s">
        <v>149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6" t="s">
        <v>84</v>
      </c>
      <c r="BK325" s="229">
        <f>ROUND(I325*H325,2)</f>
        <v>0</v>
      </c>
      <c r="BL325" s="16" t="s">
        <v>265</v>
      </c>
      <c r="BM325" s="228" t="s">
        <v>986</v>
      </c>
    </row>
    <row r="326" s="2" customFormat="1">
      <c r="A326" s="37"/>
      <c r="B326" s="38"/>
      <c r="C326" s="39"/>
      <c r="D326" s="230" t="s">
        <v>159</v>
      </c>
      <c r="E326" s="39"/>
      <c r="F326" s="231" t="s">
        <v>541</v>
      </c>
      <c r="G326" s="39"/>
      <c r="H326" s="39"/>
      <c r="I326" s="232"/>
      <c r="J326" s="39"/>
      <c r="K326" s="39"/>
      <c r="L326" s="43"/>
      <c r="M326" s="233"/>
      <c r="N326" s="234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159</v>
      </c>
      <c r="AU326" s="16" t="s">
        <v>86</v>
      </c>
    </row>
    <row r="327" s="2" customFormat="1" ht="16.5" customHeight="1">
      <c r="A327" s="37"/>
      <c r="B327" s="38"/>
      <c r="C327" s="217" t="s">
        <v>198</v>
      </c>
      <c r="D327" s="217" t="s">
        <v>152</v>
      </c>
      <c r="E327" s="218" t="s">
        <v>543</v>
      </c>
      <c r="F327" s="219" t="s">
        <v>544</v>
      </c>
      <c r="G327" s="220" t="s">
        <v>155</v>
      </c>
      <c r="H327" s="221">
        <v>27.719999999999999</v>
      </c>
      <c r="I327" s="222"/>
      <c r="J327" s="223">
        <f>ROUND(I327*H327,2)</f>
        <v>0</v>
      </c>
      <c r="K327" s="219" t="s">
        <v>156</v>
      </c>
      <c r="L327" s="43"/>
      <c r="M327" s="224" t="s">
        <v>1</v>
      </c>
      <c r="N327" s="225" t="s">
        <v>41</v>
      </c>
      <c r="O327" s="90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8" t="s">
        <v>265</v>
      </c>
      <c r="AT327" s="228" t="s">
        <v>152</v>
      </c>
      <c r="AU327" s="228" t="s">
        <v>86</v>
      </c>
      <c r="AY327" s="16" t="s">
        <v>149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6" t="s">
        <v>84</v>
      </c>
      <c r="BK327" s="229">
        <f>ROUND(I327*H327,2)</f>
        <v>0</v>
      </c>
      <c r="BL327" s="16" t="s">
        <v>265</v>
      </c>
      <c r="BM327" s="228" t="s">
        <v>987</v>
      </c>
    </row>
    <row r="328" s="2" customFormat="1">
      <c r="A328" s="37"/>
      <c r="B328" s="38"/>
      <c r="C328" s="39"/>
      <c r="D328" s="230" t="s">
        <v>159</v>
      </c>
      <c r="E328" s="39"/>
      <c r="F328" s="231" t="s">
        <v>546</v>
      </c>
      <c r="G328" s="39"/>
      <c r="H328" s="39"/>
      <c r="I328" s="232"/>
      <c r="J328" s="39"/>
      <c r="K328" s="39"/>
      <c r="L328" s="43"/>
      <c r="M328" s="233"/>
      <c r="N328" s="234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159</v>
      </c>
      <c r="AU328" s="16" t="s">
        <v>86</v>
      </c>
    </row>
    <row r="329" s="2" customFormat="1" ht="16.5" customHeight="1">
      <c r="A329" s="37"/>
      <c r="B329" s="38"/>
      <c r="C329" s="217" t="s">
        <v>537</v>
      </c>
      <c r="D329" s="217" t="s">
        <v>152</v>
      </c>
      <c r="E329" s="218" t="s">
        <v>548</v>
      </c>
      <c r="F329" s="219" t="s">
        <v>549</v>
      </c>
      <c r="G329" s="220" t="s">
        <v>508</v>
      </c>
      <c r="H329" s="221">
        <v>13.199999999999999</v>
      </c>
      <c r="I329" s="222"/>
      <c r="J329" s="223">
        <f>ROUND(I329*H329,2)</f>
        <v>0</v>
      </c>
      <c r="K329" s="219" t="s">
        <v>1</v>
      </c>
      <c r="L329" s="43"/>
      <c r="M329" s="224" t="s">
        <v>1</v>
      </c>
      <c r="N329" s="225" t="s">
        <v>41</v>
      </c>
      <c r="O329" s="90"/>
      <c r="P329" s="226">
        <f>O329*H329</f>
        <v>0</v>
      </c>
      <c r="Q329" s="226">
        <v>0</v>
      </c>
      <c r="R329" s="226">
        <f>Q329*H329</f>
        <v>0</v>
      </c>
      <c r="S329" s="226">
        <v>0</v>
      </c>
      <c r="T329" s="22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8" t="s">
        <v>265</v>
      </c>
      <c r="AT329" s="228" t="s">
        <v>152</v>
      </c>
      <c r="AU329" s="228" t="s">
        <v>86</v>
      </c>
      <c r="AY329" s="16" t="s">
        <v>149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6" t="s">
        <v>84</v>
      </c>
      <c r="BK329" s="229">
        <f>ROUND(I329*H329,2)</f>
        <v>0</v>
      </c>
      <c r="BL329" s="16" t="s">
        <v>265</v>
      </c>
      <c r="BM329" s="228" t="s">
        <v>988</v>
      </c>
    </row>
    <row r="330" s="2" customFormat="1">
      <c r="A330" s="37"/>
      <c r="B330" s="38"/>
      <c r="C330" s="39"/>
      <c r="D330" s="230" t="s">
        <v>159</v>
      </c>
      <c r="E330" s="39"/>
      <c r="F330" s="231" t="s">
        <v>549</v>
      </c>
      <c r="G330" s="39"/>
      <c r="H330" s="39"/>
      <c r="I330" s="232"/>
      <c r="J330" s="39"/>
      <c r="K330" s="39"/>
      <c r="L330" s="43"/>
      <c r="M330" s="233"/>
      <c r="N330" s="234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159</v>
      </c>
      <c r="AU330" s="16" t="s">
        <v>86</v>
      </c>
    </row>
    <row r="331" s="13" customFormat="1">
      <c r="A331" s="13"/>
      <c r="B331" s="235"/>
      <c r="C331" s="236"/>
      <c r="D331" s="230" t="s">
        <v>161</v>
      </c>
      <c r="E331" s="237" t="s">
        <v>1</v>
      </c>
      <c r="F331" s="238" t="s">
        <v>989</v>
      </c>
      <c r="G331" s="236"/>
      <c r="H331" s="239">
        <v>13.199999999999999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161</v>
      </c>
      <c r="AU331" s="245" t="s">
        <v>86</v>
      </c>
      <c r="AV331" s="13" t="s">
        <v>86</v>
      </c>
      <c r="AW331" s="13" t="s">
        <v>33</v>
      </c>
      <c r="AX331" s="13" t="s">
        <v>76</v>
      </c>
      <c r="AY331" s="245" t="s">
        <v>149</v>
      </c>
    </row>
    <row r="332" s="14" customFormat="1">
      <c r="A332" s="14"/>
      <c r="B332" s="246"/>
      <c r="C332" s="247"/>
      <c r="D332" s="230" t="s">
        <v>161</v>
      </c>
      <c r="E332" s="248" t="s">
        <v>1</v>
      </c>
      <c r="F332" s="249" t="s">
        <v>163</v>
      </c>
      <c r="G332" s="247"/>
      <c r="H332" s="250">
        <v>13.199999999999999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6" t="s">
        <v>161</v>
      </c>
      <c r="AU332" s="256" t="s">
        <v>86</v>
      </c>
      <c r="AV332" s="14" t="s">
        <v>157</v>
      </c>
      <c r="AW332" s="14" t="s">
        <v>33</v>
      </c>
      <c r="AX332" s="14" t="s">
        <v>84</v>
      </c>
      <c r="AY332" s="256" t="s">
        <v>149</v>
      </c>
    </row>
    <row r="333" s="14" customFormat="1">
      <c r="A333" s="14"/>
      <c r="B333" s="246"/>
      <c r="C333" s="247"/>
      <c r="D333" s="230" t="s">
        <v>161</v>
      </c>
      <c r="E333" s="248" t="s">
        <v>1</v>
      </c>
      <c r="F333" s="249" t="s">
        <v>163</v>
      </c>
      <c r="G333" s="247"/>
      <c r="H333" s="250">
        <v>0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6" t="s">
        <v>161</v>
      </c>
      <c r="AU333" s="256" t="s">
        <v>86</v>
      </c>
      <c r="AV333" s="14" t="s">
        <v>157</v>
      </c>
      <c r="AW333" s="14" t="s">
        <v>33</v>
      </c>
      <c r="AX333" s="14" t="s">
        <v>76</v>
      </c>
      <c r="AY333" s="256" t="s">
        <v>149</v>
      </c>
    </row>
    <row r="334" s="2" customFormat="1" ht="16.5" customHeight="1">
      <c r="A334" s="37"/>
      <c r="B334" s="38"/>
      <c r="C334" s="217" t="s">
        <v>542</v>
      </c>
      <c r="D334" s="217" t="s">
        <v>152</v>
      </c>
      <c r="E334" s="218" t="s">
        <v>552</v>
      </c>
      <c r="F334" s="219" t="s">
        <v>553</v>
      </c>
      <c r="G334" s="220" t="s">
        <v>406</v>
      </c>
      <c r="H334" s="269"/>
      <c r="I334" s="222"/>
      <c r="J334" s="223">
        <f>ROUND(I334*H334,2)</f>
        <v>0</v>
      </c>
      <c r="K334" s="219" t="s">
        <v>156</v>
      </c>
      <c r="L334" s="43"/>
      <c r="M334" s="224" t="s">
        <v>1</v>
      </c>
      <c r="N334" s="225" t="s">
        <v>41</v>
      </c>
      <c r="O334" s="90"/>
      <c r="P334" s="226">
        <f>O334*H334</f>
        <v>0</v>
      </c>
      <c r="Q334" s="226">
        <v>0</v>
      </c>
      <c r="R334" s="226">
        <f>Q334*H334</f>
        <v>0</v>
      </c>
      <c r="S334" s="226">
        <v>0</v>
      </c>
      <c r="T334" s="22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8" t="s">
        <v>265</v>
      </c>
      <c r="AT334" s="228" t="s">
        <v>152</v>
      </c>
      <c r="AU334" s="228" t="s">
        <v>86</v>
      </c>
      <c r="AY334" s="16" t="s">
        <v>149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6" t="s">
        <v>84</v>
      </c>
      <c r="BK334" s="229">
        <f>ROUND(I334*H334,2)</f>
        <v>0</v>
      </c>
      <c r="BL334" s="16" t="s">
        <v>265</v>
      </c>
      <c r="BM334" s="228" t="s">
        <v>990</v>
      </c>
    </row>
    <row r="335" s="2" customFormat="1">
      <c r="A335" s="37"/>
      <c r="B335" s="38"/>
      <c r="C335" s="39"/>
      <c r="D335" s="230" t="s">
        <v>159</v>
      </c>
      <c r="E335" s="39"/>
      <c r="F335" s="231" t="s">
        <v>555</v>
      </c>
      <c r="G335" s="39"/>
      <c r="H335" s="39"/>
      <c r="I335" s="232"/>
      <c r="J335" s="39"/>
      <c r="K335" s="39"/>
      <c r="L335" s="43"/>
      <c r="M335" s="233"/>
      <c r="N335" s="234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159</v>
      </c>
      <c r="AU335" s="16" t="s">
        <v>86</v>
      </c>
    </row>
    <row r="336" s="12" customFormat="1" ht="22.8" customHeight="1">
      <c r="A336" s="12"/>
      <c r="B336" s="201"/>
      <c r="C336" s="202"/>
      <c r="D336" s="203" t="s">
        <v>75</v>
      </c>
      <c r="E336" s="215" t="s">
        <v>556</v>
      </c>
      <c r="F336" s="215" t="s">
        <v>557</v>
      </c>
      <c r="G336" s="202"/>
      <c r="H336" s="202"/>
      <c r="I336" s="205"/>
      <c r="J336" s="216">
        <f>BK336</f>
        <v>0</v>
      </c>
      <c r="K336" s="202"/>
      <c r="L336" s="207"/>
      <c r="M336" s="208"/>
      <c r="N336" s="209"/>
      <c r="O336" s="209"/>
      <c r="P336" s="210">
        <f>P337</f>
        <v>0</v>
      </c>
      <c r="Q336" s="209"/>
      <c r="R336" s="210">
        <f>R337</f>
        <v>0</v>
      </c>
      <c r="S336" s="209"/>
      <c r="T336" s="211">
        <f>T337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2" t="s">
        <v>86</v>
      </c>
      <c r="AT336" s="213" t="s">
        <v>75</v>
      </c>
      <c r="AU336" s="213" t="s">
        <v>84</v>
      </c>
      <c r="AY336" s="212" t="s">
        <v>149</v>
      </c>
      <c r="BK336" s="214">
        <f>BK337</f>
        <v>0</v>
      </c>
    </row>
    <row r="337" s="2" customFormat="1" ht="16.5" customHeight="1">
      <c r="A337" s="37"/>
      <c r="B337" s="38"/>
      <c r="C337" s="217" t="s">
        <v>547</v>
      </c>
      <c r="D337" s="217" t="s">
        <v>152</v>
      </c>
      <c r="E337" s="218" t="s">
        <v>559</v>
      </c>
      <c r="F337" s="219" t="s">
        <v>560</v>
      </c>
      <c r="G337" s="220" t="s">
        <v>232</v>
      </c>
      <c r="H337" s="221">
        <v>2</v>
      </c>
      <c r="I337" s="222"/>
      <c r="J337" s="223">
        <f>ROUND(I337*H337,2)</f>
        <v>0</v>
      </c>
      <c r="K337" s="219" t="s">
        <v>1</v>
      </c>
      <c r="L337" s="43"/>
      <c r="M337" s="224" t="s">
        <v>1</v>
      </c>
      <c r="N337" s="225" t="s">
        <v>41</v>
      </c>
      <c r="O337" s="90"/>
      <c r="P337" s="226">
        <f>O337*H337</f>
        <v>0</v>
      </c>
      <c r="Q337" s="226">
        <v>0</v>
      </c>
      <c r="R337" s="226">
        <f>Q337*H337</f>
        <v>0</v>
      </c>
      <c r="S337" s="226">
        <v>0</v>
      </c>
      <c r="T337" s="22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8" t="s">
        <v>265</v>
      </c>
      <c r="AT337" s="228" t="s">
        <v>152</v>
      </c>
      <c r="AU337" s="228" t="s">
        <v>86</v>
      </c>
      <c r="AY337" s="16" t="s">
        <v>149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6" t="s">
        <v>84</v>
      </c>
      <c r="BK337" s="229">
        <f>ROUND(I337*H337,2)</f>
        <v>0</v>
      </c>
      <c r="BL337" s="16" t="s">
        <v>265</v>
      </c>
      <c r="BM337" s="228" t="s">
        <v>991</v>
      </c>
    </row>
    <row r="338" s="12" customFormat="1" ht="22.8" customHeight="1">
      <c r="A338" s="12"/>
      <c r="B338" s="201"/>
      <c r="C338" s="202"/>
      <c r="D338" s="203" t="s">
        <v>75</v>
      </c>
      <c r="E338" s="215" t="s">
        <v>562</v>
      </c>
      <c r="F338" s="215" t="s">
        <v>563</v>
      </c>
      <c r="G338" s="202"/>
      <c r="H338" s="202"/>
      <c r="I338" s="205"/>
      <c r="J338" s="216">
        <f>BK338</f>
        <v>0</v>
      </c>
      <c r="K338" s="202"/>
      <c r="L338" s="207"/>
      <c r="M338" s="208"/>
      <c r="N338" s="209"/>
      <c r="O338" s="209"/>
      <c r="P338" s="210">
        <f>SUM(P339:P340)</f>
        <v>0</v>
      </c>
      <c r="Q338" s="209"/>
      <c r="R338" s="210">
        <f>SUM(R339:R340)</f>
        <v>0</v>
      </c>
      <c r="S338" s="209"/>
      <c r="T338" s="211">
        <f>SUM(T339:T340)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2" t="s">
        <v>86</v>
      </c>
      <c r="AT338" s="213" t="s">
        <v>75</v>
      </c>
      <c r="AU338" s="213" t="s">
        <v>84</v>
      </c>
      <c r="AY338" s="212" t="s">
        <v>149</v>
      </c>
      <c r="BK338" s="214">
        <f>SUM(BK339:BK340)</f>
        <v>0</v>
      </c>
    </row>
    <row r="339" s="2" customFormat="1" ht="16.5" customHeight="1">
      <c r="A339" s="37"/>
      <c r="B339" s="38"/>
      <c r="C339" s="217" t="s">
        <v>551</v>
      </c>
      <c r="D339" s="217" t="s">
        <v>152</v>
      </c>
      <c r="E339" s="218" t="s">
        <v>785</v>
      </c>
      <c r="F339" s="219" t="s">
        <v>786</v>
      </c>
      <c r="G339" s="220" t="s">
        <v>155</v>
      </c>
      <c r="H339" s="221">
        <v>12.16</v>
      </c>
      <c r="I339" s="222"/>
      <c r="J339" s="223">
        <f>ROUND(I339*H339,2)</f>
        <v>0</v>
      </c>
      <c r="K339" s="219" t="s">
        <v>1</v>
      </c>
      <c r="L339" s="43"/>
      <c r="M339" s="224" t="s">
        <v>1</v>
      </c>
      <c r="N339" s="225" t="s">
        <v>41</v>
      </c>
      <c r="O339" s="90"/>
      <c r="P339" s="226">
        <f>O339*H339</f>
        <v>0</v>
      </c>
      <c r="Q339" s="226">
        <v>0</v>
      </c>
      <c r="R339" s="226">
        <f>Q339*H339</f>
        <v>0</v>
      </c>
      <c r="S339" s="226">
        <v>0</v>
      </c>
      <c r="T339" s="22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28" t="s">
        <v>265</v>
      </c>
      <c r="AT339" s="228" t="s">
        <v>152</v>
      </c>
      <c r="AU339" s="228" t="s">
        <v>86</v>
      </c>
      <c r="AY339" s="16" t="s">
        <v>149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6" t="s">
        <v>84</v>
      </c>
      <c r="BK339" s="229">
        <f>ROUND(I339*H339,2)</f>
        <v>0</v>
      </c>
      <c r="BL339" s="16" t="s">
        <v>265</v>
      </c>
      <c r="BM339" s="228" t="s">
        <v>992</v>
      </c>
    </row>
    <row r="340" s="2" customFormat="1" ht="16.5" customHeight="1">
      <c r="A340" s="37"/>
      <c r="B340" s="38"/>
      <c r="C340" s="217" t="s">
        <v>558</v>
      </c>
      <c r="D340" s="217" t="s">
        <v>152</v>
      </c>
      <c r="E340" s="218" t="s">
        <v>565</v>
      </c>
      <c r="F340" s="219" t="s">
        <v>566</v>
      </c>
      <c r="G340" s="220" t="s">
        <v>155</v>
      </c>
      <c r="H340" s="221">
        <v>37.185000000000002</v>
      </c>
      <c r="I340" s="222"/>
      <c r="J340" s="223">
        <f>ROUND(I340*H340,2)</f>
        <v>0</v>
      </c>
      <c r="K340" s="219" t="s">
        <v>1</v>
      </c>
      <c r="L340" s="43"/>
      <c r="M340" s="273" t="s">
        <v>1</v>
      </c>
      <c r="N340" s="274" t="s">
        <v>41</v>
      </c>
      <c r="O340" s="275"/>
      <c r="P340" s="276">
        <f>O340*H340</f>
        <v>0</v>
      </c>
      <c r="Q340" s="276">
        <v>0</v>
      </c>
      <c r="R340" s="276">
        <f>Q340*H340</f>
        <v>0</v>
      </c>
      <c r="S340" s="276">
        <v>0</v>
      </c>
      <c r="T340" s="27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8" t="s">
        <v>265</v>
      </c>
      <c r="AT340" s="228" t="s">
        <v>152</v>
      </c>
      <c r="AU340" s="228" t="s">
        <v>86</v>
      </c>
      <c r="AY340" s="16" t="s">
        <v>149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6" t="s">
        <v>84</v>
      </c>
      <c r="BK340" s="229">
        <f>ROUND(I340*H340,2)</f>
        <v>0</v>
      </c>
      <c r="BL340" s="16" t="s">
        <v>265</v>
      </c>
      <c r="BM340" s="228" t="s">
        <v>993</v>
      </c>
    </row>
    <row r="341" s="2" customFormat="1" ht="6.96" customHeight="1">
      <c r="A341" s="37"/>
      <c r="B341" s="65"/>
      <c r="C341" s="66"/>
      <c r="D341" s="66"/>
      <c r="E341" s="66"/>
      <c r="F341" s="66"/>
      <c r="G341" s="66"/>
      <c r="H341" s="66"/>
      <c r="I341" s="66"/>
      <c r="J341" s="66"/>
      <c r="K341" s="66"/>
      <c r="L341" s="43"/>
      <c r="M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</row>
  </sheetData>
  <sheetProtection sheet="1" autoFilter="0" formatColumns="0" formatRows="0" objects="1" scenarios="1" spinCount="100000" saltValue="snRox9ydW08UzPcuLsC3UL0b2UbFUPtKPE3LUGFm1KUfpy8/FIbv6TedvfpmyTBs0qeY2OnGBY5oDMpNdiYiZg==" hashValue="GsC9CVh++UOaVZX8McufKI/hWsFzw5K7Ii4F0/5/KlLZaO39eMp/g+GPAsWJdAxq41EBaQcHM5fYCdi4n3DYzg==" algorithmName="SHA-512" password="CC35"/>
  <autoFilter ref="C136:K340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ZŠ Havlíčkova - modernizace WC v roce 2025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994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6. 3. 2025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ROUND(J137,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ROUND((SUM(BE137:BE323)),  2)</f>
        <v>0</v>
      </c>
      <c r="G33" s="37"/>
      <c r="H33" s="37"/>
      <c r="I33" s="154">
        <v>0.20999999999999999</v>
      </c>
      <c r="J33" s="153">
        <f>ROUND(((SUM(BE137:BE323))*I33),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ROUND((SUM(BF137:BF323)),  2)</f>
        <v>0</v>
      </c>
      <c r="G34" s="37"/>
      <c r="H34" s="37"/>
      <c r="I34" s="154">
        <v>0.12</v>
      </c>
      <c r="J34" s="153">
        <f>ROUND(((SUM(BF137:BF323))*I34),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ROUND((SUM(BG137:BG323)),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ROUND((SUM(BH137:BH323)),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ROUND((SUM(BI137:BI323)),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ZŠ Havlíčkova - modernizace WC v roce 2025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14 - Sociální zařízení dívky II - 3.NP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6. 3. 2025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Český Těšín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J137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113</v>
      </c>
      <c r="E97" s="181"/>
      <c r="F97" s="181"/>
      <c r="G97" s="181"/>
      <c r="H97" s="181"/>
      <c r="I97" s="181"/>
      <c r="J97" s="182">
        <f>J138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114</v>
      </c>
      <c r="E98" s="187"/>
      <c r="F98" s="187"/>
      <c r="G98" s="187"/>
      <c r="H98" s="187"/>
      <c r="I98" s="187"/>
      <c r="J98" s="188">
        <f>J139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115</v>
      </c>
      <c r="E99" s="187"/>
      <c r="F99" s="187"/>
      <c r="G99" s="187"/>
      <c r="H99" s="187"/>
      <c r="I99" s="187"/>
      <c r="J99" s="188">
        <f>J144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116</v>
      </c>
      <c r="E100" s="187"/>
      <c r="F100" s="187"/>
      <c r="G100" s="187"/>
      <c r="H100" s="187"/>
      <c r="I100" s="187"/>
      <c r="J100" s="188">
        <f>J145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4"/>
      <c r="C101" s="185"/>
      <c r="D101" s="186" t="s">
        <v>117</v>
      </c>
      <c r="E101" s="187"/>
      <c r="F101" s="187"/>
      <c r="G101" s="187"/>
      <c r="H101" s="187"/>
      <c r="I101" s="187"/>
      <c r="J101" s="188">
        <f>J157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4"/>
      <c r="C102" s="185"/>
      <c r="D102" s="186" t="s">
        <v>118</v>
      </c>
      <c r="E102" s="187"/>
      <c r="F102" s="187"/>
      <c r="G102" s="187"/>
      <c r="H102" s="187"/>
      <c r="I102" s="187"/>
      <c r="J102" s="188">
        <f>J162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119</v>
      </c>
      <c r="E103" s="187"/>
      <c r="F103" s="187"/>
      <c r="G103" s="187"/>
      <c r="H103" s="187"/>
      <c r="I103" s="187"/>
      <c r="J103" s="188">
        <f>J167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4"/>
      <c r="C104" s="185"/>
      <c r="D104" s="186" t="s">
        <v>120</v>
      </c>
      <c r="E104" s="187"/>
      <c r="F104" s="187"/>
      <c r="G104" s="187"/>
      <c r="H104" s="187"/>
      <c r="I104" s="187"/>
      <c r="J104" s="188">
        <f>J168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4"/>
      <c r="C105" s="185"/>
      <c r="D105" s="186" t="s">
        <v>121</v>
      </c>
      <c r="E105" s="187"/>
      <c r="F105" s="187"/>
      <c r="G105" s="187"/>
      <c r="H105" s="187"/>
      <c r="I105" s="187"/>
      <c r="J105" s="188">
        <f>J173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4"/>
      <c r="C106" s="185"/>
      <c r="D106" s="186" t="s">
        <v>122</v>
      </c>
      <c r="E106" s="187"/>
      <c r="F106" s="187"/>
      <c r="G106" s="187"/>
      <c r="H106" s="187"/>
      <c r="I106" s="187"/>
      <c r="J106" s="188">
        <f>J176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4"/>
      <c r="C107" s="185"/>
      <c r="D107" s="186" t="s">
        <v>123</v>
      </c>
      <c r="E107" s="187"/>
      <c r="F107" s="187"/>
      <c r="G107" s="187"/>
      <c r="H107" s="187"/>
      <c r="I107" s="187"/>
      <c r="J107" s="188">
        <f>J231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8"/>
      <c r="C108" s="179"/>
      <c r="D108" s="180" t="s">
        <v>124</v>
      </c>
      <c r="E108" s="181"/>
      <c r="F108" s="181"/>
      <c r="G108" s="181"/>
      <c r="H108" s="181"/>
      <c r="I108" s="181"/>
      <c r="J108" s="182">
        <f>J234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4"/>
      <c r="C109" s="185"/>
      <c r="D109" s="186" t="s">
        <v>125</v>
      </c>
      <c r="E109" s="187"/>
      <c r="F109" s="187"/>
      <c r="G109" s="187"/>
      <c r="H109" s="187"/>
      <c r="I109" s="187"/>
      <c r="J109" s="188">
        <f>J235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126</v>
      </c>
      <c r="E110" s="187"/>
      <c r="F110" s="187"/>
      <c r="G110" s="187"/>
      <c r="H110" s="187"/>
      <c r="I110" s="187"/>
      <c r="J110" s="188">
        <f>J254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127</v>
      </c>
      <c r="E111" s="187"/>
      <c r="F111" s="187"/>
      <c r="G111" s="187"/>
      <c r="H111" s="187"/>
      <c r="I111" s="187"/>
      <c r="J111" s="188">
        <f>J256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128</v>
      </c>
      <c r="E112" s="187"/>
      <c r="F112" s="187"/>
      <c r="G112" s="187"/>
      <c r="H112" s="187"/>
      <c r="I112" s="187"/>
      <c r="J112" s="188">
        <f>J261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129</v>
      </c>
      <c r="E113" s="187"/>
      <c r="F113" s="187"/>
      <c r="G113" s="187"/>
      <c r="H113" s="187"/>
      <c r="I113" s="187"/>
      <c r="J113" s="188">
        <f>J272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130</v>
      </c>
      <c r="E114" s="187"/>
      <c r="F114" s="187"/>
      <c r="G114" s="187"/>
      <c r="H114" s="187"/>
      <c r="I114" s="187"/>
      <c r="J114" s="188">
        <f>J279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131</v>
      </c>
      <c r="E115" s="187"/>
      <c r="F115" s="187"/>
      <c r="G115" s="187"/>
      <c r="H115" s="187"/>
      <c r="I115" s="187"/>
      <c r="J115" s="188">
        <f>J302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132</v>
      </c>
      <c r="E116" s="187"/>
      <c r="F116" s="187"/>
      <c r="G116" s="187"/>
      <c r="H116" s="187"/>
      <c r="I116" s="187"/>
      <c r="J116" s="188">
        <f>J319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133</v>
      </c>
      <c r="E117" s="187"/>
      <c r="F117" s="187"/>
      <c r="G117" s="187"/>
      <c r="H117" s="187"/>
      <c r="I117" s="187"/>
      <c r="J117" s="188">
        <f>J321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134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173" t="str">
        <f>E7</f>
        <v>ZŠ Havlíčkova - modernizace WC v roce 2025</v>
      </c>
      <c r="F127" s="31"/>
      <c r="G127" s="31"/>
      <c r="H127" s="31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106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E9</f>
        <v>SO 14 - Sociální zařízení dívky II - 3.NP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9"/>
      <c r="E131" s="39"/>
      <c r="F131" s="26" t="str">
        <f>F12</f>
        <v xml:space="preserve"> </v>
      </c>
      <c r="G131" s="39"/>
      <c r="H131" s="39"/>
      <c r="I131" s="31" t="s">
        <v>22</v>
      </c>
      <c r="J131" s="78" t="str">
        <f>IF(J12="","",J12)</f>
        <v>6. 3. 2025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9"/>
      <c r="E133" s="39"/>
      <c r="F133" s="26" t="str">
        <f>E15</f>
        <v>Město Český Těšín</v>
      </c>
      <c r="G133" s="39"/>
      <c r="H133" s="39"/>
      <c r="I133" s="31" t="s">
        <v>32</v>
      </c>
      <c r="J133" s="35" t="str">
        <f>E21</f>
        <v xml:space="preserve"> 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30</v>
      </c>
      <c r="D134" s="39"/>
      <c r="E134" s="39"/>
      <c r="F134" s="26" t="str">
        <f>IF(E18="","",E18)</f>
        <v>Vyplň údaj</v>
      </c>
      <c r="G134" s="39"/>
      <c r="H134" s="39"/>
      <c r="I134" s="31" t="s">
        <v>34</v>
      </c>
      <c r="J134" s="35" t="str">
        <f>E24</f>
        <v xml:space="preserve"> 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0"/>
      <c r="B136" s="191"/>
      <c r="C136" s="192" t="s">
        <v>135</v>
      </c>
      <c r="D136" s="193" t="s">
        <v>61</v>
      </c>
      <c r="E136" s="193" t="s">
        <v>57</v>
      </c>
      <c r="F136" s="193" t="s">
        <v>58</v>
      </c>
      <c r="G136" s="193" t="s">
        <v>136</v>
      </c>
      <c r="H136" s="193" t="s">
        <v>137</v>
      </c>
      <c r="I136" s="193" t="s">
        <v>138</v>
      </c>
      <c r="J136" s="193" t="s">
        <v>110</v>
      </c>
      <c r="K136" s="194" t="s">
        <v>139</v>
      </c>
      <c r="L136" s="195"/>
      <c r="M136" s="99" t="s">
        <v>1</v>
      </c>
      <c r="N136" s="100" t="s">
        <v>40</v>
      </c>
      <c r="O136" s="100" t="s">
        <v>140</v>
      </c>
      <c r="P136" s="100" t="s">
        <v>141</v>
      </c>
      <c r="Q136" s="100" t="s">
        <v>142</v>
      </c>
      <c r="R136" s="100" t="s">
        <v>143</v>
      </c>
      <c r="S136" s="100" t="s">
        <v>144</v>
      </c>
      <c r="T136" s="101" t="s">
        <v>145</v>
      </c>
      <c r="U136" s="190"/>
      <c r="V136" s="190"/>
      <c r="W136" s="190"/>
      <c r="X136" s="190"/>
      <c r="Y136" s="190"/>
      <c r="Z136" s="190"/>
      <c r="AA136" s="190"/>
      <c r="AB136" s="190"/>
      <c r="AC136" s="190"/>
      <c r="AD136" s="190"/>
      <c r="AE136" s="190"/>
    </row>
    <row r="137" s="2" customFormat="1" ht="22.8" customHeight="1">
      <c r="A137" s="37"/>
      <c r="B137" s="38"/>
      <c r="C137" s="106" t="s">
        <v>146</v>
      </c>
      <c r="D137" s="39"/>
      <c r="E137" s="39"/>
      <c r="F137" s="39"/>
      <c r="G137" s="39"/>
      <c r="H137" s="39"/>
      <c r="I137" s="39"/>
      <c r="J137" s="196">
        <f>BK137</f>
        <v>0</v>
      </c>
      <c r="K137" s="39"/>
      <c r="L137" s="43"/>
      <c r="M137" s="102"/>
      <c r="N137" s="197"/>
      <c r="O137" s="103"/>
      <c r="P137" s="198">
        <f>P138+P234</f>
        <v>0</v>
      </c>
      <c r="Q137" s="103"/>
      <c r="R137" s="198">
        <f>R138+R234</f>
        <v>4.3077535000000005</v>
      </c>
      <c r="S137" s="103"/>
      <c r="T137" s="199">
        <f>T138+T234</f>
        <v>13.920442100000001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75</v>
      </c>
      <c r="AU137" s="16" t="s">
        <v>112</v>
      </c>
      <c r="BK137" s="200">
        <f>BK138+BK234</f>
        <v>0</v>
      </c>
    </row>
    <row r="138" s="12" customFormat="1" ht="25.92" customHeight="1">
      <c r="A138" s="12"/>
      <c r="B138" s="201"/>
      <c r="C138" s="202"/>
      <c r="D138" s="203" t="s">
        <v>75</v>
      </c>
      <c r="E138" s="204" t="s">
        <v>147</v>
      </c>
      <c r="F138" s="204" t="s">
        <v>148</v>
      </c>
      <c r="G138" s="202"/>
      <c r="H138" s="202"/>
      <c r="I138" s="205"/>
      <c r="J138" s="206">
        <f>BK138</f>
        <v>0</v>
      </c>
      <c r="K138" s="202"/>
      <c r="L138" s="207"/>
      <c r="M138" s="208"/>
      <c r="N138" s="209"/>
      <c r="O138" s="209"/>
      <c r="P138" s="210">
        <f>P139+P144+P167</f>
        <v>0</v>
      </c>
      <c r="Q138" s="209"/>
      <c r="R138" s="210">
        <f>R139+R144+R167</f>
        <v>3.3279958000000005</v>
      </c>
      <c r="S138" s="209"/>
      <c r="T138" s="211">
        <f>T139+T144+T167</f>
        <v>13.920442100000001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84</v>
      </c>
      <c r="AT138" s="213" t="s">
        <v>75</v>
      </c>
      <c r="AU138" s="213" t="s">
        <v>76</v>
      </c>
      <c r="AY138" s="212" t="s">
        <v>149</v>
      </c>
      <c r="BK138" s="214">
        <f>BK139+BK144+BK167</f>
        <v>0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150</v>
      </c>
      <c r="F139" s="215" t="s">
        <v>151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SUM(P140:P143)</f>
        <v>0</v>
      </c>
      <c r="Q139" s="209"/>
      <c r="R139" s="210">
        <f>SUM(R140:R143)</f>
        <v>0.28305599999999997</v>
      </c>
      <c r="S139" s="209"/>
      <c r="T139" s="211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149</v>
      </c>
      <c r="BK139" s="214">
        <f>SUM(BK140:BK143)</f>
        <v>0</v>
      </c>
    </row>
    <row r="140" s="2" customFormat="1" ht="16.5" customHeight="1">
      <c r="A140" s="37"/>
      <c r="B140" s="38"/>
      <c r="C140" s="217" t="s">
        <v>84</v>
      </c>
      <c r="D140" s="217" t="s">
        <v>152</v>
      </c>
      <c r="E140" s="218" t="s">
        <v>153</v>
      </c>
      <c r="F140" s="219" t="s">
        <v>154</v>
      </c>
      <c r="G140" s="220" t="s">
        <v>155</v>
      </c>
      <c r="H140" s="221">
        <v>4.7999999999999998</v>
      </c>
      <c r="I140" s="222"/>
      <c r="J140" s="223">
        <f>ROUND(I140*H140,2)</f>
        <v>0</v>
      </c>
      <c r="K140" s="219" t="s">
        <v>156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0.058970000000000002</v>
      </c>
      <c r="R140" s="226">
        <f>Q140*H140</f>
        <v>0.28305599999999997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157</v>
      </c>
      <c r="AT140" s="228" t="s">
        <v>152</v>
      </c>
      <c r="AU140" s="228" t="s">
        <v>86</v>
      </c>
      <c r="AY140" s="16" t="s">
        <v>149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157</v>
      </c>
      <c r="BM140" s="228" t="s">
        <v>995</v>
      </c>
    </row>
    <row r="141" s="2" customFormat="1">
      <c r="A141" s="37"/>
      <c r="B141" s="38"/>
      <c r="C141" s="39"/>
      <c r="D141" s="230" t="s">
        <v>159</v>
      </c>
      <c r="E141" s="39"/>
      <c r="F141" s="231" t="s">
        <v>160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86</v>
      </c>
    </row>
    <row r="142" s="13" customFormat="1">
      <c r="A142" s="13"/>
      <c r="B142" s="235"/>
      <c r="C142" s="236"/>
      <c r="D142" s="230" t="s">
        <v>161</v>
      </c>
      <c r="E142" s="237" t="s">
        <v>1</v>
      </c>
      <c r="F142" s="238" t="s">
        <v>897</v>
      </c>
      <c r="G142" s="236"/>
      <c r="H142" s="239">
        <v>4.7999999999999998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161</v>
      </c>
      <c r="AU142" s="245" t="s">
        <v>86</v>
      </c>
      <c r="AV142" s="13" t="s">
        <v>86</v>
      </c>
      <c r="AW142" s="13" t="s">
        <v>33</v>
      </c>
      <c r="AX142" s="13" t="s">
        <v>76</v>
      </c>
      <c r="AY142" s="245" t="s">
        <v>149</v>
      </c>
    </row>
    <row r="143" s="14" customFormat="1">
      <c r="A143" s="14"/>
      <c r="B143" s="246"/>
      <c r="C143" s="247"/>
      <c r="D143" s="230" t="s">
        <v>161</v>
      </c>
      <c r="E143" s="248" t="s">
        <v>1</v>
      </c>
      <c r="F143" s="249" t="s">
        <v>163</v>
      </c>
      <c r="G143" s="247"/>
      <c r="H143" s="250">
        <v>4.7999999999999998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161</v>
      </c>
      <c r="AU143" s="256" t="s">
        <v>86</v>
      </c>
      <c r="AV143" s="14" t="s">
        <v>157</v>
      </c>
      <c r="AW143" s="14" t="s">
        <v>33</v>
      </c>
      <c r="AX143" s="14" t="s">
        <v>84</v>
      </c>
      <c r="AY143" s="256" t="s">
        <v>149</v>
      </c>
    </row>
    <row r="144" s="12" customFormat="1" ht="22.8" customHeight="1">
      <c r="A144" s="12"/>
      <c r="B144" s="201"/>
      <c r="C144" s="202"/>
      <c r="D144" s="203" t="s">
        <v>75</v>
      </c>
      <c r="E144" s="215" t="s">
        <v>164</v>
      </c>
      <c r="F144" s="215" t="s">
        <v>165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P145+P157+P162</f>
        <v>0</v>
      </c>
      <c r="Q144" s="209"/>
      <c r="R144" s="210">
        <f>R145+R157+R162</f>
        <v>3.0427077000000002</v>
      </c>
      <c r="S144" s="209"/>
      <c r="T144" s="211">
        <f>T145+T157+T162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75</v>
      </c>
      <c r="AU144" s="213" t="s">
        <v>84</v>
      </c>
      <c r="AY144" s="212" t="s">
        <v>149</v>
      </c>
      <c r="BK144" s="214">
        <f>BK145+BK157+BK162</f>
        <v>0</v>
      </c>
    </row>
    <row r="145" s="12" customFormat="1" ht="20.88" customHeight="1">
      <c r="A145" s="12"/>
      <c r="B145" s="201"/>
      <c r="C145" s="202"/>
      <c r="D145" s="203" t="s">
        <v>75</v>
      </c>
      <c r="E145" s="215" t="s">
        <v>166</v>
      </c>
      <c r="F145" s="215" t="s">
        <v>167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SUM(P146:P156)</f>
        <v>0</v>
      </c>
      <c r="Q145" s="209"/>
      <c r="R145" s="210">
        <f>SUM(R146:R156)</f>
        <v>1.4792877</v>
      </c>
      <c r="S145" s="209"/>
      <c r="T145" s="211">
        <f>SUM(T146:T156)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84</v>
      </c>
      <c r="AT145" s="213" t="s">
        <v>75</v>
      </c>
      <c r="AU145" s="213" t="s">
        <v>86</v>
      </c>
      <c r="AY145" s="212" t="s">
        <v>149</v>
      </c>
      <c r="BK145" s="214">
        <f>SUM(BK146:BK156)</f>
        <v>0</v>
      </c>
    </row>
    <row r="146" s="2" customFormat="1" ht="16.5" customHeight="1">
      <c r="A146" s="37"/>
      <c r="B146" s="38"/>
      <c r="C146" s="217" t="s">
        <v>86</v>
      </c>
      <c r="D146" s="217" t="s">
        <v>152</v>
      </c>
      <c r="E146" s="218" t="s">
        <v>176</v>
      </c>
      <c r="F146" s="219" t="s">
        <v>177</v>
      </c>
      <c r="G146" s="220" t="s">
        <v>155</v>
      </c>
      <c r="H146" s="221">
        <v>43.664999999999999</v>
      </c>
      <c r="I146" s="222"/>
      <c r="J146" s="223">
        <f>ROUND(I146*H146,2)</f>
        <v>0</v>
      </c>
      <c r="K146" s="219" t="s">
        <v>156</v>
      </c>
      <c r="L146" s="43"/>
      <c r="M146" s="224" t="s">
        <v>1</v>
      </c>
      <c r="N146" s="225" t="s">
        <v>41</v>
      </c>
      <c r="O146" s="90"/>
      <c r="P146" s="226">
        <f>O146*H146</f>
        <v>0</v>
      </c>
      <c r="Q146" s="226">
        <v>0.018380000000000001</v>
      </c>
      <c r="R146" s="226">
        <f>Q146*H146</f>
        <v>0.80256269999999996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157</v>
      </c>
      <c r="AT146" s="228" t="s">
        <v>152</v>
      </c>
      <c r="AU146" s="228" t="s">
        <v>150</v>
      </c>
      <c r="AY146" s="16" t="s">
        <v>149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157</v>
      </c>
      <c r="BM146" s="228" t="s">
        <v>996</v>
      </c>
    </row>
    <row r="147" s="2" customFormat="1">
      <c r="A147" s="37"/>
      <c r="B147" s="38"/>
      <c r="C147" s="39"/>
      <c r="D147" s="230" t="s">
        <v>159</v>
      </c>
      <c r="E147" s="39"/>
      <c r="F147" s="231" t="s">
        <v>179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159</v>
      </c>
      <c r="AU147" s="16" t="s">
        <v>150</v>
      </c>
    </row>
    <row r="148" s="13" customFormat="1">
      <c r="A148" s="13"/>
      <c r="B148" s="235"/>
      <c r="C148" s="236"/>
      <c r="D148" s="230" t="s">
        <v>161</v>
      </c>
      <c r="E148" s="237" t="s">
        <v>1</v>
      </c>
      <c r="F148" s="238" t="s">
        <v>997</v>
      </c>
      <c r="G148" s="236"/>
      <c r="H148" s="239">
        <v>27.263999999999999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161</v>
      </c>
      <c r="AU148" s="245" t="s">
        <v>150</v>
      </c>
      <c r="AV148" s="13" t="s">
        <v>86</v>
      </c>
      <c r="AW148" s="13" t="s">
        <v>33</v>
      </c>
      <c r="AX148" s="13" t="s">
        <v>76</v>
      </c>
      <c r="AY148" s="245" t="s">
        <v>149</v>
      </c>
    </row>
    <row r="149" s="13" customFormat="1">
      <c r="A149" s="13"/>
      <c r="B149" s="235"/>
      <c r="C149" s="236"/>
      <c r="D149" s="230" t="s">
        <v>161</v>
      </c>
      <c r="E149" s="237" t="s">
        <v>1</v>
      </c>
      <c r="F149" s="238" t="s">
        <v>998</v>
      </c>
      <c r="G149" s="236"/>
      <c r="H149" s="239">
        <v>16.401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161</v>
      </c>
      <c r="AU149" s="245" t="s">
        <v>150</v>
      </c>
      <c r="AV149" s="13" t="s">
        <v>86</v>
      </c>
      <c r="AW149" s="13" t="s">
        <v>33</v>
      </c>
      <c r="AX149" s="13" t="s">
        <v>76</v>
      </c>
      <c r="AY149" s="245" t="s">
        <v>149</v>
      </c>
    </row>
    <row r="150" s="14" customFormat="1">
      <c r="A150" s="14"/>
      <c r="B150" s="246"/>
      <c r="C150" s="247"/>
      <c r="D150" s="230" t="s">
        <v>161</v>
      </c>
      <c r="E150" s="248" t="s">
        <v>1</v>
      </c>
      <c r="F150" s="249" t="s">
        <v>163</v>
      </c>
      <c r="G150" s="247"/>
      <c r="H150" s="250">
        <v>43.664999999999999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161</v>
      </c>
      <c r="AU150" s="256" t="s">
        <v>150</v>
      </c>
      <c r="AV150" s="14" t="s">
        <v>157</v>
      </c>
      <c r="AW150" s="14" t="s">
        <v>33</v>
      </c>
      <c r="AX150" s="14" t="s">
        <v>84</v>
      </c>
      <c r="AY150" s="256" t="s">
        <v>149</v>
      </c>
    </row>
    <row r="151" s="2" customFormat="1" ht="16.5" customHeight="1">
      <c r="A151" s="37"/>
      <c r="B151" s="38"/>
      <c r="C151" s="217" t="s">
        <v>150</v>
      </c>
      <c r="D151" s="217" t="s">
        <v>152</v>
      </c>
      <c r="E151" s="218" t="s">
        <v>180</v>
      </c>
      <c r="F151" s="219" t="s">
        <v>181</v>
      </c>
      <c r="G151" s="220" t="s">
        <v>155</v>
      </c>
      <c r="H151" s="221">
        <v>32.225000000000001</v>
      </c>
      <c r="I151" s="222"/>
      <c r="J151" s="223">
        <f>ROUND(I151*H151,2)</f>
        <v>0</v>
      </c>
      <c r="K151" s="219" t="s">
        <v>156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0.021000000000000001</v>
      </c>
      <c r="R151" s="226">
        <f>Q151*H151</f>
        <v>0.67672500000000002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157</v>
      </c>
      <c r="AT151" s="228" t="s">
        <v>152</v>
      </c>
      <c r="AU151" s="228" t="s">
        <v>150</v>
      </c>
      <c r="AY151" s="16" t="s">
        <v>149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157</v>
      </c>
      <c r="BM151" s="228" t="s">
        <v>999</v>
      </c>
    </row>
    <row r="152" s="2" customFormat="1">
      <c r="A152" s="37"/>
      <c r="B152" s="38"/>
      <c r="C152" s="39"/>
      <c r="D152" s="230" t="s">
        <v>159</v>
      </c>
      <c r="E152" s="39"/>
      <c r="F152" s="231" t="s">
        <v>183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159</v>
      </c>
      <c r="AU152" s="16" t="s">
        <v>150</v>
      </c>
    </row>
    <row r="153" s="13" customFormat="1">
      <c r="A153" s="13"/>
      <c r="B153" s="235"/>
      <c r="C153" s="236"/>
      <c r="D153" s="230" t="s">
        <v>161</v>
      </c>
      <c r="E153" s="237" t="s">
        <v>1</v>
      </c>
      <c r="F153" s="238" t="s">
        <v>1000</v>
      </c>
      <c r="G153" s="236"/>
      <c r="H153" s="239">
        <v>21.120000000000001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161</v>
      </c>
      <c r="AU153" s="245" t="s">
        <v>150</v>
      </c>
      <c r="AV153" s="13" t="s">
        <v>86</v>
      </c>
      <c r="AW153" s="13" t="s">
        <v>33</v>
      </c>
      <c r="AX153" s="13" t="s">
        <v>76</v>
      </c>
      <c r="AY153" s="245" t="s">
        <v>149</v>
      </c>
    </row>
    <row r="154" s="13" customFormat="1">
      <c r="A154" s="13"/>
      <c r="B154" s="235"/>
      <c r="C154" s="236"/>
      <c r="D154" s="230" t="s">
        <v>161</v>
      </c>
      <c r="E154" s="237" t="s">
        <v>1</v>
      </c>
      <c r="F154" s="238" t="s">
        <v>1001</v>
      </c>
      <c r="G154" s="236"/>
      <c r="H154" s="239">
        <v>-1.6000000000000001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161</v>
      </c>
      <c r="AU154" s="245" t="s">
        <v>150</v>
      </c>
      <c r="AV154" s="13" t="s">
        <v>86</v>
      </c>
      <c r="AW154" s="13" t="s">
        <v>33</v>
      </c>
      <c r="AX154" s="13" t="s">
        <v>76</v>
      </c>
      <c r="AY154" s="245" t="s">
        <v>149</v>
      </c>
    </row>
    <row r="155" s="13" customFormat="1">
      <c r="A155" s="13"/>
      <c r="B155" s="235"/>
      <c r="C155" s="236"/>
      <c r="D155" s="230" t="s">
        <v>161</v>
      </c>
      <c r="E155" s="237" t="s">
        <v>1</v>
      </c>
      <c r="F155" s="238" t="s">
        <v>902</v>
      </c>
      <c r="G155" s="236"/>
      <c r="H155" s="239">
        <v>12.705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161</v>
      </c>
      <c r="AU155" s="245" t="s">
        <v>150</v>
      </c>
      <c r="AV155" s="13" t="s">
        <v>86</v>
      </c>
      <c r="AW155" s="13" t="s">
        <v>33</v>
      </c>
      <c r="AX155" s="13" t="s">
        <v>76</v>
      </c>
      <c r="AY155" s="245" t="s">
        <v>149</v>
      </c>
    </row>
    <row r="156" s="14" customFormat="1">
      <c r="A156" s="14"/>
      <c r="B156" s="246"/>
      <c r="C156" s="247"/>
      <c r="D156" s="230" t="s">
        <v>161</v>
      </c>
      <c r="E156" s="248" t="s">
        <v>1</v>
      </c>
      <c r="F156" s="249" t="s">
        <v>163</v>
      </c>
      <c r="G156" s="247"/>
      <c r="H156" s="250">
        <v>32.225000000000001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161</v>
      </c>
      <c r="AU156" s="256" t="s">
        <v>150</v>
      </c>
      <c r="AV156" s="14" t="s">
        <v>157</v>
      </c>
      <c r="AW156" s="14" t="s">
        <v>33</v>
      </c>
      <c r="AX156" s="14" t="s">
        <v>84</v>
      </c>
      <c r="AY156" s="256" t="s">
        <v>149</v>
      </c>
    </row>
    <row r="157" s="12" customFormat="1" ht="20.88" customHeight="1">
      <c r="A157" s="12"/>
      <c r="B157" s="201"/>
      <c r="C157" s="202"/>
      <c r="D157" s="203" t="s">
        <v>75</v>
      </c>
      <c r="E157" s="215" t="s">
        <v>189</v>
      </c>
      <c r="F157" s="215" t="s">
        <v>190</v>
      </c>
      <c r="G157" s="202"/>
      <c r="H157" s="202"/>
      <c r="I157" s="205"/>
      <c r="J157" s="216">
        <f>BK157</f>
        <v>0</v>
      </c>
      <c r="K157" s="202"/>
      <c r="L157" s="207"/>
      <c r="M157" s="208"/>
      <c r="N157" s="209"/>
      <c r="O157" s="209"/>
      <c r="P157" s="210">
        <f>SUM(P158:P161)</f>
        <v>0</v>
      </c>
      <c r="Q157" s="209"/>
      <c r="R157" s="210">
        <f>SUM(R158:R161)</f>
        <v>1.4443000000000001</v>
      </c>
      <c r="S157" s="209"/>
      <c r="T157" s="211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2" t="s">
        <v>84</v>
      </c>
      <c r="AT157" s="213" t="s">
        <v>75</v>
      </c>
      <c r="AU157" s="213" t="s">
        <v>86</v>
      </c>
      <c r="AY157" s="212" t="s">
        <v>149</v>
      </c>
      <c r="BK157" s="214">
        <f>SUM(BK158:BK161)</f>
        <v>0</v>
      </c>
    </row>
    <row r="158" s="2" customFormat="1" ht="16.5" customHeight="1">
      <c r="A158" s="37"/>
      <c r="B158" s="38"/>
      <c r="C158" s="217" t="s">
        <v>157</v>
      </c>
      <c r="D158" s="217" t="s">
        <v>152</v>
      </c>
      <c r="E158" s="218" t="s">
        <v>191</v>
      </c>
      <c r="F158" s="219" t="s">
        <v>192</v>
      </c>
      <c r="G158" s="220" t="s">
        <v>155</v>
      </c>
      <c r="H158" s="221">
        <v>13.130000000000001</v>
      </c>
      <c r="I158" s="222"/>
      <c r="J158" s="223">
        <f>ROUND(I158*H158,2)</f>
        <v>0</v>
      </c>
      <c r="K158" s="219" t="s">
        <v>156</v>
      </c>
      <c r="L158" s="43"/>
      <c r="M158" s="224" t="s">
        <v>1</v>
      </c>
      <c r="N158" s="225" t="s">
        <v>41</v>
      </c>
      <c r="O158" s="90"/>
      <c r="P158" s="226">
        <f>O158*H158</f>
        <v>0</v>
      </c>
      <c r="Q158" s="226">
        <v>0.11</v>
      </c>
      <c r="R158" s="226">
        <f>Q158*H158</f>
        <v>1.4443000000000001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157</v>
      </c>
      <c r="AT158" s="228" t="s">
        <v>152</v>
      </c>
      <c r="AU158" s="228" t="s">
        <v>150</v>
      </c>
      <c r="AY158" s="16" t="s">
        <v>149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84</v>
      </c>
      <c r="BK158" s="229">
        <f>ROUND(I158*H158,2)</f>
        <v>0</v>
      </c>
      <c r="BL158" s="16" t="s">
        <v>157</v>
      </c>
      <c r="BM158" s="228" t="s">
        <v>1002</v>
      </c>
    </row>
    <row r="159" s="2" customFormat="1">
      <c r="A159" s="37"/>
      <c r="B159" s="38"/>
      <c r="C159" s="39"/>
      <c r="D159" s="230" t="s">
        <v>159</v>
      </c>
      <c r="E159" s="39"/>
      <c r="F159" s="231" t="s">
        <v>194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159</v>
      </c>
      <c r="AU159" s="16" t="s">
        <v>150</v>
      </c>
    </row>
    <row r="160" s="13" customFormat="1">
      <c r="A160" s="13"/>
      <c r="B160" s="235"/>
      <c r="C160" s="236"/>
      <c r="D160" s="230" t="s">
        <v>161</v>
      </c>
      <c r="E160" s="237" t="s">
        <v>1</v>
      </c>
      <c r="F160" s="238" t="s">
        <v>1003</v>
      </c>
      <c r="G160" s="236"/>
      <c r="H160" s="239">
        <v>13.130000000000001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161</v>
      </c>
      <c r="AU160" s="245" t="s">
        <v>150</v>
      </c>
      <c r="AV160" s="13" t="s">
        <v>86</v>
      </c>
      <c r="AW160" s="13" t="s">
        <v>33</v>
      </c>
      <c r="AX160" s="13" t="s">
        <v>76</v>
      </c>
      <c r="AY160" s="245" t="s">
        <v>149</v>
      </c>
    </row>
    <row r="161" s="14" customFormat="1">
      <c r="A161" s="14"/>
      <c r="B161" s="246"/>
      <c r="C161" s="247"/>
      <c r="D161" s="230" t="s">
        <v>161</v>
      </c>
      <c r="E161" s="248" t="s">
        <v>1</v>
      </c>
      <c r="F161" s="249" t="s">
        <v>163</v>
      </c>
      <c r="G161" s="247"/>
      <c r="H161" s="250">
        <v>13.130000000000001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161</v>
      </c>
      <c r="AU161" s="256" t="s">
        <v>150</v>
      </c>
      <c r="AV161" s="14" t="s">
        <v>157</v>
      </c>
      <c r="AW161" s="14" t="s">
        <v>33</v>
      </c>
      <c r="AX161" s="14" t="s">
        <v>84</v>
      </c>
      <c r="AY161" s="256" t="s">
        <v>149</v>
      </c>
    </row>
    <row r="162" s="12" customFormat="1" ht="20.88" customHeight="1">
      <c r="A162" s="12"/>
      <c r="B162" s="201"/>
      <c r="C162" s="202"/>
      <c r="D162" s="203" t="s">
        <v>75</v>
      </c>
      <c r="E162" s="215" t="s">
        <v>198</v>
      </c>
      <c r="F162" s="215" t="s">
        <v>199</v>
      </c>
      <c r="G162" s="202"/>
      <c r="H162" s="202"/>
      <c r="I162" s="205"/>
      <c r="J162" s="216">
        <f>BK162</f>
        <v>0</v>
      </c>
      <c r="K162" s="202"/>
      <c r="L162" s="207"/>
      <c r="M162" s="208"/>
      <c r="N162" s="209"/>
      <c r="O162" s="209"/>
      <c r="P162" s="210">
        <f>SUM(P163:P166)</f>
        <v>0</v>
      </c>
      <c r="Q162" s="209"/>
      <c r="R162" s="210">
        <f>SUM(R163:R166)</f>
        <v>0.11912</v>
      </c>
      <c r="S162" s="209"/>
      <c r="T162" s="211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84</v>
      </c>
      <c r="AT162" s="213" t="s">
        <v>75</v>
      </c>
      <c r="AU162" s="213" t="s">
        <v>86</v>
      </c>
      <c r="AY162" s="212" t="s">
        <v>149</v>
      </c>
      <c r="BK162" s="214">
        <f>SUM(BK163:BK166)</f>
        <v>0</v>
      </c>
    </row>
    <row r="163" s="2" customFormat="1" ht="16.5" customHeight="1">
      <c r="A163" s="37"/>
      <c r="B163" s="38"/>
      <c r="C163" s="217" t="s">
        <v>200</v>
      </c>
      <c r="D163" s="217" t="s">
        <v>152</v>
      </c>
      <c r="E163" s="218" t="s">
        <v>201</v>
      </c>
      <c r="F163" s="219" t="s">
        <v>202</v>
      </c>
      <c r="G163" s="220" t="s">
        <v>203</v>
      </c>
      <c r="H163" s="221">
        <v>2</v>
      </c>
      <c r="I163" s="222"/>
      <c r="J163" s="223">
        <f>ROUND(I163*H163,2)</f>
        <v>0</v>
      </c>
      <c r="K163" s="219" t="s">
        <v>156</v>
      </c>
      <c r="L163" s="43"/>
      <c r="M163" s="224" t="s">
        <v>1</v>
      </c>
      <c r="N163" s="225" t="s">
        <v>41</v>
      </c>
      <c r="O163" s="90"/>
      <c r="P163" s="226">
        <f>O163*H163</f>
        <v>0</v>
      </c>
      <c r="Q163" s="226">
        <v>0.04684</v>
      </c>
      <c r="R163" s="226">
        <f>Q163*H163</f>
        <v>0.093679999999999999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157</v>
      </c>
      <c r="AT163" s="228" t="s">
        <v>152</v>
      </c>
      <c r="AU163" s="228" t="s">
        <v>150</v>
      </c>
      <c r="AY163" s="16" t="s">
        <v>149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84</v>
      </c>
      <c r="BK163" s="229">
        <f>ROUND(I163*H163,2)</f>
        <v>0</v>
      </c>
      <c r="BL163" s="16" t="s">
        <v>157</v>
      </c>
      <c r="BM163" s="228" t="s">
        <v>1004</v>
      </c>
    </row>
    <row r="164" s="2" customFormat="1">
      <c r="A164" s="37"/>
      <c r="B164" s="38"/>
      <c r="C164" s="39"/>
      <c r="D164" s="230" t="s">
        <v>159</v>
      </c>
      <c r="E164" s="39"/>
      <c r="F164" s="231" t="s">
        <v>205</v>
      </c>
      <c r="G164" s="39"/>
      <c r="H164" s="39"/>
      <c r="I164" s="232"/>
      <c r="J164" s="39"/>
      <c r="K164" s="39"/>
      <c r="L164" s="43"/>
      <c r="M164" s="233"/>
      <c r="N164" s="23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159</v>
      </c>
      <c r="AU164" s="16" t="s">
        <v>150</v>
      </c>
    </row>
    <row r="165" s="2" customFormat="1" ht="16.5" customHeight="1">
      <c r="A165" s="37"/>
      <c r="B165" s="38"/>
      <c r="C165" s="259" t="s">
        <v>164</v>
      </c>
      <c r="D165" s="259" t="s">
        <v>206</v>
      </c>
      <c r="E165" s="260" t="s">
        <v>207</v>
      </c>
      <c r="F165" s="261" t="s">
        <v>211</v>
      </c>
      <c r="G165" s="262" t="s">
        <v>203</v>
      </c>
      <c r="H165" s="263">
        <v>2</v>
      </c>
      <c r="I165" s="264"/>
      <c r="J165" s="265">
        <f>ROUND(I165*H165,2)</f>
        <v>0</v>
      </c>
      <c r="K165" s="261" t="s">
        <v>156</v>
      </c>
      <c r="L165" s="266"/>
      <c r="M165" s="267" t="s">
        <v>1</v>
      </c>
      <c r="N165" s="268" t="s">
        <v>41</v>
      </c>
      <c r="O165" s="90"/>
      <c r="P165" s="226">
        <f>O165*H165</f>
        <v>0</v>
      </c>
      <c r="Q165" s="226">
        <v>0.01272</v>
      </c>
      <c r="R165" s="226">
        <f>Q165*H165</f>
        <v>0.025440000000000001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209</v>
      </c>
      <c r="AT165" s="228" t="s">
        <v>206</v>
      </c>
      <c r="AU165" s="228" t="s">
        <v>150</v>
      </c>
      <c r="AY165" s="16" t="s">
        <v>149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157</v>
      </c>
      <c r="BM165" s="228" t="s">
        <v>1005</v>
      </c>
    </row>
    <row r="166" s="2" customFormat="1">
      <c r="A166" s="37"/>
      <c r="B166" s="38"/>
      <c r="C166" s="39"/>
      <c r="D166" s="230" t="s">
        <v>159</v>
      </c>
      <c r="E166" s="39"/>
      <c r="F166" s="231" t="s">
        <v>211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159</v>
      </c>
      <c r="AU166" s="16" t="s">
        <v>150</v>
      </c>
    </row>
    <row r="167" s="12" customFormat="1" ht="22.8" customHeight="1">
      <c r="A167" s="12"/>
      <c r="B167" s="201"/>
      <c r="C167" s="202"/>
      <c r="D167" s="203" t="s">
        <v>75</v>
      </c>
      <c r="E167" s="215" t="s">
        <v>212</v>
      </c>
      <c r="F167" s="215" t="s">
        <v>213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P168+P173+P176+P231</f>
        <v>0</v>
      </c>
      <c r="Q167" s="209"/>
      <c r="R167" s="210">
        <f>R168+R173+R176+R231</f>
        <v>0.0022320999999999999</v>
      </c>
      <c r="S167" s="209"/>
      <c r="T167" s="211">
        <f>T168+T173+T176+T231</f>
        <v>13.920442100000001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84</v>
      </c>
      <c r="AT167" s="213" t="s">
        <v>75</v>
      </c>
      <c r="AU167" s="213" t="s">
        <v>84</v>
      </c>
      <c r="AY167" s="212" t="s">
        <v>149</v>
      </c>
      <c r="BK167" s="214">
        <f>BK168+BK173+BK176+BK231</f>
        <v>0</v>
      </c>
    </row>
    <row r="168" s="12" customFormat="1" ht="20.88" customHeight="1">
      <c r="A168" s="12"/>
      <c r="B168" s="201"/>
      <c r="C168" s="202"/>
      <c r="D168" s="203" t="s">
        <v>75</v>
      </c>
      <c r="E168" s="215" t="s">
        <v>214</v>
      </c>
      <c r="F168" s="215" t="s">
        <v>215</v>
      </c>
      <c r="G168" s="202"/>
      <c r="H168" s="202"/>
      <c r="I168" s="205"/>
      <c r="J168" s="216">
        <f>BK168</f>
        <v>0</v>
      </c>
      <c r="K168" s="202"/>
      <c r="L168" s="207"/>
      <c r="M168" s="208"/>
      <c r="N168" s="209"/>
      <c r="O168" s="209"/>
      <c r="P168" s="210">
        <f>SUM(P169:P172)</f>
        <v>0</v>
      </c>
      <c r="Q168" s="209"/>
      <c r="R168" s="210">
        <f>SUM(R169:R172)</f>
        <v>0.0017068999999999999</v>
      </c>
      <c r="S168" s="209"/>
      <c r="T168" s="211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84</v>
      </c>
      <c r="AT168" s="213" t="s">
        <v>75</v>
      </c>
      <c r="AU168" s="213" t="s">
        <v>86</v>
      </c>
      <c r="AY168" s="212" t="s">
        <v>149</v>
      </c>
      <c r="BK168" s="214">
        <f>SUM(BK169:BK172)</f>
        <v>0</v>
      </c>
    </row>
    <row r="169" s="2" customFormat="1" ht="21.75" customHeight="1">
      <c r="A169" s="37"/>
      <c r="B169" s="38"/>
      <c r="C169" s="217" t="s">
        <v>688</v>
      </c>
      <c r="D169" s="217" t="s">
        <v>152</v>
      </c>
      <c r="E169" s="218" t="s">
        <v>216</v>
      </c>
      <c r="F169" s="219" t="s">
        <v>217</v>
      </c>
      <c r="G169" s="220" t="s">
        <v>155</v>
      </c>
      <c r="H169" s="221">
        <v>13.130000000000001</v>
      </c>
      <c r="I169" s="222"/>
      <c r="J169" s="223">
        <f>ROUND(I169*H169,2)</f>
        <v>0</v>
      </c>
      <c r="K169" s="219" t="s">
        <v>156</v>
      </c>
      <c r="L169" s="43"/>
      <c r="M169" s="224" t="s">
        <v>1</v>
      </c>
      <c r="N169" s="225" t="s">
        <v>41</v>
      </c>
      <c r="O169" s="90"/>
      <c r="P169" s="226">
        <f>O169*H169</f>
        <v>0</v>
      </c>
      <c r="Q169" s="226">
        <v>0.00012999999999999999</v>
      </c>
      <c r="R169" s="226">
        <f>Q169*H169</f>
        <v>0.0017068999999999999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157</v>
      </c>
      <c r="AT169" s="228" t="s">
        <v>152</v>
      </c>
      <c r="AU169" s="228" t="s">
        <v>150</v>
      </c>
      <c r="AY169" s="16" t="s">
        <v>149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84</v>
      </c>
      <c r="BK169" s="229">
        <f>ROUND(I169*H169,2)</f>
        <v>0</v>
      </c>
      <c r="BL169" s="16" t="s">
        <v>157</v>
      </c>
      <c r="BM169" s="228" t="s">
        <v>1006</v>
      </c>
    </row>
    <row r="170" s="2" customFormat="1">
      <c r="A170" s="37"/>
      <c r="B170" s="38"/>
      <c r="C170" s="39"/>
      <c r="D170" s="230" t="s">
        <v>159</v>
      </c>
      <c r="E170" s="39"/>
      <c r="F170" s="231" t="s">
        <v>219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159</v>
      </c>
      <c r="AU170" s="16" t="s">
        <v>150</v>
      </c>
    </row>
    <row r="171" s="13" customFormat="1">
      <c r="A171" s="13"/>
      <c r="B171" s="235"/>
      <c r="C171" s="236"/>
      <c r="D171" s="230" t="s">
        <v>161</v>
      </c>
      <c r="E171" s="237" t="s">
        <v>1</v>
      </c>
      <c r="F171" s="238" t="s">
        <v>1007</v>
      </c>
      <c r="G171" s="236"/>
      <c r="H171" s="239">
        <v>13.130000000000001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161</v>
      </c>
      <c r="AU171" s="245" t="s">
        <v>150</v>
      </c>
      <c r="AV171" s="13" t="s">
        <v>86</v>
      </c>
      <c r="AW171" s="13" t="s">
        <v>33</v>
      </c>
      <c r="AX171" s="13" t="s">
        <v>76</v>
      </c>
      <c r="AY171" s="245" t="s">
        <v>149</v>
      </c>
    </row>
    <row r="172" s="14" customFormat="1">
      <c r="A172" s="14"/>
      <c r="B172" s="246"/>
      <c r="C172" s="247"/>
      <c r="D172" s="230" t="s">
        <v>161</v>
      </c>
      <c r="E172" s="248" t="s">
        <v>1</v>
      </c>
      <c r="F172" s="249" t="s">
        <v>163</v>
      </c>
      <c r="G172" s="247"/>
      <c r="H172" s="250">
        <v>13.130000000000001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161</v>
      </c>
      <c r="AU172" s="256" t="s">
        <v>150</v>
      </c>
      <c r="AV172" s="14" t="s">
        <v>157</v>
      </c>
      <c r="AW172" s="14" t="s">
        <v>33</v>
      </c>
      <c r="AX172" s="14" t="s">
        <v>84</v>
      </c>
      <c r="AY172" s="256" t="s">
        <v>149</v>
      </c>
    </row>
    <row r="173" s="12" customFormat="1" ht="20.88" customHeight="1">
      <c r="A173" s="12"/>
      <c r="B173" s="201"/>
      <c r="C173" s="202"/>
      <c r="D173" s="203" t="s">
        <v>75</v>
      </c>
      <c r="E173" s="215" t="s">
        <v>220</v>
      </c>
      <c r="F173" s="215" t="s">
        <v>221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SUM(P174:P175)</f>
        <v>0</v>
      </c>
      <c r="Q173" s="209"/>
      <c r="R173" s="210">
        <f>SUM(R174:R175)</f>
        <v>0.00052520000000000008</v>
      </c>
      <c r="S173" s="209"/>
      <c r="T173" s="211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2" t="s">
        <v>84</v>
      </c>
      <c r="AT173" s="213" t="s">
        <v>75</v>
      </c>
      <c r="AU173" s="213" t="s">
        <v>86</v>
      </c>
      <c r="AY173" s="212" t="s">
        <v>149</v>
      </c>
      <c r="BK173" s="214">
        <f>SUM(BK174:BK175)</f>
        <v>0</v>
      </c>
    </row>
    <row r="174" s="2" customFormat="1" ht="16.5" customHeight="1">
      <c r="A174" s="37"/>
      <c r="B174" s="38"/>
      <c r="C174" s="217" t="s">
        <v>209</v>
      </c>
      <c r="D174" s="217" t="s">
        <v>152</v>
      </c>
      <c r="E174" s="218" t="s">
        <v>222</v>
      </c>
      <c r="F174" s="219" t="s">
        <v>223</v>
      </c>
      <c r="G174" s="220" t="s">
        <v>155</v>
      </c>
      <c r="H174" s="221">
        <v>13.130000000000001</v>
      </c>
      <c r="I174" s="222"/>
      <c r="J174" s="223">
        <f>ROUND(I174*H174,2)</f>
        <v>0</v>
      </c>
      <c r="K174" s="219" t="s">
        <v>156</v>
      </c>
      <c r="L174" s="43"/>
      <c r="M174" s="224" t="s">
        <v>1</v>
      </c>
      <c r="N174" s="225" t="s">
        <v>41</v>
      </c>
      <c r="O174" s="90"/>
      <c r="P174" s="226">
        <f>O174*H174</f>
        <v>0</v>
      </c>
      <c r="Q174" s="226">
        <v>4.0000000000000003E-05</v>
      </c>
      <c r="R174" s="226">
        <f>Q174*H174</f>
        <v>0.00052520000000000008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157</v>
      </c>
      <c r="AT174" s="228" t="s">
        <v>152</v>
      </c>
      <c r="AU174" s="228" t="s">
        <v>150</v>
      </c>
      <c r="AY174" s="16" t="s">
        <v>149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84</v>
      </c>
      <c r="BK174" s="229">
        <f>ROUND(I174*H174,2)</f>
        <v>0</v>
      </c>
      <c r="BL174" s="16" t="s">
        <v>157</v>
      </c>
      <c r="BM174" s="228" t="s">
        <v>1008</v>
      </c>
    </row>
    <row r="175" s="2" customFormat="1">
      <c r="A175" s="37"/>
      <c r="B175" s="38"/>
      <c r="C175" s="39"/>
      <c r="D175" s="230" t="s">
        <v>159</v>
      </c>
      <c r="E175" s="39"/>
      <c r="F175" s="231" t="s">
        <v>225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159</v>
      </c>
      <c r="AU175" s="16" t="s">
        <v>150</v>
      </c>
    </row>
    <row r="176" s="12" customFormat="1" ht="20.88" customHeight="1">
      <c r="A176" s="12"/>
      <c r="B176" s="201"/>
      <c r="C176" s="202"/>
      <c r="D176" s="203" t="s">
        <v>75</v>
      </c>
      <c r="E176" s="215" t="s">
        <v>227</v>
      </c>
      <c r="F176" s="215" t="s">
        <v>228</v>
      </c>
      <c r="G176" s="202"/>
      <c r="H176" s="202"/>
      <c r="I176" s="205"/>
      <c r="J176" s="216">
        <f>BK176</f>
        <v>0</v>
      </c>
      <c r="K176" s="202"/>
      <c r="L176" s="207"/>
      <c r="M176" s="208"/>
      <c r="N176" s="209"/>
      <c r="O176" s="209"/>
      <c r="P176" s="210">
        <f>SUM(P177:P230)</f>
        <v>0</v>
      </c>
      <c r="Q176" s="209"/>
      <c r="R176" s="210">
        <f>SUM(R177:R230)</f>
        <v>0</v>
      </c>
      <c r="S176" s="209"/>
      <c r="T176" s="211">
        <f>SUM(T177:T230)</f>
        <v>13.920442100000001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2" t="s">
        <v>84</v>
      </c>
      <c r="AT176" s="213" t="s">
        <v>75</v>
      </c>
      <c r="AU176" s="213" t="s">
        <v>86</v>
      </c>
      <c r="AY176" s="212" t="s">
        <v>149</v>
      </c>
      <c r="BK176" s="214">
        <f>SUM(BK177:BK230)</f>
        <v>0</v>
      </c>
    </row>
    <row r="177" s="2" customFormat="1" ht="16.5" customHeight="1">
      <c r="A177" s="37"/>
      <c r="B177" s="38"/>
      <c r="C177" s="217" t="s">
        <v>212</v>
      </c>
      <c r="D177" s="217" t="s">
        <v>152</v>
      </c>
      <c r="E177" s="218" t="s">
        <v>230</v>
      </c>
      <c r="F177" s="219" t="s">
        <v>231</v>
      </c>
      <c r="G177" s="220" t="s">
        <v>232</v>
      </c>
      <c r="H177" s="221">
        <v>5</v>
      </c>
      <c r="I177" s="222"/>
      <c r="J177" s="223">
        <f>ROUND(I177*H177,2)</f>
        <v>0</v>
      </c>
      <c r="K177" s="219" t="s">
        <v>1</v>
      </c>
      <c r="L177" s="43"/>
      <c r="M177" s="224" t="s">
        <v>1</v>
      </c>
      <c r="N177" s="225" t="s">
        <v>41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157</v>
      </c>
      <c r="AT177" s="228" t="s">
        <v>152</v>
      </c>
      <c r="AU177" s="228" t="s">
        <v>150</v>
      </c>
      <c r="AY177" s="16" t="s">
        <v>149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84</v>
      </c>
      <c r="BK177" s="229">
        <f>ROUND(I177*H177,2)</f>
        <v>0</v>
      </c>
      <c r="BL177" s="16" t="s">
        <v>157</v>
      </c>
      <c r="BM177" s="228" t="s">
        <v>1009</v>
      </c>
    </row>
    <row r="178" s="2" customFormat="1" ht="16.5" customHeight="1">
      <c r="A178" s="37"/>
      <c r="B178" s="38"/>
      <c r="C178" s="217" t="s">
        <v>229</v>
      </c>
      <c r="D178" s="217" t="s">
        <v>152</v>
      </c>
      <c r="E178" s="218" t="s">
        <v>235</v>
      </c>
      <c r="F178" s="219" t="s">
        <v>236</v>
      </c>
      <c r="G178" s="220" t="s">
        <v>237</v>
      </c>
      <c r="H178" s="221">
        <v>4</v>
      </c>
      <c r="I178" s="222"/>
      <c r="J178" s="223">
        <f>ROUND(I178*H178,2)</f>
        <v>0</v>
      </c>
      <c r="K178" s="219" t="s">
        <v>156</v>
      </c>
      <c r="L178" s="43"/>
      <c r="M178" s="224" t="s">
        <v>1</v>
      </c>
      <c r="N178" s="225" t="s">
        <v>41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0.01933</v>
      </c>
      <c r="T178" s="227">
        <f>S178*H178</f>
        <v>0.07732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157</v>
      </c>
      <c r="AT178" s="228" t="s">
        <v>152</v>
      </c>
      <c r="AU178" s="228" t="s">
        <v>150</v>
      </c>
      <c r="AY178" s="16" t="s">
        <v>149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84</v>
      </c>
      <c r="BK178" s="229">
        <f>ROUND(I178*H178,2)</f>
        <v>0</v>
      </c>
      <c r="BL178" s="16" t="s">
        <v>157</v>
      </c>
      <c r="BM178" s="228" t="s">
        <v>1010</v>
      </c>
    </row>
    <row r="179" s="2" customFormat="1">
      <c r="A179" s="37"/>
      <c r="B179" s="38"/>
      <c r="C179" s="39"/>
      <c r="D179" s="230" t="s">
        <v>159</v>
      </c>
      <c r="E179" s="39"/>
      <c r="F179" s="231" t="s">
        <v>239</v>
      </c>
      <c r="G179" s="39"/>
      <c r="H179" s="39"/>
      <c r="I179" s="232"/>
      <c r="J179" s="39"/>
      <c r="K179" s="39"/>
      <c r="L179" s="43"/>
      <c r="M179" s="233"/>
      <c r="N179" s="23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159</v>
      </c>
      <c r="AU179" s="16" t="s">
        <v>150</v>
      </c>
    </row>
    <row r="180" s="2" customFormat="1" ht="16.5" customHeight="1">
      <c r="A180" s="37"/>
      <c r="B180" s="38"/>
      <c r="C180" s="217" t="s">
        <v>234</v>
      </c>
      <c r="D180" s="217" t="s">
        <v>152</v>
      </c>
      <c r="E180" s="218" t="s">
        <v>245</v>
      </c>
      <c r="F180" s="219" t="s">
        <v>246</v>
      </c>
      <c r="G180" s="220" t="s">
        <v>237</v>
      </c>
      <c r="H180" s="221">
        <v>1</v>
      </c>
      <c r="I180" s="222"/>
      <c r="J180" s="223">
        <f>ROUND(I180*H180,2)</f>
        <v>0</v>
      </c>
      <c r="K180" s="219" t="s">
        <v>156</v>
      </c>
      <c r="L180" s="43"/>
      <c r="M180" s="224" t="s">
        <v>1</v>
      </c>
      <c r="N180" s="225" t="s">
        <v>41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0.019460000000000002</v>
      </c>
      <c r="T180" s="227">
        <f>S180*H180</f>
        <v>0.019460000000000002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157</v>
      </c>
      <c r="AT180" s="228" t="s">
        <v>152</v>
      </c>
      <c r="AU180" s="228" t="s">
        <v>150</v>
      </c>
      <c r="AY180" s="16" t="s">
        <v>149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84</v>
      </c>
      <c r="BK180" s="229">
        <f>ROUND(I180*H180,2)</f>
        <v>0</v>
      </c>
      <c r="BL180" s="16" t="s">
        <v>157</v>
      </c>
      <c r="BM180" s="228" t="s">
        <v>1011</v>
      </c>
    </row>
    <row r="181" s="2" customFormat="1">
      <c r="A181" s="37"/>
      <c r="B181" s="38"/>
      <c r="C181" s="39"/>
      <c r="D181" s="230" t="s">
        <v>159</v>
      </c>
      <c r="E181" s="39"/>
      <c r="F181" s="231" t="s">
        <v>248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159</v>
      </c>
      <c r="AU181" s="16" t="s">
        <v>150</v>
      </c>
    </row>
    <row r="182" s="2" customFormat="1" ht="16.5" customHeight="1">
      <c r="A182" s="37"/>
      <c r="B182" s="38"/>
      <c r="C182" s="217" t="s">
        <v>8</v>
      </c>
      <c r="D182" s="217" t="s">
        <v>152</v>
      </c>
      <c r="E182" s="218" t="s">
        <v>696</v>
      </c>
      <c r="F182" s="219" t="s">
        <v>697</v>
      </c>
      <c r="G182" s="220" t="s">
        <v>237</v>
      </c>
      <c r="H182" s="221">
        <v>1</v>
      </c>
      <c r="I182" s="222"/>
      <c r="J182" s="223">
        <f>ROUND(I182*H182,2)</f>
        <v>0</v>
      </c>
      <c r="K182" s="219" t="s">
        <v>156</v>
      </c>
      <c r="L182" s="43"/>
      <c r="M182" s="224" t="s">
        <v>1</v>
      </c>
      <c r="N182" s="225" t="s">
        <v>41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0.014</v>
      </c>
      <c r="T182" s="227">
        <f>S182*H182</f>
        <v>0.014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157</v>
      </c>
      <c r="AT182" s="228" t="s">
        <v>152</v>
      </c>
      <c r="AU182" s="228" t="s">
        <v>150</v>
      </c>
      <c r="AY182" s="16" t="s">
        <v>149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157</v>
      </c>
      <c r="BM182" s="228" t="s">
        <v>1012</v>
      </c>
    </row>
    <row r="183" s="2" customFormat="1">
      <c r="A183" s="37"/>
      <c r="B183" s="38"/>
      <c r="C183" s="39"/>
      <c r="D183" s="230" t="s">
        <v>159</v>
      </c>
      <c r="E183" s="39"/>
      <c r="F183" s="231" t="s">
        <v>699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159</v>
      </c>
      <c r="AU183" s="16" t="s">
        <v>150</v>
      </c>
    </row>
    <row r="184" s="2" customFormat="1" ht="16.5" customHeight="1">
      <c r="A184" s="37"/>
      <c r="B184" s="38"/>
      <c r="C184" s="217" t="s">
        <v>244</v>
      </c>
      <c r="D184" s="217" t="s">
        <v>152</v>
      </c>
      <c r="E184" s="218" t="s">
        <v>250</v>
      </c>
      <c r="F184" s="219" t="s">
        <v>251</v>
      </c>
      <c r="G184" s="220" t="s">
        <v>237</v>
      </c>
      <c r="H184" s="221">
        <v>1</v>
      </c>
      <c r="I184" s="222"/>
      <c r="J184" s="223">
        <f>ROUND(I184*H184,2)</f>
        <v>0</v>
      </c>
      <c r="K184" s="219" t="s">
        <v>156</v>
      </c>
      <c r="L184" s="43"/>
      <c r="M184" s="224" t="s">
        <v>1</v>
      </c>
      <c r="N184" s="225" t="s">
        <v>41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0.00156</v>
      </c>
      <c r="T184" s="227">
        <f>S184*H184</f>
        <v>0.00156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157</v>
      </c>
      <c r="AT184" s="228" t="s">
        <v>152</v>
      </c>
      <c r="AU184" s="228" t="s">
        <v>150</v>
      </c>
      <c r="AY184" s="16" t="s">
        <v>149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84</v>
      </c>
      <c r="BK184" s="229">
        <f>ROUND(I184*H184,2)</f>
        <v>0</v>
      </c>
      <c r="BL184" s="16" t="s">
        <v>157</v>
      </c>
      <c r="BM184" s="228" t="s">
        <v>1013</v>
      </c>
    </row>
    <row r="185" s="2" customFormat="1">
      <c r="A185" s="37"/>
      <c r="B185" s="38"/>
      <c r="C185" s="39"/>
      <c r="D185" s="230" t="s">
        <v>159</v>
      </c>
      <c r="E185" s="39"/>
      <c r="F185" s="231" t="s">
        <v>253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159</v>
      </c>
      <c r="AU185" s="16" t="s">
        <v>150</v>
      </c>
    </row>
    <row r="186" s="2" customFormat="1" ht="16.5" customHeight="1">
      <c r="A186" s="37"/>
      <c r="B186" s="38"/>
      <c r="C186" s="217" t="s">
        <v>249</v>
      </c>
      <c r="D186" s="217" t="s">
        <v>152</v>
      </c>
      <c r="E186" s="218" t="s">
        <v>260</v>
      </c>
      <c r="F186" s="219" t="s">
        <v>261</v>
      </c>
      <c r="G186" s="220" t="s">
        <v>155</v>
      </c>
      <c r="H186" s="221">
        <v>13.130000000000001</v>
      </c>
      <c r="I186" s="222"/>
      <c r="J186" s="223">
        <f>ROUND(I186*H186,2)</f>
        <v>0</v>
      </c>
      <c r="K186" s="219" t="s">
        <v>156</v>
      </c>
      <c r="L186" s="43"/>
      <c r="M186" s="224" t="s">
        <v>1</v>
      </c>
      <c r="N186" s="225" t="s">
        <v>41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0.083169999999999994</v>
      </c>
      <c r="T186" s="227">
        <f>S186*H186</f>
        <v>1.0920220999999999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157</v>
      </c>
      <c r="AT186" s="228" t="s">
        <v>152</v>
      </c>
      <c r="AU186" s="228" t="s">
        <v>150</v>
      </c>
      <c r="AY186" s="16" t="s">
        <v>149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84</v>
      </c>
      <c r="BK186" s="229">
        <f>ROUND(I186*H186,2)</f>
        <v>0</v>
      </c>
      <c r="BL186" s="16" t="s">
        <v>157</v>
      </c>
      <c r="BM186" s="228" t="s">
        <v>1014</v>
      </c>
    </row>
    <row r="187" s="2" customFormat="1">
      <c r="A187" s="37"/>
      <c r="B187" s="38"/>
      <c r="C187" s="39"/>
      <c r="D187" s="230" t="s">
        <v>159</v>
      </c>
      <c r="E187" s="39"/>
      <c r="F187" s="231" t="s">
        <v>261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159</v>
      </c>
      <c r="AU187" s="16" t="s">
        <v>150</v>
      </c>
    </row>
    <row r="188" s="2" customFormat="1" ht="16.5" customHeight="1">
      <c r="A188" s="37"/>
      <c r="B188" s="38"/>
      <c r="C188" s="217" t="s">
        <v>259</v>
      </c>
      <c r="D188" s="217" t="s">
        <v>152</v>
      </c>
      <c r="E188" s="218" t="s">
        <v>266</v>
      </c>
      <c r="F188" s="219" t="s">
        <v>267</v>
      </c>
      <c r="G188" s="220" t="s">
        <v>155</v>
      </c>
      <c r="H188" s="221">
        <v>52</v>
      </c>
      <c r="I188" s="222"/>
      <c r="J188" s="223">
        <f>ROUND(I188*H188,2)</f>
        <v>0</v>
      </c>
      <c r="K188" s="219" t="s">
        <v>156</v>
      </c>
      <c r="L188" s="43"/>
      <c r="M188" s="224" t="s">
        <v>1</v>
      </c>
      <c r="N188" s="225" t="s">
        <v>41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0.081500000000000003</v>
      </c>
      <c r="T188" s="227">
        <f>S188*H188</f>
        <v>4.2380000000000004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157</v>
      </c>
      <c r="AT188" s="228" t="s">
        <v>152</v>
      </c>
      <c r="AU188" s="228" t="s">
        <v>150</v>
      </c>
      <c r="AY188" s="16" t="s">
        <v>149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84</v>
      </c>
      <c r="BK188" s="229">
        <f>ROUND(I188*H188,2)</f>
        <v>0</v>
      </c>
      <c r="BL188" s="16" t="s">
        <v>157</v>
      </c>
      <c r="BM188" s="228" t="s">
        <v>1015</v>
      </c>
    </row>
    <row r="189" s="2" customFormat="1">
      <c r="A189" s="37"/>
      <c r="B189" s="38"/>
      <c r="C189" s="39"/>
      <c r="D189" s="230" t="s">
        <v>159</v>
      </c>
      <c r="E189" s="39"/>
      <c r="F189" s="231" t="s">
        <v>269</v>
      </c>
      <c r="G189" s="39"/>
      <c r="H189" s="39"/>
      <c r="I189" s="232"/>
      <c r="J189" s="39"/>
      <c r="K189" s="39"/>
      <c r="L189" s="43"/>
      <c r="M189" s="233"/>
      <c r="N189" s="23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159</v>
      </c>
      <c r="AU189" s="16" t="s">
        <v>150</v>
      </c>
    </row>
    <row r="190" s="13" customFormat="1">
      <c r="A190" s="13"/>
      <c r="B190" s="235"/>
      <c r="C190" s="236"/>
      <c r="D190" s="230" t="s">
        <v>161</v>
      </c>
      <c r="E190" s="237" t="s">
        <v>1</v>
      </c>
      <c r="F190" s="238" t="s">
        <v>1016</v>
      </c>
      <c r="G190" s="236"/>
      <c r="H190" s="239">
        <v>13.859999999999999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161</v>
      </c>
      <c r="AU190" s="245" t="s">
        <v>150</v>
      </c>
      <c r="AV190" s="13" t="s">
        <v>86</v>
      </c>
      <c r="AW190" s="13" t="s">
        <v>33</v>
      </c>
      <c r="AX190" s="13" t="s">
        <v>76</v>
      </c>
      <c r="AY190" s="245" t="s">
        <v>149</v>
      </c>
    </row>
    <row r="191" s="13" customFormat="1">
      <c r="A191" s="13"/>
      <c r="B191" s="235"/>
      <c r="C191" s="236"/>
      <c r="D191" s="230" t="s">
        <v>161</v>
      </c>
      <c r="E191" s="237" t="s">
        <v>1</v>
      </c>
      <c r="F191" s="238" t="s">
        <v>707</v>
      </c>
      <c r="G191" s="236"/>
      <c r="H191" s="239">
        <v>-3.2400000000000002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161</v>
      </c>
      <c r="AU191" s="245" t="s">
        <v>150</v>
      </c>
      <c r="AV191" s="13" t="s">
        <v>86</v>
      </c>
      <c r="AW191" s="13" t="s">
        <v>33</v>
      </c>
      <c r="AX191" s="13" t="s">
        <v>76</v>
      </c>
      <c r="AY191" s="245" t="s">
        <v>149</v>
      </c>
    </row>
    <row r="192" s="13" customFormat="1">
      <c r="A192" s="13"/>
      <c r="B192" s="235"/>
      <c r="C192" s="236"/>
      <c r="D192" s="230" t="s">
        <v>161</v>
      </c>
      <c r="E192" s="237" t="s">
        <v>1</v>
      </c>
      <c r="F192" s="238" t="s">
        <v>1017</v>
      </c>
      <c r="G192" s="236"/>
      <c r="H192" s="239">
        <v>29.879999999999999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161</v>
      </c>
      <c r="AU192" s="245" t="s">
        <v>150</v>
      </c>
      <c r="AV192" s="13" t="s">
        <v>86</v>
      </c>
      <c r="AW192" s="13" t="s">
        <v>33</v>
      </c>
      <c r="AX192" s="13" t="s">
        <v>76</v>
      </c>
      <c r="AY192" s="245" t="s">
        <v>149</v>
      </c>
    </row>
    <row r="193" s="13" customFormat="1">
      <c r="A193" s="13"/>
      <c r="B193" s="235"/>
      <c r="C193" s="236"/>
      <c r="D193" s="230" t="s">
        <v>161</v>
      </c>
      <c r="E193" s="237" t="s">
        <v>1</v>
      </c>
      <c r="F193" s="238" t="s">
        <v>1018</v>
      </c>
      <c r="G193" s="236"/>
      <c r="H193" s="239">
        <v>-6.6600000000000001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161</v>
      </c>
      <c r="AU193" s="245" t="s">
        <v>150</v>
      </c>
      <c r="AV193" s="13" t="s">
        <v>86</v>
      </c>
      <c r="AW193" s="13" t="s">
        <v>33</v>
      </c>
      <c r="AX193" s="13" t="s">
        <v>76</v>
      </c>
      <c r="AY193" s="245" t="s">
        <v>149</v>
      </c>
    </row>
    <row r="194" s="13" customFormat="1">
      <c r="A194" s="13"/>
      <c r="B194" s="235"/>
      <c r="C194" s="236"/>
      <c r="D194" s="230" t="s">
        <v>161</v>
      </c>
      <c r="E194" s="237" t="s">
        <v>1</v>
      </c>
      <c r="F194" s="238" t="s">
        <v>1019</v>
      </c>
      <c r="G194" s="236"/>
      <c r="H194" s="239">
        <v>23.760000000000002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161</v>
      </c>
      <c r="AU194" s="245" t="s">
        <v>150</v>
      </c>
      <c r="AV194" s="13" t="s">
        <v>86</v>
      </c>
      <c r="AW194" s="13" t="s">
        <v>33</v>
      </c>
      <c r="AX194" s="13" t="s">
        <v>76</v>
      </c>
      <c r="AY194" s="245" t="s">
        <v>149</v>
      </c>
    </row>
    <row r="195" s="13" customFormat="1">
      <c r="A195" s="13"/>
      <c r="B195" s="235"/>
      <c r="C195" s="236"/>
      <c r="D195" s="230" t="s">
        <v>161</v>
      </c>
      <c r="E195" s="237" t="s">
        <v>1</v>
      </c>
      <c r="F195" s="238" t="s">
        <v>925</v>
      </c>
      <c r="G195" s="236"/>
      <c r="H195" s="239">
        <v>-5.5999999999999996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161</v>
      </c>
      <c r="AU195" s="245" t="s">
        <v>150</v>
      </c>
      <c r="AV195" s="13" t="s">
        <v>86</v>
      </c>
      <c r="AW195" s="13" t="s">
        <v>33</v>
      </c>
      <c r="AX195" s="13" t="s">
        <v>76</v>
      </c>
      <c r="AY195" s="245" t="s">
        <v>149</v>
      </c>
    </row>
    <row r="196" s="14" customFormat="1">
      <c r="A196" s="14"/>
      <c r="B196" s="246"/>
      <c r="C196" s="247"/>
      <c r="D196" s="230" t="s">
        <v>161</v>
      </c>
      <c r="E196" s="248" t="s">
        <v>1</v>
      </c>
      <c r="F196" s="249" t="s">
        <v>163</v>
      </c>
      <c r="G196" s="247"/>
      <c r="H196" s="250">
        <v>52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161</v>
      </c>
      <c r="AU196" s="256" t="s">
        <v>150</v>
      </c>
      <c r="AV196" s="14" t="s">
        <v>157</v>
      </c>
      <c r="AW196" s="14" t="s">
        <v>33</v>
      </c>
      <c r="AX196" s="14" t="s">
        <v>84</v>
      </c>
      <c r="AY196" s="256" t="s">
        <v>149</v>
      </c>
    </row>
    <row r="197" s="2" customFormat="1" ht="16.5" customHeight="1">
      <c r="A197" s="37"/>
      <c r="B197" s="38"/>
      <c r="C197" s="217" t="s">
        <v>265</v>
      </c>
      <c r="D197" s="217" t="s">
        <v>152</v>
      </c>
      <c r="E197" s="218" t="s">
        <v>278</v>
      </c>
      <c r="F197" s="219" t="s">
        <v>279</v>
      </c>
      <c r="G197" s="220" t="s">
        <v>155</v>
      </c>
      <c r="H197" s="221">
        <v>10.68</v>
      </c>
      <c r="I197" s="222"/>
      <c r="J197" s="223">
        <f>ROUND(I197*H197,2)</f>
        <v>0</v>
      </c>
      <c r="K197" s="219" t="s">
        <v>156</v>
      </c>
      <c r="L197" s="43"/>
      <c r="M197" s="224" t="s">
        <v>1</v>
      </c>
      <c r="N197" s="225" t="s">
        <v>41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0.26100000000000001</v>
      </c>
      <c r="T197" s="227">
        <f>S197*H197</f>
        <v>2.78748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157</v>
      </c>
      <c r="AT197" s="228" t="s">
        <v>152</v>
      </c>
      <c r="AU197" s="228" t="s">
        <v>150</v>
      </c>
      <c r="AY197" s="16" t="s">
        <v>149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84</v>
      </c>
      <c r="BK197" s="229">
        <f>ROUND(I197*H197,2)</f>
        <v>0</v>
      </c>
      <c r="BL197" s="16" t="s">
        <v>157</v>
      </c>
      <c r="BM197" s="228" t="s">
        <v>1020</v>
      </c>
    </row>
    <row r="198" s="2" customFormat="1">
      <c r="A198" s="37"/>
      <c r="B198" s="38"/>
      <c r="C198" s="39"/>
      <c r="D198" s="230" t="s">
        <v>159</v>
      </c>
      <c r="E198" s="39"/>
      <c r="F198" s="231" t="s">
        <v>281</v>
      </c>
      <c r="G198" s="39"/>
      <c r="H198" s="39"/>
      <c r="I198" s="232"/>
      <c r="J198" s="39"/>
      <c r="K198" s="39"/>
      <c r="L198" s="43"/>
      <c r="M198" s="233"/>
      <c r="N198" s="23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159</v>
      </c>
      <c r="AU198" s="16" t="s">
        <v>150</v>
      </c>
    </row>
    <row r="199" s="13" customFormat="1">
      <c r="A199" s="13"/>
      <c r="B199" s="235"/>
      <c r="C199" s="236"/>
      <c r="D199" s="230" t="s">
        <v>161</v>
      </c>
      <c r="E199" s="237" t="s">
        <v>1</v>
      </c>
      <c r="F199" s="238" t="s">
        <v>1021</v>
      </c>
      <c r="G199" s="236"/>
      <c r="H199" s="239">
        <v>16.280000000000001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161</v>
      </c>
      <c r="AU199" s="245" t="s">
        <v>150</v>
      </c>
      <c r="AV199" s="13" t="s">
        <v>86</v>
      </c>
      <c r="AW199" s="13" t="s">
        <v>33</v>
      </c>
      <c r="AX199" s="13" t="s">
        <v>76</v>
      </c>
      <c r="AY199" s="245" t="s">
        <v>149</v>
      </c>
    </row>
    <row r="200" s="13" customFormat="1">
      <c r="A200" s="13"/>
      <c r="B200" s="235"/>
      <c r="C200" s="236"/>
      <c r="D200" s="230" t="s">
        <v>161</v>
      </c>
      <c r="E200" s="237" t="s">
        <v>1</v>
      </c>
      <c r="F200" s="238" t="s">
        <v>925</v>
      </c>
      <c r="G200" s="236"/>
      <c r="H200" s="239">
        <v>-5.5999999999999996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161</v>
      </c>
      <c r="AU200" s="245" t="s">
        <v>150</v>
      </c>
      <c r="AV200" s="13" t="s">
        <v>86</v>
      </c>
      <c r="AW200" s="13" t="s">
        <v>33</v>
      </c>
      <c r="AX200" s="13" t="s">
        <v>76</v>
      </c>
      <c r="AY200" s="245" t="s">
        <v>149</v>
      </c>
    </row>
    <row r="201" s="14" customFormat="1">
      <c r="A201" s="14"/>
      <c r="B201" s="246"/>
      <c r="C201" s="247"/>
      <c r="D201" s="230" t="s">
        <v>161</v>
      </c>
      <c r="E201" s="248" t="s">
        <v>1</v>
      </c>
      <c r="F201" s="249" t="s">
        <v>163</v>
      </c>
      <c r="G201" s="247"/>
      <c r="H201" s="250">
        <v>10.68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161</v>
      </c>
      <c r="AU201" s="256" t="s">
        <v>150</v>
      </c>
      <c r="AV201" s="14" t="s">
        <v>157</v>
      </c>
      <c r="AW201" s="14" t="s">
        <v>33</v>
      </c>
      <c r="AX201" s="14" t="s">
        <v>84</v>
      </c>
      <c r="AY201" s="256" t="s">
        <v>149</v>
      </c>
    </row>
    <row r="202" s="14" customFormat="1">
      <c r="A202" s="14"/>
      <c r="B202" s="246"/>
      <c r="C202" s="247"/>
      <c r="D202" s="230" t="s">
        <v>161</v>
      </c>
      <c r="E202" s="248" t="s">
        <v>1</v>
      </c>
      <c r="F202" s="249" t="s">
        <v>163</v>
      </c>
      <c r="G202" s="247"/>
      <c r="H202" s="250">
        <v>0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161</v>
      </c>
      <c r="AU202" s="256" t="s">
        <v>150</v>
      </c>
      <c r="AV202" s="14" t="s">
        <v>157</v>
      </c>
      <c r="AW202" s="14" t="s">
        <v>33</v>
      </c>
      <c r="AX202" s="14" t="s">
        <v>76</v>
      </c>
      <c r="AY202" s="256" t="s">
        <v>149</v>
      </c>
    </row>
    <row r="203" s="2" customFormat="1" ht="16.5" customHeight="1">
      <c r="A203" s="37"/>
      <c r="B203" s="38"/>
      <c r="C203" s="217" t="s">
        <v>277</v>
      </c>
      <c r="D203" s="217" t="s">
        <v>152</v>
      </c>
      <c r="E203" s="218" t="s">
        <v>286</v>
      </c>
      <c r="F203" s="219" t="s">
        <v>287</v>
      </c>
      <c r="G203" s="220" t="s">
        <v>203</v>
      </c>
      <c r="H203" s="221">
        <v>6</v>
      </c>
      <c r="I203" s="222"/>
      <c r="J203" s="223">
        <f>ROUND(I203*H203,2)</f>
        <v>0</v>
      </c>
      <c r="K203" s="219" t="s">
        <v>1</v>
      </c>
      <c r="L203" s="43"/>
      <c r="M203" s="224" t="s">
        <v>1</v>
      </c>
      <c r="N203" s="225" t="s">
        <v>41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157</v>
      </c>
      <c r="AT203" s="228" t="s">
        <v>152</v>
      </c>
      <c r="AU203" s="228" t="s">
        <v>150</v>
      </c>
      <c r="AY203" s="16" t="s">
        <v>149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84</v>
      </c>
      <c r="BK203" s="229">
        <f>ROUND(I203*H203,2)</f>
        <v>0</v>
      </c>
      <c r="BL203" s="16" t="s">
        <v>157</v>
      </c>
      <c r="BM203" s="228" t="s">
        <v>1022</v>
      </c>
    </row>
    <row r="204" s="2" customFormat="1">
      <c r="A204" s="37"/>
      <c r="B204" s="38"/>
      <c r="C204" s="39"/>
      <c r="D204" s="230" t="s">
        <v>159</v>
      </c>
      <c r="E204" s="39"/>
      <c r="F204" s="231" t="s">
        <v>287</v>
      </c>
      <c r="G204" s="39"/>
      <c r="H204" s="39"/>
      <c r="I204" s="232"/>
      <c r="J204" s="39"/>
      <c r="K204" s="39"/>
      <c r="L204" s="43"/>
      <c r="M204" s="233"/>
      <c r="N204" s="23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159</v>
      </c>
      <c r="AU204" s="16" t="s">
        <v>150</v>
      </c>
    </row>
    <row r="205" s="2" customFormat="1" ht="16.5" customHeight="1">
      <c r="A205" s="37"/>
      <c r="B205" s="38"/>
      <c r="C205" s="217" t="s">
        <v>285</v>
      </c>
      <c r="D205" s="217" t="s">
        <v>152</v>
      </c>
      <c r="E205" s="218" t="s">
        <v>290</v>
      </c>
      <c r="F205" s="219" t="s">
        <v>291</v>
      </c>
      <c r="G205" s="220" t="s">
        <v>155</v>
      </c>
      <c r="H205" s="221">
        <v>9.1999999999999993</v>
      </c>
      <c r="I205" s="222"/>
      <c r="J205" s="223">
        <f>ROUND(I205*H205,2)</f>
        <v>0</v>
      </c>
      <c r="K205" s="219" t="s">
        <v>156</v>
      </c>
      <c r="L205" s="43"/>
      <c r="M205" s="224" t="s">
        <v>1</v>
      </c>
      <c r="N205" s="225" t="s">
        <v>41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0.075999999999999998</v>
      </c>
      <c r="T205" s="227">
        <f>S205*H205</f>
        <v>0.69919999999999993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157</v>
      </c>
      <c r="AT205" s="228" t="s">
        <v>152</v>
      </c>
      <c r="AU205" s="228" t="s">
        <v>150</v>
      </c>
      <c r="AY205" s="16" t="s">
        <v>149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84</v>
      </c>
      <c r="BK205" s="229">
        <f>ROUND(I205*H205,2)</f>
        <v>0</v>
      </c>
      <c r="BL205" s="16" t="s">
        <v>157</v>
      </c>
      <c r="BM205" s="228" t="s">
        <v>1023</v>
      </c>
    </row>
    <row r="206" s="2" customFormat="1">
      <c r="A206" s="37"/>
      <c r="B206" s="38"/>
      <c r="C206" s="39"/>
      <c r="D206" s="230" t="s">
        <v>159</v>
      </c>
      <c r="E206" s="39"/>
      <c r="F206" s="231" t="s">
        <v>293</v>
      </c>
      <c r="G206" s="39"/>
      <c r="H206" s="39"/>
      <c r="I206" s="232"/>
      <c r="J206" s="39"/>
      <c r="K206" s="39"/>
      <c r="L206" s="43"/>
      <c r="M206" s="233"/>
      <c r="N206" s="23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159</v>
      </c>
      <c r="AU206" s="16" t="s">
        <v>150</v>
      </c>
    </row>
    <row r="207" s="13" customFormat="1">
      <c r="A207" s="13"/>
      <c r="B207" s="235"/>
      <c r="C207" s="236"/>
      <c r="D207" s="230" t="s">
        <v>161</v>
      </c>
      <c r="E207" s="237" t="s">
        <v>1</v>
      </c>
      <c r="F207" s="238" t="s">
        <v>717</v>
      </c>
      <c r="G207" s="236"/>
      <c r="H207" s="239">
        <v>3.6000000000000001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161</v>
      </c>
      <c r="AU207" s="245" t="s">
        <v>150</v>
      </c>
      <c r="AV207" s="13" t="s">
        <v>86</v>
      </c>
      <c r="AW207" s="13" t="s">
        <v>33</v>
      </c>
      <c r="AX207" s="13" t="s">
        <v>76</v>
      </c>
      <c r="AY207" s="245" t="s">
        <v>149</v>
      </c>
    </row>
    <row r="208" s="13" customFormat="1">
      <c r="A208" s="13"/>
      <c r="B208" s="235"/>
      <c r="C208" s="236"/>
      <c r="D208" s="230" t="s">
        <v>161</v>
      </c>
      <c r="E208" s="237" t="s">
        <v>1</v>
      </c>
      <c r="F208" s="238" t="s">
        <v>931</v>
      </c>
      <c r="G208" s="236"/>
      <c r="H208" s="239">
        <v>5.5999999999999996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161</v>
      </c>
      <c r="AU208" s="245" t="s">
        <v>150</v>
      </c>
      <c r="AV208" s="13" t="s">
        <v>86</v>
      </c>
      <c r="AW208" s="13" t="s">
        <v>33</v>
      </c>
      <c r="AX208" s="13" t="s">
        <v>76</v>
      </c>
      <c r="AY208" s="245" t="s">
        <v>149</v>
      </c>
    </row>
    <row r="209" s="14" customFormat="1">
      <c r="A209" s="14"/>
      <c r="B209" s="246"/>
      <c r="C209" s="247"/>
      <c r="D209" s="230" t="s">
        <v>161</v>
      </c>
      <c r="E209" s="248" t="s">
        <v>1</v>
      </c>
      <c r="F209" s="249" t="s">
        <v>163</v>
      </c>
      <c r="G209" s="247"/>
      <c r="H209" s="250">
        <v>9.1999999999999993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161</v>
      </c>
      <c r="AU209" s="256" t="s">
        <v>150</v>
      </c>
      <c r="AV209" s="14" t="s">
        <v>157</v>
      </c>
      <c r="AW209" s="14" t="s">
        <v>33</v>
      </c>
      <c r="AX209" s="14" t="s">
        <v>84</v>
      </c>
      <c r="AY209" s="256" t="s">
        <v>149</v>
      </c>
    </row>
    <row r="210" s="2" customFormat="1" ht="16.5" customHeight="1">
      <c r="A210" s="37"/>
      <c r="B210" s="38"/>
      <c r="C210" s="217" t="s">
        <v>289</v>
      </c>
      <c r="D210" s="217" t="s">
        <v>152</v>
      </c>
      <c r="E210" s="218" t="s">
        <v>305</v>
      </c>
      <c r="F210" s="219" t="s">
        <v>306</v>
      </c>
      <c r="G210" s="220" t="s">
        <v>155</v>
      </c>
      <c r="H210" s="221">
        <v>45.899999999999999</v>
      </c>
      <c r="I210" s="222"/>
      <c r="J210" s="223">
        <f>ROUND(I210*H210,2)</f>
        <v>0</v>
      </c>
      <c r="K210" s="219" t="s">
        <v>156</v>
      </c>
      <c r="L210" s="43"/>
      <c r="M210" s="224" t="s">
        <v>1</v>
      </c>
      <c r="N210" s="225" t="s">
        <v>41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0.045999999999999999</v>
      </c>
      <c r="T210" s="227">
        <f>S210*H210</f>
        <v>2.1113999999999997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157</v>
      </c>
      <c r="AT210" s="228" t="s">
        <v>152</v>
      </c>
      <c r="AU210" s="228" t="s">
        <v>150</v>
      </c>
      <c r="AY210" s="16" t="s">
        <v>149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84</v>
      </c>
      <c r="BK210" s="229">
        <f>ROUND(I210*H210,2)</f>
        <v>0</v>
      </c>
      <c r="BL210" s="16" t="s">
        <v>157</v>
      </c>
      <c r="BM210" s="228" t="s">
        <v>1024</v>
      </c>
    </row>
    <row r="211" s="2" customFormat="1">
      <c r="A211" s="37"/>
      <c r="B211" s="38"/>
      <c r="C211" s="39"/>
      <c r="D211" s="230" t="s">
        <v>159</v>
      </c>
      <c r="E211" s="39"/>
      <c r="F211" s="231" t="s">
        <v>308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159</v>
      </c>
      <c r="AU211" s="16" t="s">
        <v>150</v>
      </c>
    </row>
    <row r="212" s="13" customFormat="1">
      <c r="A212" s="13"/>
      <c r="B212" s="235"/>
      <c r="C212" s="236"/>
      <c r="D212" s="230" t="s">
        <v>161</v>
      </c>
      <c r="E212" s="237" t="s">
        <v>1</v>
      </c>
      <c r="F212" s="238" t="s">
        <v>828</v>
      </c>
      <c r="G212" s="236"/>
      <c r="H212" s="239">
        <v>17.34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161</v>
      </c>
      <c r="AU212" s="245" t="s">
        <v>150</v>
      </c>
      <c r="AV212" s="13" t="s">
        <v>86</v>
      </c>
      <c r="AW212" s="13" t="s">
        <v>33</v>
      </c>
      <c r="AX212" s="13" t="s">
        <v>76</v>
      </c>
      <c r="AY212" s="245" t="s">
        <v>149</v>
      </c>
    </row>
    <row r="213" s="13" customFormat="1">
      <c r="A213" s="13"/>
      <c r="B213" s="235"/>
      <c r="C213" s="236"/>
      <c r="D213" s="230" t="s">
        <v>161</v>
      </c>
      <c r="E213" s="237" t="s">
        <v>1</v>
      </c>
      <c r="F213" s="238" t="s">
        <v>829</v>
      </c>
      <c r="G213" s="236"/>
      <c r="H213" s="239">
        <v>28.559999999999999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161</v>
      </c>
      <c r="AU213" s="245" t="s">
        <v>150</v>
      </c>
      <c r="AV213" s="13" t="s">
        <v>86</v>
      </c>
      <c r="AW213" s="13" t="s">
        <v>33</v>
      </c>
      <c r="AX213" s="13" t="s">
        <v>76</v>
      </c>
      <c r="AY213" s="245" t="s">
        <v>149</v>
      </c>
    </row>
    <row r="214" s="14" customFormat="1">
      <c r="A214" s="14"/>
      <c r="B214" s="246"/>
      <c r="C214" s="247"/>
      <c r="D214" s="230" t="s">
        <v>161</v>
      </c>
      <c r="E214" s="248" t="s">
        <v>1</v>
      </c>
      <c r="F214" s="249" t="s">
        <v>163</v>
      </c>
      <c r="G214" s="247"/>
      <c r="H214" s="250">
        <v>45.899999999999999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161</v>
      </c>
      <c r="AU214" s="256" t="s">
        <v>150</v>
      </c>
      <c r="AV214" s="14" t="s">
        <v>157</v>
      </c>
      <c r="AW214" s="14" t="s">
        <v>33</v>
      </c>
      <c r="AX214" s="14" t="s">
        <v>84</v>
      </c>
      <c r="AY214" s="256" t="s">
        <v>149</v>
      </c>
    </row>
    <row r="215" s="2" customFormat="1" ht="16.5" customHeight="1">
      <c r="A215" s="37"/>
      <c r="B215" s="38"/>
      <c r="C215" s="217" t="s">
        <v>304</v>
      </c>
      <c r="D215" s="217" t="s">
        <v>152</v>
      </c>
      <c r="E215" s="218" t="s">
        <v>312</v>
      </c>
      <c r="F215" s="219" t="s">
        <v>313</v>
      </c>
      <c r="G215" s="220" t="s">
        <v>155</v>
      </c>
      <c r="H215" s="221">
        <v>57.600000000000001</v>
      </c>
      <c r="I215" s="222"/>
      <c r="J215" s="223">
        <f>ROUND(I215*H215,2)</f>
        <v>0</v>
      </c>
      <c r="K215" s="219" t="s">
        <v>156</v>
      </c>
      <c r="L215" s="43"/>
      <c r="M215" s="224" t="s">
        <v>1</v>
      </c>
      <c r="N215" s="225" t="s">
        <v>41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0.050000000000000003</v>
      </c>
      <c r="T215" s="227">
        <f>S215*H215</f>
        <v>2.8800000000000003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157</v>
      </c>
      <c r="AT215" s="228" t="s">
        <v>152</v>
      </c>
      <c r="AU215" s="228" t="s">
        <v>150</v>
      </c>
      <c r="AY215" s="16" t="s">
        <v>149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84</v>
      </c>
      <c r="BK215" s="229">
        <f>ROUND(I215*H215,2)</f>
        <v>0</v>
      </c>
      <c r="BL215" s="16" t="s">
        <v>157</v>
      </c>
      <c r="BM215" s="228" t="s">
        <v>1025</v>
      </c>
    </row>
    <row r="216" s="2" customFormat="1">
      <c r="A216" s="37"/>
      <c r="B216" s="38"/>
      <c r="C216" s="39"/>
      <c r="D216" s="230" t="s">
        <v>159</v>
      </c>
      <c r="E216" s="39"/>
      <c r="F216" s="231" t="s">
        <v>315</v>
      </c>
      <c r="G216" s="39"/>
      <c r="H216" s="39"/>
      <c r="I216" s="232"/>
      <c r="J216" s="39"/>
      <c r="K216" s="39"/>
      <c r="L216" s="43"/>
      <c r="M216" s="233"/>
      <c r="N216" s="23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159</v>
      </c>
      <c r="AU216" s="16" t="s">
        <v>150</v>
      </c>
    </row>
    <row r="217" s="13" customFormat="1">
      <c r="A217" s="13"/>
      <c r="B217" s="235"/>
      <c r="C217" s="236"/>
      <c r="D217" s="230" t="s">
        <v>161</v>
      </c>
      <c r="E217" s="237" t="s">
        <v>1</v>
      </c>
      <c r="F217" s="238" t="s">
        <v>1026</v>
      </c>
      <c r="G217" s="236"/>
      <c r="H217" s="239">
        <v>10.619999999999999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161</v>
      </c>
      <c r="AU217" s="245" t="s">
        <v>150</v>
      </c>
      <c r="AV217" s="13" t="s">
        <v>86</v>
      </c>
      <c r="AW217" s="13" t="s">
        <v>33</v>
      </c>
      <c r="AX217" s="13" t="s">
        <v>76</v>
      </c>
      <c r="AY217" s="245" t="s">
        <v>149</v>
      </c>
    </row>
    <row r="218" s="13" customFormat="1">
      <c r="A218" s="13"/>
      <c r="B218" s="235"/>
      <c r="C218" s="236"/>
      <c r="D218" s="230" t="s">
        <v>161</v>
      </c>
      <c r="E218" s="237" t="s">
        <v>1</v>
      </c>
      <c r="F218" s="238" t="s">
        <v>1027</v>
      </c>
      <c r="G218" s="236"/>
      <c r="H218" s="239">
        <v>21.420000000000002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161</v>
      </c>
      <c r="AU218" s="245" t="s">
        <v>150</v>
      </c>
      <c r="AV218" s="13" t="s">
        <v>86</v>
      </c>
      <c r="AW218" s="13" t="s">
        <v>33</v>
      </c>
      <c r="AX218" s="13" t="s">
        <v>76</v>
      </c>
      <c r="AY218" s="245" t="s">
        <v>149</v>
      </c>
    </row>
    <row r="219" s="13" customFormat="1">
      <c r="A219" s="13"/>
      <c r="B219" s="235"/>
      <c r="C219" s="236"/>
      <c r="D219" s="230" t="s">
        <v>161</v>
      </c>
      <c r="E219" s="237" t="s">
        <v>1</v>
      </c>
      <c r="F219" s="238" t="s">
        <v>1028</v>
      </c>
      <c r="G219" s="236"/>
      <c r="H219" s="239">
        <v>1.8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161</v>
      </c>
      <c r="AU219" s="245" t="s">
        <v>150</v>
      </c>
      <c r="AV219" s="13" t="s">
        <v>86</v>
      </c>
      <c r="AW219" s="13" t="s">
        <v>33</v>
      </c>
      <c r="AX219" s="13" t="s">
        <v>76</v>
      </c>
      <c r="AY219" s="245" t="s">
        <v>149</v>
      </c>
    </row>
    <row r="220" s="13" customFormat="1">
      <c r="A220" s="13"/>
      <c r="B220" s="235"/>
      <c r="C220" s="236"/>
      <c r="D220" s="230" t="s">
        <v>161</v>
      </c>
      <c r="E220" s="237" t="s">
        <v>1</v>
      </c>
      <c r="F220" s="238" t="s">
        <v>1029</v>
      </c>
      <c r="G220" s="236"/>
      <c r="H220" s="239">
        <v>23.760000000000002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161</v>
      </c>
      <c r="AU220" s="245" t="s">
        <v>150</v>
      </c>
      <c r="AV220" s="13" t="s">
        <v>86</v>
      </c>
      <c r="AW220" s="13" t="s">
        <v>33</v>
      </c>
      <c r="AX220" s="13" t="s">
        <v>76</v>
      </c>
      <c r="AY220" s="245" t="s">
        <v>149</v>
      </c>
    </row>
    <row r="221" s="14" customFormat="1">
      <c r="A221" s="14"/>
      <c r="B221" s="246"/>
      <c r="C221" s="247"/>
      <c r="D221" s="230" t="s">
        <v>161</v>
      </c>
      <c r="E221" s="248" t="s">
        <v>1</v>
      </c>
      <c r="F221" s="249" t="s">
        <v>163</v>
      </c>
      <c r="G221" s="247"/>
      <c r="H221" s="250">
        <v>57.600000000000001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161</v>
      </c>
      <c r="AU221" s="256" t="s">
        <v>150</v>
      </c>
      <c r="AV221" s="14" t="s">
        <v>157</v>
      </c>
      <c r="AW221" s="14" t="s">
        <v>33</v>
      </c>
      <c r="AX221" s="14" t="s">
        <v>84</v>
      </c>
      <c r="AY221" s="256" t="s">
        <v>149</v>
      </c>
    </row>
    <row r="222" s="2" customFormat="1" ht="16.5" customHeight="1">
      <c r="A222" s="37"/>
      <c r="B222" s="38"/>
      <c r="C222" s="217" t="s">
        <v>7</v>
      </c>
      <c r="D222" s="217" t="s">
        <v>152</v>
      </c>
      <c r="E222" s="218" t="s">
        <v>320</v>
      </c>
      <c r="F222" s="219" t="s">
        <v>321</v>
      </c>
      <c r="G222" s="220" t="s">
        <v>322</v>
      </c>
      <c r="H222" s="221">
        <v>13.92</v>
      </c>
      <c r="I222" s="222"/>
      <c r="J222" s="223">
        <f>ROUND(I222*H222,2)</f>
        <v>0</v>
      </c>
      <c r="K222" s="219" t="s">
        <v>156</v>
      </c>
      <c r="L222" s="43"/>
      <c r="M222" s="224" t="s">
        <v>1</v>
      </c>
      <c r="N222" s="225" t="s">
        <v>41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157</v>
      </c>
      <c r="AT222" s="228" t="s">
        <v>152</v>
      </c>
      <c r="AU222" s="228" t="s">
        <v>150</v>
      </c>
      <c r="AY222" s="16" t="s">
        <v>149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84</v>
      </c>
      <c r="BK222" s="229">
        <f>ROUND(I222*H222,2)</f>
        <v>0</v>
      </c>
      <c r="BL222" s="16" t="s">
        <v>157</v>
      </c>
      <c r="BM222" s="228" t="s">
        <v>1030</v>
      </c>
    </row>
    <row r="223" s="2" customFormat="1">
      <c r="A223" s="37"/>
      <c r="B223" s="38"/>
      <c r="C223" s="39"/>
      <c r="D223" s="230" t="s">
        <v>159</v>
      </c>
      <c r="E223" s="39"/>
      <c r="F223" s="231" t="s">
        <v>324</v>
      </c>
      <c r="G223" s="39"/>
      <c r="H223" s="39"/>
      <c r="I223" s="232"/>
      <c r="J223" s="39"/>
      <c r="K223" s="39"/>
      <c r="L223" s="43"/>
      <c r="M223" s="233"/>
      <c r="N223" s="23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159</v>
      </c>
      <c r="AU223" s="16" t="s">
        <v>150</v>
      </c>
    </row>
    <row r="224" s="2" customFormat="1" ht="16.5" customHeight="1">
      <c r="A224" s="37"/>
      <c r="B224" s="38"/>
      <c r="C224" s="217" t="s">
        <v>319</v>
      </c>
      <c r="D224" s="217" t="s">
        <v>152</v>
      </c>
      <c r="E224" s="218" t="s">
        <v>326</v>
      </c>
      <c r="F224" s="219" t="s">
        <v>327</v>
      </c>
      <c r="G224" s="220" t="s">
        <v>322</v>
      </c>
      <c r="H224" s="221">
        <v>13.92</v>
      </c>
      <c r="I224" s="222"/>
      <c r="J224" s="223">
        <f>ROUND(I224*H224,2)</f>
        <v>0</v>
      </c>
      <c r="K224" s="219" t="s">
        <v>156</v>
      </c>
      <c r="L224" s="43"/>
      <c r="M224" s="224" t="s">
        <v>1</v>
      </c>
      <c r="N224" s="225" t="s">
        <v>41</v>
      </c>
      <c r="O224" s="90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157</v>
      </c>
      <c r="AT224" s="228" t="s">
        <v>152</v>
      </c>
      <c r="AU224" s="228" t="s">
        <v>150</v>
      </c>
      <c r="AY224" s="16" t="s">
        <v>149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84</v>
      </c>
      <c r="BK224" s="229">
        <f>ROUND(I224*H224,2)</f>
        <v>0</v>
      </c>
      <c r="BL224" s="16" t="s">
        <v>157</v>
      </c>
      <c r="BM224" s="228" t="s">
        <v>1031</v>
      </c>
    </row>
    <row r="225" s="2" customFormat="1">
      <c r="A225" s="37"/>
      <c r="B225" s="38"/>
      <c r="C225" s="39"/>
      <c r="D225" s="230" t="s">
        <v>159</v>
      </c>
      <c r="E225" s="39"/>
      <c r="F225" s="231" t="s">
        <v>329</v>
      </c>
      <c r="G225" s="39"/>
      <c r="H225" s="39"/>
      <c r="I225" s="232"/>
      <c r="J225" s="39"/>
      <c r="K225" s="39"/>
      <c r="L225" s="43"/>
      <c r="M225" s="233"/>
      <c r="N225" s="23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159</v>
      </c>
      <c r="AU225" s="16" t="s">
        <v>150</v>
      </c>
    </row>
    <row r="226" s="2" customFormat="1" ht="16.5" customHeight="1">
      <c r="A226" s="37"/>
      <c r="B226" s="38"/>
      <c r="C226" s="217" t="s">
        <v>325</v>
      </c>
      <c r="D226" s="217" t="s">
        <v>152</v>
      </c>
      <c r="E226" s="218" t="s">
        <v>331</v>
      </c>
      <c r="F226" s="219" t="s">
        <v>332</v>
      </c>
      <c r="G226" s="220" t="s">
        <v>322</v>
      </c>
      <c r="H226" s="221">
        <v>264.48000000000002</v>
      </c>
      <c r="I226" s="222"/>
      <c r="J226" s="223">
        <f>ROUND(I226*H226,2)</f>
        <v>0</v>
      </c>
      <c r="K226" s="219" t="s">
        <v>156</v>
      </c>
      <c r="L226" s="43"/>
      <c r="M226" s="224" t="s">
        <v>1</v>
      </c>
      <c r="N226" s="225" t="s">
        <v>41</v>
      </c>
      <c r="O226" s="90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157</v>
      </c>
      <c r="AT226" s="228" t="s">
        <v>152</v>
      </c>
      <c r="AU226" s="228" t="s">
        <v>150</v>
      </c>
      <c r="AY226" s="16" t="s">
        <v>149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84</v>
      </c>
      <c r="BK226" s="229">
        <f>ROUND(I226*H226,2)</f>
        <v>0</v>
      </c>
      <c r="BL226" s="16" t="s">
        <v>157</v>
      </c>
      <c r="BM226" s="228" t="s">
        <v>1032</v>
      </c>
    </row>
    <row r="227" s="2" customFormat="1">
      <c r="A227" s="37"/>
      <c r="B227" s="38"/>
      <c r="C227" s="39"/>
      <c r="D227" s="230" t="s">
        <v>159</v>
      </c>
      <c r="E227" s="39"/>
      <c r="F227" s="231" t="s">
        <v>334</v>
      </c>
      <c r="G227" s="39"/>
      <c r="H227" s="39"/>
      <c r="I227" s="232"/>
      <c r="J227" s="39"/>
      <c r="K227" s="39"/>
      <c r="L227" s="43"/>
      <c r="M227" s="233"/>
      <c r="N227" s="23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159</v>
      </c>
      <c r="AU227" s="16" t="s">
        <v>150</v>
      </c>
    </row>
    <row r="228" s="13" customFormat="1">
      <c r="A228" s="13"/>
      <c r="B228" s="235"/>
      <c r="C228" s="236"/>
      <c r="D228" s="230" t="s">
        <v>161</v>
      </c>
      <c r="E228" s="236"/>
      <c r="F228" s="238" t="s">
        <v>1033</v>
      </c>
      <c r="G228" s="236"/>
      <c r="H228" s="239">
        <v>264.48000000000002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161</v>
      </c>
      <c r="AU228" s="245" t="s">
        <v>150</v>
      </c>
      <c r="AV228" s="13" t="s">
        <v>86</v>
      </c>
      <c r="AW228" s="13" t="s">
        <v>4</v>
      </c>
      <c r="AX228" s="13" t="s">
        <v>84</v>
      </c>
      <c r="AY228" s="245" t="s">
        <v>149</v>
      </c>
    </row>
    <row r="229" s="2" customFormat="1" ht="21.75" customHeight="1">
      <c r="A229" s="37"/>
      <c r="B229" s="38"/>
      <c r="C229" s="217" t="s">
        <v>330</v>
      </c>
      <c r="D229" s="217" t="s">
        <v>152</v>
      </c>
      <c r="E229" s="218" t="s">
        <v>337</v>
      </c>
      <c r="F229" s="219" t="s">
        <v>338</v>
      </c>
      <c r="G229" s="220" t="s">
        <v>322</v>
      </c>
      <c r="H229" s="221">
        <v>15.385999999999999</v>
      </c>
      <c r="I229" s="222"/>
      <c r="J229" s="223">
        <f>ROUND(I229*H229,2)</f>
        <v>0</v>
      </c>
      <c r="K229" s="219" t="s">
        <v>156</v>
      </c>
      <c r="L229" s="43"/>
      <c r="M229" s="224" t="s">
        <v>1</v>
      </c>
      <c r="N229" s="225" t="s">
        <v>41</v>
      </c>
      <c r="O229" s="90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157</v>
      </c>
      <c r="AT229" s="228" t="s">
        <v>152</v>
      </c>
      <c r="AU229" s="228" t="s">
        <v>150</v>
      </c>
      <c r="AY229" s="16" t="s">
        <v>149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84</v>
      </c>
      <c r="BK229" s="229">
        <f>ROUND(I229*H229,2)</f>
        <v>0</v>
      </c>
      <c r="BL229" s="16" t="s">
        <v>157</v>
      </c>
      <c r="BM229" s="228" t="s">
        <v>1034</v>
      </c>
    </row>
    <row r="230" s="2" customFormat="1">
      <c r="A230" s="37"/>
      <c r="B230" s="38"/>
      <c r="C230" s="39"/>
      <c r="D230" s="230" t="s">
        <v>159</v>
      </c>
      <c r="E230" s="39"/>
      <c r="F230" s="231" t="s">
        <v>340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159</v>
      </c>
      <c r="AU230" s="16" t="s">
        <v>150</v>
      </c>
    </row>
    <row r="231" s="12" customFormat="1" ht="20.88" customHeight="1">
      <c r="A231" s="12"/>
      <c r="B231" s="201"/>
      <c r="C231" s="202"/>
      <c r="D231" s="203" t="s">
        <v>75</v>
      </c>
      <c r="E231" s="215" t="s">
        <v>341</v>
      </c>
      <c r="F231" s="215" t="s">
        <v>342</v>
      </c>
      <c r="G231" s="202"/>
      <c r="H231" s="202"/>
      <c r="I231" s="205"/>
      <c r="J231" s="216">
        <f>BK231</f>
        <v>0</v>
      </c>
      <c r="K231" s="202"/>
      <c r="L231" s="207"/>
      <c r="M231" s="208"/>
      <c r="N231" s="209"/>
      <c r="O231" s="209"/>
      <c r="P231" s="210">
        <f>SUM(P232:P233)</f>
        <v>0</v>
      </c>
      <c r="Q231" s="209"/>
      <c r="R231" s="210">
        <f>SUM(R232:R233)</f>
        <v>0</v>
      </c>
      <c r="S231" s="209"/>
      <c r="T231" s="211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2" t="s">
        <v>84</v>
      </c>
      <c r="AT231" s="213" t="s">
        <v>75</v>
      </c>
      <c r="AU231" s="213" t="s">
        <v>86</v>
      </c>
      <c r="AY231" s="212" t="s">
        <v>149</v>
      </c>
      <c r="BK231" s="214">
        <f>SUM(BK232:BK233)</f>
        <v>0</v>
      </c>
    </row>
    <row r="232" s="2" customFormat="1" ht="16.5" customHeight="1">
      <c r="A232" s="37"/>
      <c r="B232" s="38"/>
      <c r="C232" s="217" t="s">
        <v>336</v>
      </c>
      <c r="D232" s="217" t="s">
        <v>152</v>
      </c>
      <c r="E232" s="218" t="s">
        <v>344</v>
      </c>
      <c r="F232" s="219" t="s">
        <v>345</v>
      </c>
      <c r="G232" s="220" t="s">
        <v>322</v>
      </c>
      <c r="H232" s="221">
        <v>3.3279999999999998</v>
      </c>
      <c r="I232" s="222"/>
      <c r="J232" s="223">
        <f>ROUND(I232*H232,2)</f>
        <v>0</v>
      </c>
      <c r="K232" s="219" t="s">
        <v>156</v>
      </c>
      <c r="L232" s="43"/>
      <c r="M232" s="224" t="s">
        <v>1</v>
      </c>
      <c r="N232" s="225" t="s">
        <v>41</v>
      </c>
      <c r="O232" s="90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157</v>
      </c>
      <c r="AT232" s="228" t="s">
        <v>152</v>
      </c>
      <c r="AU232" s="228" t="s">
        <v>150</v>
      </c>
      <c r="AY232" s="16" t="s">
        <v>149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84</v>
      </c>
      <c r="BK232" s="229">
        <f>ROUND(I232*H232,2)</f>
        <v>0</v>
      </c>
      <c r="BL232" s="16" t="s">
        <v>157</v>
      </c>
      <c r="BM232" s="228" t="s">
        <v>1035</v>
      </c>
    </row>
    <row r="233" s="2" customFormat="1">
      <c r="A233" s="37"/>
      <c r="B233" s="38"/>
      <c r="C233" s="39"/>
      <c r="D233" s="230" t="s">
        <v>159</v>
      </c>
      <c r="E233" s="39"/>
      <c r="F233" s="231" t="s">
        <v>347</v>
      </c>
      <c r="G233" s="39"/>
      <c r="H233" s="39"/>
      <c r="I233" s="232"/>
      <c r="J233" s="39"/>
      <c r="K233" s="39"/>
      <c r="L233" s="43"/>
      <c r="M233" s="233"/>
      <c r="N233" s="23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159</v>
      </c>
      <c r="AU233" s="16" t="s">
        <v>150</v>
      </c>
    </row>
    <row r="234" s="12" customFormat="1" ht="25.92" customHeight="1">
      <c r="A234" s="12"/>
      <c r="B234" s="201"/>
      <c r="C234" s="202"/>
      <c r="D234" s="203" t="s">
        <v>75</v>
      </c>
      <c r="E234" s="204" t="s">
        <v>348</v>
      </c>
      <c r="F234" s="204" t="s">
        <v>349</v>
      </c>
      <c r="G234" s="202"/>
      <c r="H234" s="202"/>
      <c r="I234" s="205"/>
      <c r="J234" s="206">
        <f>BK234</f>
        <v>0</v>
      </c>
      <c r="K234" s="202"/>
      <c r="L234" s="207"/>
      <c r="M234" s="208"/>
      <c r="N234" s="209"/>
      <c r="O234" s="209"/>
      <c r="P234" s="210">
        <f>P235+P254+P256+P261+P272+P279+P302+P319+P321</f>
        <v>0</v>
      </c>
      <c r="Q234" s="209"/>
      <c r="R234" s="210">
        <f>R235+R254+R256+R261+R272+R279+R302+R319+R321</f>
        <v>0.97975770000000018</v>
      </c>
      <c r="S234" s="209"/>
      <c r="T234" s="211">
        <f>T235+T254+T256+T261+T272+T279+T302+T319+T321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2" t="s">
        <v>86</v>
      </c>
      <c r="AT234" s="213" t="s">
        <v>75</v>
      </c>
      <c r="AU234" s="213" t="s">
        <v>76</v>
      </c>
      <c r="AY234" s="212" t="s">
        <v>149</v>
      </c>
      <c r="BK234" s="214">
        <f>BK235+BK254+BK256+BK261+BK272+BK279+BK302+BK319+BK321</f>
        <v>0</v>
      </c>
    </row>
    <row r="235" s="12" customFormat="1" ht="22.8" customHeight="1">
      <c r="A235" s="12"/>
      <c r="B235" s="201"/>
      <c r="C235" s="202"/>
      <c r="D235" s="203" t="s">
        <v>75</v>
      </c>
      <c r="E235" s="215" t="s">
        <v>350</v>
      </c>
      <c r="F235" s="215" t="s">
        <v>351</v>
      </c>
      <c r="G235" s="202"/>
      <c r="H235" s="202"/>
      <c r="I235" s="205"/>
      <c r="J235" s="216">
        <f>BK235</f>
        <v>0</v>
      </c>
      <c r="K235" s="202"/>
      <c r="L235" s="207"/>
      <c r="M235" s="208"/>
      <c r="N235" s="209"/>
      <c r="O235" s="209"/>
      <c r="P235" s="210">
        <f>SUM(P236:P253)</f>
        <v>0</v>
      </c>
      <c r="Q235" s="209"/>
      <c r="R235" s="210">
        <f>SUM(R236:R253)</f>
        <v>0.017409999999999998</v>
      </c>
      <c r="S235" s="209"/>
      <c r="T235" s="211">
        <f>SUM(T236:T253)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2" t="s">
        <v>86</v>
      </c>
      <c r="AT235" s="213" t="s">
        <v>75</v>
      </c>
      <c r="AU235" s="213" t="s">
        <v>84</v>
      </c>
      <c r="AY235" s="212" t="s">
        <v>149</v>
      </c>
      <c r="BK235" s="214">
        <f>SUM(BK236:BK253)</f>
        <v>0</v>
      </c>
    </row>
    <row r="236" s="2" customFormat="1" ht="16.5" customHeight="1">
      <c r="A236" s="37"/>
      <c r="B236" s="38"/>
      <c r="C236" s="217" t="s">
        <v>343</v>
      </c>
      <c r="D236" s="217" t="s">
        <v>152</v>
      </c>
      <c r="E236" s="218" t="s">
        <v>353</v>
      </c>
      <c r="F236" s="219" t="s">
        <v>354</v>
      </c>
      <c r="G236" s="220" t="s">
        <v>232</v>
      </c>
      <c r="H236" s="221">
        <v>4</v>
      </c>
      <c r="I236" s="222"/>
      <c r="J236" s="223">
        <f>ROUND(I236*H236,2)</f>
        <v>0</v>
      </c>
      <c r="K236" s="219" t="s">
        <v>1</v>
      </c>
      <c r="L236" s="43"/>
      <c r="M236" s="224" t="s">
        <v>1</v>
      </c>
      <c r="N236" s="225" t="s">
        <v>41</v>
      </c>
      <c r="O236" s="90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265</v>
      </c>
      <c r="AT236" s="228" t="s">
        <v>152</v>
      </c>
      <c r="AU236" s="228" t="s">
        <v>86</v>
      </c>
      <c r="AY236" s="16" t="s">
        <v>149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84</v>
      </c>
      <c r="BK236" s="229">
        <f>ROUND(I236*H236,2)</f>
        <v>0</v>
      </c>
      <c r="BL236" s="16" t="s">
        <v>265</v>
      </c>
      <c r="BM236" s="228" t="s">
        <v>1036</v>
      </c>
    </row>
    <row r="237" s="2" customFormat="1" ht="16.5" customHeight="1">
      <c r="A237" s="37"/>
      <c r="B237" s="38"/>
      <c r="C237" s="217" t="s">
        <v>352</v>
      </c>
      <c r="D237" s="217" t="s">
        <v>152</v>
      </c>
      <c r="E237" s="218" t="s">
        <v>357</v>
      </c>
      <c r="F237" s="219" t="s">
        <v>358</v>
      </c>
      <c r="G237" s="220" t="s">
        <v>237</v>
      </c>
      <c r="H237" s="221">
        <v>10</v>
      </c>
      <c r="I237" s="222"/>
      <c r="J237" s="223">
        <f>ROUND(I237*H237,2)</f>
        <v>0</v>
      </c>
      <c r="K237" s="219" t="s">
        <v>1</v>
      </c>
      <c r="L237" s="43"/>
      <c r="M237" s="224" t="s">
        <v>1</v>
      </c>
      <c r="N237" s="225" t="s">
        <v>41</v>
      </c>
      <c r="O237" s="90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265</v>
      </c>
      <c r="AT237" s="228" t="s">
        <v>152</v>
      </c>
      <c r="AU237" s="228" t="s">
        <v>86</v>
      </c>
      <c r="AY237" s="16" t="s">
        <v>149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84</v>
      </c>
      <c r="BK237" s="229">
        <f>ROUND(I237*H237,2)</f>
        <v>0</v>
      </c>
      <c r="BL237" s="16" t="s">
        <v>265</v>
      </c>
      <c r="BM237" s="228" t="s">
        <v>1037</v>
      </c>
    </row>
    <row r="238" s="2" customFormat="1">
      <c r="A238" s="37"/>
      <c r="B238" s="38"/>
      <c r="C238" s="39"/>
      <c r="D238" s="230" t="s">
        <v>159</v>
      </c>
      <c r="E238" s="39"/>
      <c r="F238" s="231" t="s">
        <v>619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159</v>
      </c>
      <c r="AU238" s="16" t="s">
        <v>86</v>
      </c>
    </row>
    <row r="239" s="2" customFormat="1" ht="16.5" customHeight="1">
      <c r="A239" s="37"/>
      <c r="B239" s="38"/>
      <c r="C239" s="217" t="s">
        <v>356</v>
      </c>
      <c r="D239" s="217" t="s">
        <v>152</v>
      </c>
      <c r="E239" s="218" t="s">
        <v>366</v>
      </c>
      <c r="F239" s="219" t="s">
        <v>367</v>
      </c>
      <c r="G239" s="220" t="s">
        <v>237</v>
      </c>
      <c r="H239" s="221">
        <v>1</v>
      </c>
      <c r="I239" s="222"/>
      <c r="J239" s="223">
        <f>ROUND(I239*H239,2)</f>
        <v>0</v>
      </c>
      <c r="K239" s="219" t="s">
        <v>156</v>
      </c>
      <c r="L239" s="43"/>
      <c r="M239" s="224" t="s">
        <v>1</v>
      </c>
      <c r="N239" s="225" t="s">
        <v>41</v>
      </c>
      <c r="O239" s="90"/>
      <c r="P239" s="226">
        <f>O239*H239</f>
        <v>0</v>
      </c>
      <c r="Q239" s="226">
        <v>0.01197</v>
      </c>
      <c r="R239" s="226">
        <f>Q239*H239</f>
        <v>0.01197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265</v>
      </c>
      <c r="AT239" s="228" t="s">
        <v>152</v>
      </c>
      <c r="AU239" s="228" t="s">
        <v>86</v>
      </c>
      <c r="AY239" s="16" t="s">
        <v>149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84</v>
      </c>
      <c r="BK239" s="229">
        <f>ROUND(I239*H239,2)</f>
        <v>0</v>
      </c>
      <c r="BL239" s="16" t="s">
        <v>265</v>
      </c>
      <c r="BM239" s="228" t="s">
        <v>1038</v>
      </c>
    </row>
    <row r="240" s="2" customFormat="1">
      <c r="A240" s="37"/>
      <c r="B240" s="38"/>
      <c r="C240" s="39"/>
      <c r="D240" s="230" t="s">
        <v>159</v>
      </c>
      <c r="E240" s="39"/>
      <c r="F240" s="231" t="s">
        <v>369</v>
      </c>
      <c r="G240" s="39"/>
      <c r="H240" s="39"/>
      <c r="I240" s="232"/>
      <c r="J240" s="39"/>
      <c r="K240" s="39"/>
      <c r="L240" s="43"/>
      <c r="M240" s="233"/>
      <c r="N240" s="23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159</v>
      </c>
      <c r="AU240" s="16" t="s">
        <v>86</v>
      </c>
    </row>
    <row r="241" s="2" customFormat="1" ht="16.5" customHeight="1">
      <c r="A241" s="37"/>
      <c r="B241" s="38"/>
      <c r="C241" s="217" t="s">
        <v>360</v>
      </c>
      <c r="D241" s="217" t="s">
        <v>152</v>
      </c>
      <c r="E241" s="218" t="s">
        <v>371</v>
      </c>
      <c r="F241" s="219" t="s">
        <v>372</v>
      </c>
      <c r="G241" s="220" t="s">
        <v>237</v>
      </c>
      <c r="H241" s="221">
        <v>1</v>
      </c>
      <c r="I241" s="222"/>
      <c r="J241" s="223">
        <f>ROUND(I241*H241,2)</f>
        <v>0</v>
      </c>
      <c r="K241" s="219" t="s">
        <v>156</v>
      </c>
      <c r="L241" s="43"/>
      <c r="M241" s="224" t="s">
        <v>1</v>
      </c>
      <c r="N241" s="225" t="s">
        <v>41</v>
      </c>
      <c r="O241" s="90"/>
      <c r="P241" s="226">
        <f>O241*H241</f>
        <v>0</v>
      </c>
      <c r="Q241" s="226">
        <v>0.00051999999999999995</v>
      </c>
      <c r="R241" s="226">
        <f>Q241*H241</f>
        <v>0.00051999999999999995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265</v>
      </c>
      <c r="AT241" s="228" t="s">
        <v>152</v>
      </c>
      <c r="AU241" s="228" t="s">
        <v>86</v>
      </c>
      <c r="AY241" s="16" t="s">
        <v>149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84</v>
      </c>
      <c r="BK241" s="229">
        <f>ROUND(I241*H241,2)</f>
        <v>0</v>
      </c>
      <c r="BL241" s="16" t="s">
        <v>265</v>
      </c>
      <c r="BM241" s="228" t="s">
        <v>1039</v>
      </c>
    </row>
    <row r="242" s="2" customFormat="1">
      <c r="A242" s="37"/>
      <c r="B242" s="38"/>
      <c r="C242" s="39"/>
      <c r="D242" s="230" t="s">
        <v>159</v>
      </c>
      <c r="E242" s="39"/>
      <c r="F242" s="231" t="s">
        <v>374</v>
      </c>
      <c r="G242" s="39"/>
      <c r="H242" s="39"/>
      <c r="I242" s="232"/>
      <c r="J242" s="39"/>
      <c r="K242" s="39"/>
      <c r="L242" s="43"/>
      <c r="M242" s="233"/>
      <c r="N242" s="23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159</v>
      </c>
      <c r="AU242" s="16" t="s">
        <v>86</v>
      </c>
    </row>
    <row r="243" s="2" customFormat="1" ht="16.5" customHeight="1">
      <c r="A243" s="37"/>
      <c r="B243" s="38"/>
      <c r="C243" s="217" t="s">
        <v>365</v>
      </c>
      <c r="D243" s="217" t="s">
        <v>152</v>
      </c>
      <c r="E243" s="218" t="s">
        <v>376</v>
      </c>
      <c r="F243" s="219" t="s">
        <v>377</v>
      </c>
      <c r="G243" s="220" t="s">
        <v>237</v>
      </c>
      <c r="H243" s="221">
        <v>4</v>
      </c>
      <c r="I243" s="222"/>
      <c r="J243" s="223">
        <f>ROUND(I243*H243,2)</f>
        <v>0</v>
      </c>
      <c r="K243" s="219" t="s">
        <v>156</v>
      </c>
      <c r="L243" s="43"/>
      <c r="M243" s="224" t="s">
        <v>1</v>
      </c>
      <c r="N243" s="225" t="s">
        <v>41</v>
      </c>
      <c r="O243" s="90"/>
      <c r="P243" s="226">
        <f>O243*H243</f>
        <v>0</v>
      </c>
      <c r="Q243" s="226">
        <v>0.00051999999999999995</v>
      </c>
      <c r="R243" s="226">
        <f>Q243*H243</f>
        <v>0.0020799999999999998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265</v>
      </c>
      <c r="AT243" s="228" t="s">
        <v>152</v>
      </c>
      <c r="AU243" s="228" t="s">
        <v>86</v>
      </c>
      <c r="AY243" s="16" t="s">
        <v>149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84</v>
      </c>
      <c r="BK243" s="229">
        <f>ROUND(I243*H243,2)</f>
        <v>0</v>
      </c>
      <c r="BL243" s="16" t="s">
        <v>265</v>
      </c>
      <c r="BM243" s="228" t="s">
        <v>1040</v>
      </c>
    </row>
    <row r="244" s="2" customFormat="1">
      <c r="A244" s="37"/>
      <c r="B244" s="38"/>
      <c r="C244" s="39"/>
      <c r="D244" s="230" t="s">
        <v>159</v>
      </c>
      <c r="E244" s="39"/>
      <c r="F244" s="231" t="s">
        <v>379</v>
      </c>
      <c r="G244" s="39"/>
      <c r="H244" s="39"/>
      <c r="I244" s="232"/>
      <c r="J244" s="39"/>
      <c r="K244" s="39"/>
      <c r="L244" s="43"/>
      <c r="M244" s="233"/>
      <c r="N244" s="23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159</v>
      </c>
      <c r="AU244" s="16" t="s">
        <v>86</v>
      </c>
    </row>
    <row r="245" s="2" customFormat="1" ht="16.5" customHeight="1">
      <c r="A245" s="37"/>
      <c r="B245" s="38"/>
      <c r="C245" s="217" t="s">
        <v>370</v>
      </c>
      <c r="D245" s="217" t="s">
        <v>152</v>
      </c>
      <c r="E245" s="218" t="s">
        <v>381</v>
      </c>
      <c r="F245" s="219" t="s">
        <v>382</v>
      </c>
      <c r="G245" s="220" t="s">
        <v>237</v>
      </c>
      <c r="H245" s="221">
        <v>1</v>
      </c>
      <c r="I245" s="222"/>
      <c r="J245" s="223">
        <f>ROUND(I245*H245,2)</f>
        <v>0</v>
      </c>
      <c r="K245" s="219" t="s">
        <v>156</v>
      </c>
      <c r="L245" s="43"/>
      <c r="M245" s="224" t="s">
        <v>1</v>
      </c>
      <c r="N245" s="225" t="s">
        <v>41</v>
      </c>
      <c r="O245" s="90"/>
      <c r="P245" s="226">
        <f>O245*H245</f>
        <v>0</v>
      </c>
      <c r="Q245" s="226">
        <v>0.00051999999999999995</v>
      </c>
      <c r="R245" s="226">
        <f>Q245*H245</f>
        <v>0.00051999999999999995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265</v>
      </c>
      <c r="AT245" s="228" t="s">
        <v>152</v>
      </c>
      <c r="AU245" s="228" t="s">
        <v>86</v>
      </c>
      <c r="AY245" s="16" t="s">
        <v>149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84</v>
      </c>
      <c r="BK245" s="229">
        <f>ROUND(I245*H245,2)</f>
        <v>0</v>
      </c>
      <c r="BL245" s="16" t="s">
        <v>265</v>
      </c>
      <c r="BM245" s="228" t="s">
        <v>1041</v>
      </c>
    </row>
    <row r="246" s="2" customFormat="1">
      <c r="A246" s="37"/>
      <c r="B246" s="38"/>
      <c r="C246" s="39"/>
      <c r="D246" s="230" t="s">
        <v>159</v>
      </c>
      <c r="E246" s="39"/>
      <c r="F246" s="231" t="s">
        <v>384</v>
      </c>
      <c r="G246" s="39"/>
      <c r="H246" s="39"/>
      <c r="I246" s="232"/>
      <c r="J246" s="39"/>
      <c r="K246" s="39"/>
      <c r="L246" s="43"/>
      <c r="M246" s="233"/>
      <c r="N246" s="234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159</v>
      </c>
      <c r="AU246" s="16" t="s">
        <v>86</v>
      </c>
    </row>
    <row r="247" s="2" customFormat="1" ht="16.5" customHeight="1">
      <c r="A247" s="37"/>
      <c r="B247" s="38"/>
      <c r="C247" s="217" t="s">
        <v>375</v>
      </c>
      <c r="D247" s="217" t="s">
        <v>152</v>
      </c>
      <c r="E247" s="218" t="s">
        <v>386</v>
      </c>
      <c r="F247" s="219" t="s">
        <v>387</v>
      </c>
      <c r="G247" s="220" t="s">
        <v>237</v>
      </c>
      <c r="H247" s="221">
        <v>1</v>
      </c>
      <c r="I247" s="222"/>
      <c r="J247" s="223">
        <f>ROUND(I247*H247,2)</f>
        <v>0</v>
      </c>
      <c r="K247" s="219" t="s">
        <v>1</v>
      </c>
      <c r="L247" s="43"/>
      <c r="M247" s="224" t="s">
        <v>1</v>
      </c>
      <c r="N247" s="225" t="s">
        <v>41</v>
      </c>
      <c r="O247" s="90"/>
      <c r="P247" s="226">
        <f>O247*H247</f>
        <v>0</v>
      </c>
      <c r="Q247" s="226">
        <v>0.00051999999999999995</v>
      </c>
      <c r="R247" s="226">
        <f>Q247*H247</f>
        <v>0.00051999999999999995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265</v>
      </c>
      <c r="AT247" s="228" t="s">
        <v>152</v>
      </c>
      <c r="AU247" s="228" t="s">
        <v>86</v>
      </c>
      <c r="AY247" s="16" t="s">
        <v>149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84</v>
      </c>
      <c r="BK247" s="229">
        <f>ROUND(I247*H247,2)</f>
        <v>0</v>
      </c>
      <c r="BL247" s="16" t="s">
        <v>265</v>
      </c>
      <c r="BM247" s="228" t="s">
        <v>1042</v>
      </c>
    </row>
    <row r="248" s="2" customFormat="1">
      <c r="A248" s="37"/>
      <c r="B248" s="38"/>
      <c r="C248" s="39"/>
      <c r="D248" s="230" t="s">
        <v>159</v>
      </c>
      <c r="E248" s="39"/>
      <c r="F248" s="231" t="s">
        <v>384</v>
      </c>
      <c r="G248" s="39"/>
      <c r="H248" s="39"/>
      <c r="I248" s="232"/>
      <c r="J248" s="39"/>
      <c r="K248" s="39"/>
      <c r="L248" s="43"/>
      <c r="M248" s="233"/>
      <c r="N248" s="23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159</v>
      </c>
      <c r="AU248" s="16" t="s">
        <v>86</v>
      </c>
    </row>
    <row r="249" s="2" customFormat="1" ht="16.5" customHeight="1">
      <c r="A249" s="37"/>
      <c r="B249" s="38"/>
      <c r="C249" s="217" t="s">
        <v>380</v>
      </c>
      <c r="D249" s="217" t="s">
        <v>152</v>
      </c>
      <c r="E249" s="218" t="s">
        <v>848</v>
      </c>
      <c r="F249" s="219" t="s">
        <v>849</v>
      </c>
      <c r="G249" s="220" t="s">
        <v>232</v>
      </c>
      <c r="H249" s="221">
        <v>1</v>
      </c>
      <c r="I249" s="222"/>
      <c r="J249" s="223">
        <f>ROUND(I249*H249,2)</f>
        <v>0</v>
      </c>
      <c r="K249" s="219" t="s">
        <v>1</v>
      </c>
      <c r="L249" s="43"/>
      <c r="M249" s="224" t="s">
        <v>1</v>
      </c>
      <c r="N249" s="225" t="s">
        <v>41</v>
      </c>
      <c r="O249" s="90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265</v>
      </c>
      <c r="AT249" s="228" t="s">
        <v>152</v>
      </c>
      <c r="AU249" s="228" t="s">
        <v>86</v>
      </c>
      <c r="AY249" s="16" t="s">
        <v>149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84</v>
      </c>
      <c r="BK249" s="229">
        <f>ROUND(I249*H249,2)</f>
        <v>0</v>
      </c>
      <c r="BL249" s="16" t="s">
        <v>265</v>
      </c>
      <c r="BM249" s="228" t="s">
        <v>1043</v>
      </c>
    </row>
    <row r="250" s="2" customFormat="1" ht="16.5" customHeight="1">
      <c r="A250" s="37"/>
      <c r="B250" s="38"/>
      <c r="C250" s="217" t="s">
        <v>385</v>
      </c>
      <c r="D250" s="217" t="s">
        <v>152</v>
      </c>
      <c r="E250" s="218" t="s">
        <v>390</v>
      </c>
      <c r="F250" s="219" t="s">
        <v>391</v>
      </c>
      <c r="G250" s="220" t="s">
        <v>237</v>
      </c>
      <c r="H250" s="221">
        <v>1</v>
      </c>
      <c r="I250" s="222"/>
      <c r="J250" s="223">
        <f>ROUND(I250*H250,2)</f>
        <v>0</v>
      </c>
      <c r="K250" s="219" t="s">
        <v>156</v>
      </c>
      <c r="L250" s="43"/>
      <c r="M250" s="224" t="s">
        <v>1</v>
      </c>
      <c r="N250" s="225" t="s">
        <v>41</v>
      </c>
      <c r="O250" s="90"/>
      <c r="P250" s="226">
        <f>O250*H250</f>
        <v>0</v>
      </c>
      <c r="Q250" s="226">
        <v>0.0018</v>
      </c>
      <c r="R250" s="226">
        <f>Q250*H250</f>
        <v>0.0018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265</v>
      </c>
      <c r="AT250" s="228" t="s">
        <v>152</v>
      </c>
      <c r="AU250" s="228" t="s">
        <v>86</v>
      </c>
      <c r="AY250" s="16" t="s">
        <v>149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84</v>
      </c>
      <c r="BK250" s="229">
        <f>ROUND(I250*H250,2)</f>
        <v>0</v>
      </c>
      <c r="BL250" s="16" t="s">
        <v>265</v>
      </c>
      <c r="BM250" s="228" t="s">
        <v>1044</v>
      </c>
    </row>
    <row r="251" s="2" customFormat="1">
      <c r="A251" s="37"/>
      <c r="B251" s="38"/>
      <c r="C251" s="39"/>
      <c r="D251" s="230" t="s">
        <v>159</v>
      </c>
      <c r="E251" s="39"/>
      <c r="F251" s="231" t="s">
        <v>393</v>
      </c>
      <c r="G251" s="39"/>
      <c r="H251" s="39"/>
      <c r="I251" s="232"/>
      <c r="J251" s="39"/>
      <c r="K251" s="39"/>
      <c r="L251" s="43"/>
      <c r="M251" s="233"/>
      <c r="N251" s="23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159</v>
      </c>
      <c r="AU251" s="16" t="s">
        <v>86</v>
      </c>
    </row>
    <row r="252" s="2" customFormat="1" ht="16.5" customHeight="1">
      <c r="A252" s="37"/>
      <c r="B252" s="38"/>
      <c r="C252" s="217" t="s">
        <v>625</v>
      </c>
      <c r="D252" s="217" t="s">
        <v>152</v>
      </c>
      <c r="E252" s="218" t="s">
        <v>404</v>
      </c>
      <c r="F252" s="219" t="s">
        <v>405</v>
      </c>
      <c r="G252" s="220" t="s">
        <v>406</v>
      </c>
      <c r="H252" s="269"/>
      <c r="I252" s="222"/>
      <c r="J252" s="223">
        <f>ROUND(I252*H252,2)</f>
        <v>0</v>
      </c>
      <c r="K252" s="219" t="s">
        <v>156</v>
      </c>
      <c r="L252" s="43"/>
      <c r="M252" s="224" t="s">
        <v>1</v>
      </c>
      <c r="N252" s="225" t="s">
        <v>41</v>
      </c>
      <c r="O252" s="90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265</v>
      </c>
      <c r="AT252" s="228" t="s">
        <v>152</v>
      </c>
      <c r="AU252" s="228" t="s">
        <v>86</v>
      </c>
      <c r="AY252" s="16" t="s">
        <v>149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84</v>
      </c>
      <c r="BK252" s="229">
        <f>ROUND(I252*H252,2)</f>
        <v>0</v>
      </c>
      <c r="BL252" s="16" t="s">
        <v>265</v>
      </c>
      <c r="BM252" s="228" t="s">
        <v>1045</v>
      </c>
    </row>
    <row r="253" s="2" customFormat="1">
      <c r="A253" s="37"/>
      <c r="B253" s="38"/>
      <c r="C253" s="39"/>
      <c r="D253" s="230" t="s">
        <v>159</v>
      </c>
      <c r="E253" s="39"/>
      <c r="F253" s="231" t="s">
        <v>408</v>
      </c>
      <c r="G253" s="39"/>
      <c r="H253" s="39"/>
      <c r="I253" s="232"/>
      <c r="J253" s="39"/>
      <c r="K253" s="39"/>
      <c r="L253" s="43"/>
      <c r="M253" s="233"/>
      <c r="N253" s="23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159</v>
      </c>
      <c r="AU253" s="16" t="s">
        <v>86</v>
      </c>
    </row>
    <row r="254" s="12" customFormat="1" ht="22.8" customHeight="1">
      <c r="A254" s="12"/>
      <c r="B254" s="201"/>
      <c r="C254" s="202"/>
      <c r="D254" s="203" t="s">
        <v>75</v>
      </c>
      <c r="E254" s="215" t="s">
        <v>409</v>
      </c>
      <c r="F254" s="215" t="s">
        <v>410</v>
      </c>
      <c r="G254" s="202"/>
      <c r="H254" s="202"/>
      <c r="I254" s="205"/>
      <c r="J254" s="216">
        <f>BK254</f>
        <v>0</v>
      </c>
      <c r="K254" s="202"/>
      <c r="L254" s="207"/>
      <c r="M254" s="208"/>
      <c r="N254" s="209"/>
      <c r="O254" s="209"/>
      <c r="P254" s="210">
        <f>P255</f>
        <v>0</v>
      </c>
      <c r="Q254" s="209"/>
      <c r="R254" s="210">
        <f>R255</f>
        <v>0</v>
      </c>
      <c r="S254" s="209"/>
      <c r="T254" s="211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2" t="s">
        <v>86</v>
      </c>
      <c r="AT254" s="213" t="s">
        <v>75</v>
      </c>
      <c r="AU254" s="213" t="s">
        <v>84</v>
      </c>
      <c r="AY254" s="212" t="s">
        <v>149</v>
      </c>
      <c r="BK254" s="214">
        <f>BK255</f>
        <v>0</v>
      </c>
    </row>
    <row r="255" s="2" customFormat="1" ht="16.5" customHeight="1">
      <c r="A255" s="37"/>
      <c r="B255" s="38"/>
      <c r="C255" s="217" t="s">
        <v>389</v>
      </c>
      <c r="D255" s="217" t="s">
        <v>152</v>
      </c>
      <c r="E255" s="218" t="s">
        <v>412</v>
      </c>
      <c r="F255" s="219" t="s">
        <v>413</v>
      </c>
      <c r="G255" s="220" t="s">
        <v>237</v>
      </c>
      <c r="H255" s="221">
        <v>1</v>
      </c>
      <c r="I255" s="222"/>
      <c r="J255" s="223">
        <f>ROUND(I255*H255,2)</f>
        <v>0</v>
      </c>
      <c r="K255" s="219" t="s">
        <v>1</v>
      </c>
      <c r="L255" s="43"/>
      <c r="M255" s="224" t="s">
        <v>1</v>
      </c>
      <c r="N255" s="225" t="s">
        <v>41</v>
      </c>
      <c r="O255" s="90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265</v>
      </c>
      <c r="AT255" s="228" t="s">
        <v>152</v>
      </c>
      <c r="AU255" s="228" t="s">
        <v>86</v>
      </c>
      <c r="AY255" s="16" t="s">
        <v>149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84</v>
      </c>
      <c r="BK255" s="229">
        <f>ROUND(I255*H255,2)</f>
        <v>0</v>
      </c>
      <c r="BL255" s="16" t="s">
        <v>265</v>
      </c>
      <c r="BM255" s="228" t="s">
        <v>1046</v>
      </c>
    </row>
    <row r="256" s="12" customFormat="1" ht="22.8" customHeight="1">
      <c r="A256" s="12"/>
      <c r="B256" s="201"/>
      <c r="C256" s="202"/>
      <c r="D256" s="203" t="s">
        <v>75</v>
      </c>
      <c r="E256" s="215" t="s">
        <v>415</v>
      </c>
      <c r="F256" s="215" t="s">
        <v>416</v>
      </c>
      <c r="G256" s="202"/>
      <c r="H256" s="202"/>
      <c r="I256" s="205"/>
      <c r="J256" s="216">
        <f>BK256</f>
        <v>0</v>
      </c>
      <c r="K256" s="202"/>
      <c r="L256" s="207"/>
      <c r="M256" s="208"/>
      <c r="N256" s="209"/>
      <c r="O256" s="209"/>
      <c r="P256" s="210">
        <f>SUM(P257:P260)</f>
        <v>0</v>
      </c>
      <c r="Q256" s="209"/>
      <c r="R256" s="210">
        <f>SUM(R257:R260)</f>
        <v>0</v>
      </c>
      <c r="S256" s="209"/>
      <c r="T256" s="211">
        <f>SUM(T257:T260)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2" t="s">
        <v>86</v>
      </c>
      <c r="AT256" s="213" t="s">
        <v>75</v>
      </c>
      <c r="AU256" s="213" t="s">
        <v>84</v>
      </c>
      <c r="AY256" s="212" t="s">
        <v>149</v>
      </c>
      <c r="BK256" s="214">
        <f>SUM(BK257:BK260)</f>
        <v>0</v>
      </c>
    </row>
    <row r="257" s="2" customFormat="1" ht="16.5" customHeight="1">
      <c r="A257" s="37"/>
      <c r="B257" s="38"/>
      <c r="C257" s="217" t="s">
        <v>394</v>
      </c>
      <c r="D257" s="217" t="s">
        <v>152</v>
      </c>
      <c r="E257" s="218" t="s">
        <v>418</v>
      </c>
      <c r="F257" s="219" t="s">
        <v>419</v>
      </c>
      <c r="G257" s="220" t="s">
        <v>232</v>
      </c>
      <c r="H257" s="221">
        <v>9</v>
      </c>
      <c r="I257" s="222"/>
      <c r="J257" s="223">
        <f>ROUND(I257*H257,2)</f>
        <v>0</v>
      </c>
      <c r="K257" s="219" t="s">
        <v>1</v>
      </c>
      <c r="L257" s="43"/>
      <c r="M257" s="224" t="s">
        <v>1</v>
      </c>
      <c r="N257" s="225" t="s">
        <v>41</v>
      </c>
      <c r="O257" s="90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265</v>
      </c>
      <c r="AT257" s="228" t="s">
        <v>152</v>
      </c>
      <c r="AU257" s="228" t="s">
        <v>86</v>
      </c>
      <c r="AY257" s="16" t="s">
        <v>149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84</v>
      </c>
      <c r="BK257" s="229">
        <f>ROUND(I257*H257,2)</f>
        <v>0</v>
      </c>
      <c r="BL257" s="16" t="s">
        <v>265</v>
      </c>
      <c r="BM257" s="228" t="s">
        <v>1047</v>
      </c>
    </row>
    <row r="258" s="2" customFormat="1" ht="16.5" customHeight="1">
      <c r="A258" s="37"/>
      <c r="B258" s="38"/>
      <c r="C258" s="259" t="s">
        <v>403</v>
      </c>
      <c r="D258" s="259" t="s">
        <v>206</v>
      </c>
      <c r="E258" s="260" t="s">
        <v>422</v>
      </c>
      <c r="F258" s="261" t="s">
        <v>423</v>
      </c>
      <c r="G258" s="262" t="s">
        <v>232</v>
      </c>
      <c r="H258" s="263">
        <v>9</v>
      </c>
      <c r="I258" s="264"/>
      <c r="J258" s="265">
        <f>ROUND(I258*H258,2)</f>
        <v>0</v>
      </c>
      <c r="K258" s="261" t="s">
        <v>1</v>
      </c>
      <c r="L258" s="266"/>
      <c r="M258" s="267" t="s">
        <v>1</v>
      </c>
      <c r="N258" s="268" t="s">
        <v>41</v>
      </c>
      <c r="O258" s="90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375</v>
      </c>
      <c r="AT258" s="228" t="s">
        <v>206</v>
      </c>
      <c r="AU258" s="228" t="s">
        <v>86</v>
      </c>
      <c r="AY258" s="16" t="s">
        <v>149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84</v>
      </c>
      <c r="BK258" s="229">
        <f>ROUND(I258*H258,2)</f>
        <v>0</v>
      </c>
      <c r="BL258" s="16" t="s">
        <v>265</v>
      </c>
      <c r="BM258" s="228" t="s">
        <v>1048</v>
      </c>
    </row>
    <row r="259" s="2" customFormat="1" ht="16.5" customHeight="1">
      <c r="A259" s="37"/>
      <c r="B259" s="38"/>
      <c r="C259" s="217" t="s">
        <v>411</v>
      </c>
      <c r="D259" s="217" t="s">
        <v>152</v>
      </c>
      <c r="E259" s="218" t="s">
        <v>426</v>
      </c>
      <c r="F259" s="219" t="s">
        <v>427</v>
      </c>
      <c r="G259" s="220" t="s">
        <v>232</v>
      </c>
      <c r="H259" s="221">
        <v>1</v>
      </c>
      <c r="I259" s="222"/>
      <c r="J259" s="223">
        <f>ROUND(I259*H259,2)</f>
        <v>0</v>
      </c>
      <c r="K259" s="219" t="s">
        <v>1</v>
      </c>
      <c r="L259" s="43"/>
      <c r="M259" s="224" t="s">
        <v>1</v>
      </c>
      <c r="N259" s="225" t="s">
        <v>41</v>
      </c>
      <c r="O259" s="90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265</v>
      </c>
      <c r="AT259" s="228" t="s">
        <v>152</v>
      </c>
      <c r="AU259" s="228" t="s">
        <v>86</v>
      </c>
      <c r="AY259" s="16" t="s">
        <v>149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84</v>
      </c>
      <c r="BK259" s="229">
        <f>ROUND(I259*H259,2)</f>
        <v>0</v>
      </c>
      <c r="BL259" s="16" t="s">
        <v>265</v>
      </c>
      <c r="BM259" s="228" t="s">
        <v>1049</v>
      </c>
    </row>
    <row r="260" s="2" customFormat="1" ht="16.5" customHeight="1">
      <c r="A260" s="37"/>
      <c r="B260" s="38"/>
      <c r="C260" s="259" t="s">
        <v>417</v>
      </c>
      <c r="D260" s="259" t="s">
        <v>206</v>
      </c>
      <c r="E260" s="260" t="s">
        <v>430</v>
      </c>
      <c r="F260" s="261" t="s">
        <v>431</v>
      </c>
      <c r="G260" s="262" t="s">
        <v>232</v>
      </c>
      <c r="H260" s="263">
        <v>1</v>
      </c>
      <c r="I260" s="264"/>
      <c r="J260" s="265">
        <f>ROUND(I260*H260,2)</f>
        <v>0</v>
      </c>
      <c r="K260" s="261" t="s">
        <v>1</v>
      </c>
      <c r="L260" s="266"/>
      <c r="M260" s="267" t="s">
        <v>1</v>
      </c>
      <c r="N260" s="268" t="s">
        <v>41</v>
      </c>
      <c r="O260" s="90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375</v>
      </c>
      <c r="AT260" s="228" t="s">
        <v>206</v>
      </c>
      <c r="AU260" s="228" t="s">
        <v>86</v>
      </c>
      <c r="AY260" s="16" t="s">
        <v>149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84</v>
      </c>
      <c r="BK260" s="229">
        <f>ROUND(I260*H260,2)</f>
        <v>0</v>
      </c>
      <c r="BL260" s="16" t="s">
        <v>265</v>
      </c>
      <c r="BM260" s="228" t="s">
        <v>1050</v>
      </c>
    </row>
    <row r="261" s="12" customFormat="1" ht="22.8" customHeight="1">
      <c r="A261" s="12"/>
      <c r="B261" s="201"/>
      <c r="C261" s="202"/>
      <c r="D261" s="203" t="s">
        <v>75</v>
      </c>
      <c r="E261" s="215" t="s">
        <v>433</v>
      </c>
      <c r="F261" s="215" t="s">
        <v>434</v>
      </c>
      <c r="G261" s="202"/>
      <c r="H261" s="202"/>
      <c r="I261" s="205"/>
      <c r="J261" s="216">
        <f>BK261</f>
        <v>0</v>
      </c>
      <c r="K261" s="202"/>
      <c r="L261" s="207"/>
      <c r="M261" s="208"/>
      <c r="N261" s="209"/>
      <c r="O261" s="209"/>
      <c r="P261" s="210">
        <f>SUM(P262:P271)</f>
        <v>0</v>
      </c>
      <c r="Q261" s="209"/>
      <c r="R261" s="210">
        <f>SUM(R262:R271)</f>
        <v>0.52115870000000009</v>
      </c>
      <c r="S261" s="209"/>
      <c r="T261" s="211">
        <f>SUM(T262:T271)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2" t="s">
        <v>86</v>
      </c>
      <c r="AT261" s="213" t="s">
        <v>75</v>
      </c>
      <c r="AU261" s="213" t="s">
        <v>84</v>
      </c>
      <c r="AY261" s="212" t="s">
        <v>149</v>
      </c>
      <c r="BK261" s="214">
        <f>SUM(BK262:BK271)</f>
        <v>0</v>
      </c>
    </row>
    <row r="262" s="2" customFormat="1" ht="16.5" customHeight="1">
      <c r="A262" s="37"/>
      <c r="B262" s="38"/>
      <c r="C262" s="217" t="s">
        <v>421</v>
      </c>
      <c r="D262" s="217" t="s">
        <v>152</v>
      </c>
      <c r="E262" s="218" t="s">
        <v>747</v>
      </c>
      <c r="F262" s="219" t="s">
        <v>748</v>
      </c>
      <c r="G262" s="220" t="s">
        <v>155</v>
      </c>
      <c r="H262" s="221">
        <v>13.130000000000001</v>
      </c>
      <c r="I262" s="222"/>
      <c r="J262" s="223">
        <f>ROUND(I262*H262,2)</f>
        <v>0</v>
      </c>
      <c r="K262" s="219" t="s">
        <v>156</v>
      </c>
      <c r="L262" s="43"/>
      <c r="M262" s="224" t="s">
        <v>1</v>
      </c>
      <c r="N262" s="225" t="s">
        <v>41</v>
      </c>
      <c r="O262" s="90"/>
      <c r="P262" s="226">
        <f>O262*H262</f>
        <v>0</v>
      </c>
      <c r="Q262" s="226">
        <v>0.012590000000000001</v>
      </c>
      <c r="R262" s="226">
        <f>Q262*H262</f>
        <v>0.16530670000000003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265</v>
      </c>
      <c r="AT262" s="228" t="s">
        <v>152</v>
      </c>
      <c r="AU262" s="228" t="s">
        <v>86</v>
      </c>
      <c r="AY262" s="16" t="s">
        <v>149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84</v>
      </c>
      <c r="BK262" s="229">
        <f>ROUND(I262*H262,2)</f>
        <v>0</v>
      </c>
      <c r="BL262" s="16" t="s">
        <v>265</v>
      </c>
      <c r="BM262" s="228" t="s">
        <v>1051</v>
      </c>
    </row>
    <row r="263" s="2" customFormat="1">
      <c r="A263" s="37"/>
      <c r="B263" s="38"/>
      <c r="C263" s="39"/>
      <c r="D263" s="230" t="s">
        <v>159</v>
      </c>
      <c r="E263" s="39"/>
      <c r="F263" s="231" t="s">
        <v>750</v>
      </c>
      <c r="G263" s="39"/>
      <c r="H263" s="39"/>
      <c r="I263" s="232"/>
      <c r="J263" s="39"/>
      <c r="K263" s="39"/>
      <c r="L263" s="43"/>
      <c r="M263" s="233"/>
      <c r="N263" s="234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159</v>
      </c>
      <c r="AU263" s="16" t="s">
        <v>86</v>
      </c>
    </row>
    <row r="264" s="2" customFormat="1" ht="16.5" customHeight="1">
      <c r="A264" s="37"/>
      <c r="B264" s="38"/>
      <c r="C264" s="217" t="s">
        <v>425</v>
      </c>
      <c r="D264" s="217" t="s">
        <v>152</v>
      </c>
      <c r="E264" s="218" t="s">
        <v>436</v>
      </c>
      <c r="F264" s="219" t="s">
        <v>437</v>
      </c>
      <c r="G264" s="220" t="s">
        <v>155</v>
      </c>
      <c r="H264" s="221">
        <v>14.800000000000001</v>
      </c>
      <c r="I264" s="222"/>
      <c r="J264" s="223">
        <f>ROUND(I264*H264,2)</f>
        <v>0</v>
      </c>
      <c r="K264" s="219" t="s">
        <v>156</v>
      </c>
      <c r="L264" s="43"/>
      <c r="M264" s="224" t="s">
        <v>1</v>
      </c>
      <c r="N264" s="225" t="s">
        <v>41</v>
      </c>
      <c r="O264" s="90"/>
      <c r="P264" s="226">
        <f>O264*H264</f>
        <v>0</v>
      </c>
      <c r="Q264" s="226">
        <v>0.017090000000000001</v>
      </c>
      <c r="R264" s="226">
        <f>Q264*H264</f>
        <v>0.25293200000000005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265</v>
      </c>
      <c r="AT264" s="228" t="s">
        <v>152</v>
      </c>
      <c r="AU264" s="228" t="s">
        <v>86</v>
      </c>
      <c r="AY264" s="16" t="s">
        <v>149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84</v>
      </c>
      <c r="BK264" s="229">
        <f>ROUND(I264*H264,2)</f>
        <v>0</v>
      </c>
      <c r="BL264" s="16" t="s">
        <v>265</v>
      </c>
      <c r="BM264" s="228" t="s">
        <v>1052</v>
      </c>
    </row>
    <row r="265" s="2" customFormat="1">
      <c r="A265" s="37"/>
      <c r="B265" s="38"/>
      <c r="C265" s="39"/>
      <c r="D265" s="230" t="s">
        <v>159</v>
      </c>
      <c r="E265" s="39"/>
      <c r="F265" s="231" t="s">
        <v>439</v>
      </c>
      <c r="G265" s="39"/>
      <c r="H265" s="39"/>
      <c r="I265" s="232"/>
      <c r="J265" s="39"/>
      <c r="K265" s="39"/>
      <c r="L265" s="43"/>
      <c r="M265" s="233"/>
      <c r="N265" s="23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159</v>
      </c>
      <c r="AU265" s="16" t="s">
        <v>86</v>
      </c>
    </row>
    <row r="266" s="13" customFormat="1">
      <c r="A266" s="13"/>
      <c r="B266" s="235"/>
      <c r="C266" s="236"/>
      <c r="D266" s="230" t="s">
        <v>161</v>
      </c>
      <c r="E266" s="237" t="s">
        <v>1</v>
      </c>
      <c r="F266" s="238" t="s">
        <v>1053</v>
      </c>
      <c r="G266" s="236"/>
      <c r="H266" s="239">
        <v>14.800000000000001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161</v>
      </c>
      <c r="AU266" s="245" t="s">
        <v>86</v>
      </c>
      <c r="AV266" s="13" t="s">
        <v>86</v>
      </c>
      <c r="AW266" s="13" t="s">
        <v>33</v>
      </c>
      <c r="AX266" s="13" t="s">
        <v>76</v>
      </c>
      <c r="AY266" s="245" t="s">
        <v>149</v>
      </c>
    </row>
    <row r="267" s="14" customFormat="1">
      <c r="A267" s="14"/>
      <c r="B267" s="246"/>
      <c r="C267" s="247"/>
      <c r="D267" s="230" t="s">
        <v>161</v>
      </c>
      <c r="E267" s="248" t="s">
        <v>1</v>
      </c>
      <c r="F267" s="249" t="s">
        <v>163</v>
      </c>
      <c r="G267" s="247"/>
      <c r="H267" s="250">
        <v>14.800000000000001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161</v>
      </c>
      <c r="AU267" s="256" t="s">
        <v>86</v>
      </c>
      <c r="AV267" s="14" t="s">
        <v>157</v>
      </c>
      <c r="AW267" s="14" t="s">
        <v>33</v>
      </c>
      <c r="AX267" s="14" t="s">
        <v>84</v>
      </c>
      <c r="AY267" s="256" t="s">
        <v>149</v>
      </c>
    </row>
    <row r="268" s="2" customFormat="1" ht="21.75" customHeight="1">
      <c r="A268" s="37"/>
      <c r="B268" s="38"/>
      <c r="C268" s="217" t="s">
        <v>429</v>
      </c>
      <c r="D268" s="217" t="s">
        <v>152</v>
      </c>
      <c r="E268" s="218" t="s">
        <v>442</v>
      </c>
      <c r="F268" s="219" t="s">
        <v>443</v>
      </c>
      <c r="G268" s="220" t="s">
        <v>203</v>
      </c>
      <c r="H268" s="221">
        <v>4</v>
      </c>
      <c r="I268" s="222"/>
      <c r="J268" s="223">
        <f>ROUND(I268*H268,2)</f>
        <v>0</v>
      </c>
      <c r="K268" s="219" t="s">
        <v>156</v>
      </c>
      <c r="L268" s="43"/>
      <c r="M268" s="224" t="s">
        <v>1</v>
      </c>
      <c r="N268" s="225" t="s">
        <v>41</v>
      </c>
      <c r="O268" s="90"/>
      <c r="P268" s="226">
        <f>O268*H268</f>
        <v>0</v>
      </c>
      <c r="Q268" s="226">
        <v>0.025729999999999999</v>
      </c>
      <c r="R268" s="226">
        <f>Q268*H268</f>
        <v>0.10292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265</v>
      </c>
      <c r="AT268" s="228" t="s">
        <v>152</v>
      </c>
      <c r="AU268" s="228" t="s">
        <v>86</v>
      </c>
      <c r="AY268" s="16" t="s">
        <v>149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84</v>
      </c>
      <c r="BK268" s="229">
        <f>ROUND(I268*H268,2)</f>
        <v>0</v>
      </c>
      <c r="BL268" s="16" t="s">
        <v>265</v>
      </c>
      <c r="BM268" s="228" t="s">
        <v>1054</v>
      </c>
    </row>
    <row r="269" s="2" customFormat="1">
      <c r="A269" s="37"/>
      <c r="B269" s="38"/>
      <c r="C269" s="39"/>
      <c r="D269" s="230" t="s">
        <v>159</v>
      </c>
      <c r="E269" s="39"/>
      <c r="F269" s="231" t="s">
        <v>445</v>
      </c>
      <c r="G269" s="39"/>
      <c r="H269" s="39"/>
      <c r="I269" s="232"/>
      <c r="J269" s="39"/>
      <c r="K269" s="39"/>
      <c r="L269" s="43"/>
      <c r="M269" s="233"/>
      <c r="N269" s="23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159</v>
      </c>
      <c r="AU269" s="16" t="s">
        <v>86</v>
      </c>
    </row>
    <row r="270" s="2" customFormat="1" ht="16.5" customHeight="1">
      <c r="A270" s="37"/>
      <c r="B270" s="38"/>
      <c r="C270" s="217" t="s">
        <v>635</v>
      </c>
      <c r="D270" s="217" t="s">
        <v>152</v>
      </c>
      <c r="E270" s="218" t="s">
        <v>447</v>
      </c>
      <c r="F270" s="219" t="s">
        <v>448</v>
      </c>
      <c r="G270" s="220" t="s">
        <v>406</v>
      </c>
      <c r="H270" s="269"/>
      <c r="I270" s="222"/>
      <c r="J270" s="223">
        <f>ROUND(I270*H270,2)</f>
        <v>0</v>
      </c>
      <c r="K270" s="219" t="s">
        <v>156</v>
      </c>
      <c r="L270" s="43"/>
      <c r="M270" s="224" t="s">
        <v>1</v>
      </c>
      <c r="N270" s="225" t="s">
        <v>41</v>
      </c>
      <c r="O270" s="90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265</v>
      </c>
      <c r="AT270" s="228" t="s">
        <v>152</v>
      </c>
      <c r="AU270" s="228" t="s">
        <v>86</v>
      </c>
      <c r="AY270" s="16" t="s">
        <v>149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84</v>
      </c>
      <c r="BK270" s="229">
        <f>ROUND(I270*H270,2)</f>
        <v>0</v>
      </c>
      <c r="BL270" s="16" t="s">
        <v>265</v>
      </c>
      <c r="BM270" s="228" t="s">
        <v>1055</v>
      </c>
    </row>
    <row r="271" s="2" customFormat="1">
      <c r="A271" s="37"/>
      <c r="B271" s="38"/>
      <c r="C271" s="39"/>
      <c r="D271" s="230" t="s">
        <v>159</v>
      </c>
      <c r="E271" s="39"/>
      <c r="F271" s="231" t="s">
        <v>450</v>
      </c>
      <c r="G271" s="39"/>
      <c r="H271" s="39"/>
      <c r="I271" s="232"/>
      <c r="J271" s="39"/>
      <c r="K271" s="39"/>
      <c r="L271" s="43"/>
      <c r="M271" s="233"/>
      <c r="N271" s="23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159</v>
      </c>
      <c r="AU271" s="16" t="s">
        <v>86</v>
      </c>
    </row>
    <row r="272" s="12" customFormat="1" ht="22.8" customHeight="1">
      <c r="A272" s="12"/>
      <c r="B272" s="201"/>
      <c r="C272" s="202"/>
      <c r="D272" s="203" t="s">
        <v>75</v>
      </c>
      <c r="E272" s="215" t="s">
        <v>451</v>
      </c>
      <c r="F272" s="215" t="s">
        <v>452</v>
      </c>
      <c r="G272" s="202"/>
      <c r="H272" s="202"/>
      <c r="I272" s="205"/>
      <c r="J272" s="216">
        <f>BK272</f>
        <v>0</v>
      </c>
      <c r="K272" s="202"/>
      <c r="L272" s="207"/>
      <c r="M272" s="208"/>
      <c r="N272" s="209"/>
      <c r="O272" s="209"/>
      <c r="P272" s="210">
        <f>SUM(P273:P278)</f>
        <v>0</v>
      </c>
      <c r="Q272" s="209"/>
      <c r="R272" s="210">
        <f>SUM(R273:R278)</f>
        <v>0.034000000000000002</v>
      </c>
      <c r="S272" s="209"/>
      <c r="T272" s="211">
        <f>SUM(T273:T278)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2" t="s">
        <v>86</v>
      </c>
      <c r="AT272" s="213" t="s">
        <v>75</v>
      </c>
      <c r="AU272" s="213" t="s">
        <v>84</v>
      </c>
      <c r="AY272" s="212" t="s">
        <v>149</v>
      </c>
      <c r="BK272" s="214">
        <f>SUM(BK273:BK278)</f>
        <v>0</v>
      </c>
    </row>
    <row r="273" s="2" customFormat="1" ht="16.5" customHeight="1">
      <c r="A273" s="37"/>
      <c r="B273" s="38"/>
      <c r="C273" s="217" t="s">
        <v>435</v>
      </c>
      <c r="D273" s="217" t="s">
        <v>152</v>
      </c>
      <c r="E273" s="218" t="s">
        <v>454</v>
      </c>
      <c r="F273" s="219" t="s">
        <v>455</v>
      </c>
      <c r="G273" s="220" t="s">
        <v>203</v>
      </c>
      <c r="H273" s="221">
        <v>2</v>
      </c>
      <c r="I273" s="222"/>
      <c r="J273" s="223">
        <f>ROUND(I273*H273,2)</f>
        <v>0</v>
      </c>
      <c r="K273" s="219" t="s">
        <v>156</v>
      </c>
      <c r="L273" s="43"/>
      <c r="M273" s="224" t="s">
        <v>1</v>
      </c>
      <c r="N273" s="225" t="s">
        <v>41</v>
      </c>
      <c r="O273" s="90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265</v>
      </c>
      <c r="AT273" s="228" t="s">
        <v>152</v>
      </c>
      <c r="AU273" s="228" t="s">
        <v>86</v>
      </c>
      <c r="AY273" s="16" t="s">
        <v>149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84</v>
      </c>
      <c r="BK273" s="229">
        <f>ROUND(I273*H273,2)</f>
        <v>0</v>
      </c>
      <c r="BL273" s="16" t="s">
        <v>265</v>
      </c>
      <c r="BM273" s="228" t="s">
        <v>1056</v>
      </c>
    </row>
    <row r="274" s="2" customFormat="1">
      <c r="A274" s="37"/>
      <c r="B274" s="38"/>
      <c r="C274" s="39"/>
      <c r="D274" s="230" t="s">
        <v>159</v>
      </c>
      <c r="E274" s="39"/>
      <c r="F274" s="231" t="s">
        <v>457</v>
      </c>
      <c r="G274" s="39"/>
      <c r="H274" s="39"/>
      <c r="I274" s="232"/>
      <c r="J274" s="39"/>
      <c r="K274" s="39"/>
      <c r="L274" s="43"/>
      <c r="M274" s="233"/>
      <c r="N274" s="234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159</v>
      </c>
      <c r="AU274" s="16" t="s">
        <v>86</v>
      </c>
    </row>
    <row r="275" s="2" customFormat="1" ht="16.5" customHeight="1">
      <c r="A275" s="37"/>
      <c r="B275" s="38"/>
      <c r="C275" s="259" t="s">
        <v>441</v>
      </c>
      <c r="D275" s="259" t="s">
        <v>206</v>
      </c>
      <c r="E275" s="260" t="s">
        <v>459</v>
      </c>
      <c r="F275" s="261" t="s">
        <v>462</v>
      </c>
      <c r="G275" s="262" t="s">
        <v>203</v>
      </c>
      <c r="H275" s="263">
        <v>2</v>
      </c>
      <c r="I275" s="264"/>
      <c r="J275" s="265">
        <f>ROUND(I275*H275,2)</f>
        <v>0</v>
      </c>
      <c r="K275" s="261" t="s">
        <v>156</v>
      </c>
      <c r="L275" s="266"/>
      <c r="M275" s="267" t="s">
        <v>1</v>
      </c>
      <c r="N275" s="268" t="s">
        <v>41</v>
      </c>
      <c r="O275" s="90"/>
      <c r="P275" s="226">
        <f>O275*H275</f>
        <v>0</v>
      </c>
      <c r="Q275" s="226">
        <v>0.017000000000000001</v>
      </c>
      <c r="R275" s="226">
        <f>Q275*H275</f>
        <v>0.034000000000000002</v>
      </c>
      <c r="S275" s="226">
        <v>0</v>
      </c>
      <c r="T275" s="22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375</v>
      </c>
      <c r="AT275" s="228" t="s">
        <v>206</v>
      </c>
      <c r="AU275" s="228" t="s">
        <v>86</v>
      </c>
      <c r="AY275" s="16" t="s">
        <v>149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84</v>
      </c>
      <c r="BK275" s="229">
        <f>ROUND(I275*H275,2)</f>
        <v>0</v>
      </c>
      <c r="BL275" s="16" t="s">
        <v>265</v>
      </c>
      <c r="BM275" s="228" t="s">
        <v>1057</v>
      </c>
    </row>
    <row r="276" s="2" customFormat="1">
      <c r="A276" s="37"/>
      <c r="B276" s="38"/>
      <c r="C276" s="39"/>
      <c r="D276" s="230" t="s">
        <v>159</v>
      </c>
      <c r="E276" s="39"/>
      <c r="F276" s="231" t="s">
        <v>462</v>
      </c>
      <c r="G276" s="39"/>
      <c r="H276" s="39"/>
      <c r="I276" s="232"/>
      <c r="J276" s="39"/>
      <c r="K276" s="39"/>
      <c r="L276" s="43"/>
      <c r="M276" s="233"/>
      <c r="N276" s="234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159</v>
      </c>
      <c r="AU276" s="16" t="s">
        <v>86</v>
      </c>
    </row>
    <row r="277" s="2" customFormat="1" ht="16.5" customHeight="1">
      <c r="A277" s="37"/>
      <c r="B277" s="38"/>
      <c r="C277" s="217" t="s">
        <v>446</v>
      </c>
      <c r="D277" s="217" t="s">
        <v>152</v>
      </c>
      <c r="E277" s="218" t="s">
        <v>464</v>
      </c>
      <c r="F277" s="219" t="s">
        <v>465</v>
      </c>
      <c r="G277" s="220" t="s">
        <v>406</v>
      </c>
      <c r="H277" s="269"/>
      <c r="I277" s="222"/>
      <c r="J277" s="223">
        <f>ROUND(I277*H277,2)</f>
        <v>0</v>
      </c>
      <c r="K277" s="219" t="s">
        <v>156</v>
      </c>
      <c r="L277" s="43"/>
      <c r="M277" s="224" t="s">
        <v>1</v>
      </c>
      <c r="N277" s="225" t="s">
        <v>41</v>
      </c>
      <c r="O277" s="90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265</v>
      </c>
      <c r="AT277" s="228" t="s">
        <v>152</v>
      </c>
      <c r="AU277" s="228" t="s">
        <v>86</v>
      </c>
      <c r="AY277" s="16" t="s">
        <v>149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84</v>
      </c>
      <c r="BK277" s="229">
        <f>ROUND(I277*H277,2)</f>
        <v>0</v>
      </c>
      <c r="BL277" s="16" t="s">
        <v>265</v>
      </c>
      <c r="BM277" s="228" t="s">
        <v>1058</v>
      </c>
    </row>
    <row r="278" s="2" customFormat="1">
      <c r="A278" s="37"/>
      <c r="B278" s="38"/>
      <c r="C278" s="39"/>
      <c r="D278" s="230" t="s">
        <v>159</v>
      </c>
      <c r="E278" s="39"/>
      <c r="F278" s="231" t="s">
        <v>467</v>
      </c>
      <c r="G278" s="39"/>
      <c r="H278" s="39"/>
      <c r="I278" s="232"/>
      <c r="J278" s="39"/>
      <c r="K278" s="39"/>
      <c r="L278" s="43"/>
      <c r="M278" s="233"/>
      <c r="N278" s="234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159</v>
      </c>
      <c r="AU278" s="16" t="s">
        <v>86</v>
      </c>
    </row>
    <row r="279" s="12" customFormat="1" ht="22.8" customHeight="1">
      <c r="A279" s="12"/>
      <c r="B279" s="201"/>
      <c r="C279" s="202"/>
      <c r="D279" s="203" t="s">
        <v>75</v>
      </c>
      <c r="E279" s="215" t="s">
        <v>468</v>
      </c>
      <c r="F279" s="215" t="s">
        <v>469</v>
      </c>
      <c r="G279" s="202"/>
      <c r="H279" s="202"/>
      <c r="I279" s="205"/>
      <c r="J279" s="216">
        <f>BK279</f>
        <v>0</v>
      </c>
      <c r="K279" s="202"/>
      <c r="L279" s="207"/>
      <c r="M279" s="208"/>
      <c r="N279" s="209"/>
      <c r="O279" s="209"/>
      <c r="P279" s="210">
        <f>SUM(P280:P301)</f>
        <v>0</v>
      </c>
      <c r="Q279" s="209"/>
      <c r="R279" s="210">
        <f>SUM(R280:R301)</f>
        <v>0.20417150000000001</v>
      </c>
      <c r="S279" s="209"/>
      <c r="T279" s="211">
        <f>SUM(T280:T301)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2" t="s">
        <v>86</v>
      </c>
      <c r="AT279" s="213" t="s">
        <v>75</v>
      </c>
      <c r="AU279" s="213" t="s">
        <v>84</v>
      </c>
      <c r="AY279" s="212" t="s">
        <v>149</v>
      </c>
      <c r="BK279" s="214">
        <f>SUM(BK280:BK301)</f>
        <v>0</v>
      </c>
    </row>
    <row r="280" s="2" customFormat="1" ht="16.5" customHeight="1">
      <c r="A280" s="37"/>
      <c r="B280" s="38"/>
      <c r="C280" s="217" t="s">
        <v>453</v>
      </c>
      <c r="D280" s="217" t="s">
        <v>152</v>
      </c>
      <c r="E280" s="218" t="s">
        <v>471</v>
      </c>
      <c r="F280" s="219" t="s">
        <v>472</v>
      </c>
      <c r="G280" s="220" t="s">
        <v>155</v>
      </c>
      <c r="H280" s="221">
        <v>13.130000000000001</v>
      </c>
      <c r="I280" s="222"/>
      <c r="J280" s="223">
        <f>ROUND(I280*H280,2)</f>
        <v>0</v>
      </c>
      <c r="K280" s="219" t="s">
        <v>156</v>
      </c>
      <c r="L280" s="43"/>
      <c r="M280" s="224" t="s">
        <v>1</v>
      </c>
      <c r="N280" s="225" t="s">
        <v>41</v>
      </c>
      <c r="O280" s="90"/>
      <c r="P280" s="226">
        <f>O280*H280</f>
        <v>0</v>
      </c>
      <c r="Q280" s="226">
        <v>0.00029999999999999997</v>
      </c>
      <c r="R280" s="226">
        <f>Q280*H280</f>
        <v>0.0039389999999999998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265</v>
      </c>
      <c r="AT280" s="228" t="s">
        <v>152</v>
      </c>
      <c r="AU280" s="228" t="s">
        <v>86</v>
      </c>
      <c r="AY280" s="16" t="s">
        <v>149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84</v>
      </c>
      <c r="BK280" s="229">
        <f>ROUND(I280*H280,2)</f>
        <v>0</v>
      </c>
      <c r="BL280" s="16" t="s">
        <v>265</v>
      </c>
      <c r="BM280" s="228" t="s">
        <v>1059</v>
      </c>
    </row>
    <row r="281" s="2" customFormat="1">
      <c r="A281" s="37"/>
      <c r="B281" s="38"/>
      <c r="C281" s="39"/>
      <c r="D281" s="230" t="s">
        <v>159</v>
      </c>
      <c r="E281" s="39"/>
      <c r="F281" s="231" t="s">
        <v>474</v>
      </c>
      <c r="G281" s="39"/>
      <c r="H281" s="39"/>
      <c r="I281" s="232"/>
      <c r="J281" s="39"/>
      <c r="K281" s="39"/>
      <c r="L281" s="43"/>
      <c r="M281" s="233"/>
      <c r="N281" s="234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159</v>
      </c>
      <c r="AU281" s="16" t="s">
        <v>86</v>
      </c>
    </row>
    <row r="282" s="2" customFormat="1" ht="16.5" customHeight="1">
      <c r="A282" s="37"/>
      <c r="B282" s="38"/>
      <c r="C282" s="217" t="s">
        <v>458</v>
      </c>
      <c r="D282" s="217" t="s">
        <v>152</v>
      </c>
      <c r="E282" s="218" t="s">
        <v>476</v>
      </c>
      <c r="F282" s="219" t="s">
        <v>477</v>
      </c>
      <c r="G282" s="220" t="s">
        <v>155</v>
      </c>
      <c r="H282" s="221">
        <v>13.130000000000001</v>
      </c>
      <c r="I282" s="222"/>
      <c r="J282" s="223">
        <f>ROUND(I282*H282,2)</f>
        <v>0</v>
      </c>
      <c r="K282" s="219" t="s">
        <v>156</v>
      </c>
      <c r="L282" s="43"/>
      <c r="M282" s="224" t="s">
        <v>1</v>
      </c>
      <c r="N282" s="225" t="s">
        <v>41</v>
      </c>
      <c r="O282" s="90"/>
      <c r="P282" s="226">
        <f>O282*H282</f>
        <v>0</v>
      </c>
      <c r="Q282" s="226">
        <v>0.0045500000000000002</v>
      </c>
      <c r="R282" s="226">
        <f>Q282*H282</f>
        <v>0.05974150000000001</v>
      </c>
      <c r="S282" s="226">
        <v>0</v>
      </c>
      <c r="T282" s="22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265</v>
      </c>
      <c r="AT282" s="228" t="s">
        <v>152</v>
      </c>
      <c r="AU282" s="228" t="s">
        <v>86</v>
      </c>
      <c r="AY282" s="16" t="s">
        <v>149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84</v>
      </c>
      <c r="BK282" s="229">
        <f>ROUND(I282*H282,2)</f>
        <v>0</v>
      </c>
      <c r="BL282" s="16" t="s">
        <v>265</v>
      </c>
      <c r="BM282" s="228" t="s">
        <v>1060</v>
      </c>
    </row>
    <row r="283" s="2" customFormat="1">
      <c r="A283" s="37"/>
      <c r="B283" s="38"/>
      <c r="C283" s="39"/>
      <c r="D283" s="230" t="s">
        <v>159</v>
      </c>
      <c r="E283" s="39"/>
      <c r="F283" s="231" t="s">
        <v>479</v>
      </c>
      <c r="G283" s="39"/>
      <c r="H283" s="39"/>
      <c r="I283" s="232"/>
      <c r="J283" s="39"/>
      <c r="K283" s="39"/>
      <c r="L283" s="43"/>
      <c r="M283" s="233"/>
      <c r="N283" s="23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159</v>
      </c>
      <c r="AU283" s="16" t="s">
        <v>86</v>
      </c>
    </row>
    <row r="284" s="2" customFormat="1" ht="24.15" customHeight="1">
      <c r="A284" s="37"/>
      <c r="B284" s="38"/>
      <c r="C284" s="217" t="s">
        <v>642</v>
      </c>
      <c r="D284" s="217" t="s">
        <v>152</v>
      </c>
      <c r="E284" s="218" t="s">
        <v>481</v>
      </c>
      <c r="F284" s="219" t="s">
        <v>482</v>
      </c>
      <c r="G284" s="220" t="s">
        <v>155</v>
      </c>
      <c r="H284" s="221">
        <v>13.130000000000001</v>
      </c>
      <c r="I284" s="222"/>
      <c r="J284" s="223">
        <f>ROUND(I284*H284,2)</f>
        <v>0</v>
      </c>
      <c r="K284" s="219" t="s">
        <v>156</v>
      </c>
      <c r="L284" s="43"/>
      <c r="M284" s="224" t="s">
        <v>1</v>
      </c>
      <c r="N284" s="225" t="s">
        <v>41</v>
      </c>
      <c r="O284" s="90"/>
      <c r="P284" s="226">
        <f>O284*H284</f>
        <v>0</v>
      </c>
      <c r="Q284" s="226">
        <v>0.0091999999999999998</v>
      </c>
      <c r="R284" s="226">
        <f>Q284*H284</f>
        <v>0.120796</v>
      </c>
      <c r="S284" s="226">
        <v>0</v>
      </c>
      <c r="T284" s="22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8" t="s">
        <v>265</v>
      </c>
      <c r="AT284" s="228" t="s">
        <v>152</v>
      </c>
      <c r="AU284" s="228" t="s">
        <v>86</v>
      </c>
      <c r="AY284" s="16" t="s">
        <v>149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6" t="s">
        <v>84</v>
      </c>
      <c r="BK284" s="229">
        <f>ROUND(I284*H284,2)</f>
        <v>0</v>
      </c>
      <c r="BL284" s="16" t="s">
        <v>265</v>
      </c>
      <c r="BM284" s="228" t="s">
        <v>1061</v>
      </c>
    </row>
    <row r="285" s="2" customFormat="1">
      <c r="A285" s="37"/>
      <c r="B285" s="38"/>
      <c r="C285" s="39"/>
      <c r="D285" s="230" t="s">
        <v>159</v>
      </c>
      <c r="E285" s="39"/>
      <c r="F285" s="231" t="s">
        <v>484</v>
      </c>
      <c r="G285" s="39"/>
      <c r="H285" s="39"/>
      <c r="I285" s="232"/>
      <c r="J285" s="39"/>
      <c r="K285" s="39"/>
      <c r="L285" s="43"/>
      <c r="M285" s="233"/>
      <c r="N285" s="23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159</v>
      </c>
      <c r="AU285" s="16" t="s">
        <v>86</v>
      </c>
    </row>
    <row r="286" s="2" customFormat="1" ht="16.5" customHeight="1">
      <c r="A286" s="37"/>
      <c r="B286" s="38"/>
      <c r="C286" s="259" t="s">
        <v>463</v>
      </c>
      <c r="D286" s="259" t="s">
        <v>206</v>
      </c>
      <c r="E286" s="260" t="s">
        <v>486</v>
      </c>
      <c r="F286" s="261" t="s">
        <v>487</v>
      </c>
      <c r="G286" s="262" t="s">
        <v>155</v>
      </c>
      <c r="H286" s="263">
        <v>13.393000000000001</v>
      </c>
      <c r="I286" s="264"/>
      <c r="J286" s="265">
        <f>ROUND(I286*H286,2)</f>
        <v>0</v>
      </c>
      <c r="K286" s="261" t="s">
        <v>1</v>
      </c>
      <c r="L286" s="266"/>
      <c r="M286" s="267" t="s">
        <v>1</v>
      </c>
      <c r="N286" s="268" t="s">
        <v>41</v>
      </c>
      <c r="O286" s="90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375</v>
      </c>
      <c r="AT286" s="228" t="s">
        <v>206</v>
      </c>
      <c r="AU286" s="228" t="s">
        <v>86</v>
      </c>
      <c r="AY286" s="16" t="s">
        <v>149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84</v>
      </c>
      <c r="BK286" s="229">
        <f>ROUND(I286*H286,2)</f>
        <v>0</v>
      </c>
      <c r="BL286" s="16" t="s">
        <v>265</v>
      </c>
      <c r="BM286" s="228" t="s">
        <v>1062</v>
      </c>
    </row>
    <row r="287" s="13" customFormat="1">
      <c r="A287" s="13"/>
      <c r="B287" s="235"/>
      <c r="C287" s="236"/>
      <c r="D287" s="230" t="s">
        <v>161</v>
      </c>
      <c r="E287" s="236"/>
      <c r="F287" s="238" t="s">
        <v>1063</v>
      </c>
      <c r="G287" s="236"/>
      <c r="H287" s="239">
        <v>13.393000000000001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161</v>
      </c>
      <c r="AU287" s="245" t="s">
        <v>86</v>
      </c>
      <c r="AV287" s="13" t="s">
        <v>86</v>
      </c>
      <c r="AW287" s="13" t="s">
        <v>4</v>
      </c>
      <c r="AX287" s="13" t="s">
        <v>84</v>
      </c>
      <c r="AY287" s="245" t="s">
        <v>149</v>
      </c>
    </row>
    <row r="288" s="2" customFormat="1" ht="16.5" customHeight="1">
      <c r="A288" s="37"/>
      <c r="B288" s="38"/>
      <c r="C288" s="217" t="s">
        <v>470</v>
      </c>
      <c r="D288" s="217" t="s">
        <v>152</v>
      </c>
      <c r="E288" s="218" t="s">
        <v>491</v>
      </c>
      <c r="F288" s="219" t="s">
        <v>492</v>
      </c>
      <c r="G288" s="220" t="s">
        <v>155</v>
      </c>
      <c r="H288" s="221">
        <v>13.130000000000001</v>
      </c>
      <c r="I288" s="222"/>
      <c r="J288" s="223">
        <f>ROUND(I288*H288,2)</f>
        <v>0</v>
      </c>
      <c r="K288" s="219" t="s">
        <v>156</v>
      </c>
      <c r="L288" s="43"/>
      <c r="M288" s="224" t="s">
        <v>1</v>
      </c>
      <c r="N288" s="225" t="s">
        <v>41</v>
      </c>
      <c r="O288" s="90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8" t="s">
        <v>265</v>
      </c>
      <c r="AT288" s="228" t="s">
        <v>152</v>
      </c>
      <c r="AU288" s="228" t="s">
        <v>86</v>
      </c>
      <c r="AY288" s="16" t="s">
        <v>149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6" t="s">
        <v>84</v>
      </c>
      <c r="BK288" s="229">
        <f>ROUND(I288*H288,2)</f>
        <v>0</v>
      </c>
      <c r="BL288" s="16" t="s">
        <v>265</v>
      </c>
      <c r="BM288" s="228" t="s">
        <v>1064</v>
      </c>
    </row>
    <row r="289" s="2" customFormat="1">
      <c r="A289" s="37"/>
      <c r="B289" s="38"/>
      <c r="C289" s="39"/>
      <c r="D289" s="230" t="s">
        <v>159</v>
      </c>
      <c r="E289" s="39"/>
      <c r="F289" s="231" t="s">
        <v>494</v>
      </c>
      <c r="G289" s="39"/>
      <c r="H289" s="39"/>
      <c r="I289" s="232"/>
      <c r="J289" s="39"/>
      <c r="K289" s="39"/>
      <c r="L289" s="43"/>
      <c r="M289" s="233"/>
      <c r="N289" s="234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159</v>
      </c>
      <c r="AU289" s="16" t="s">
        <v>86</v>
      </c>
    </row>
    <row r="290" s="13" customFormat="1">
      <c r="A290" s="13"/>
      <c r="B290" s="235"/>
      <c r="C290" s="236"/>
      <c r="D290" s="230" t="s">
        <v>161</v>
      </c>
      <c r="E290" s="237" t="s">
        <v>1</v>
      </c>
      <c r="F290" s="238" t="s">
        <v>1065</v>
      </c>
      <c r="G290" s="236"/>
      <c r="H290" s="239">
        <v>13.130000000000001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161</v>
      </c>
      <c r="AU290" s="245" t="s">
        <v>86</v>
      </c>
      <c r="AV290" s="13" t="s">
        <v>86</v>
      </c>
      <c r="AW290" s="13" t="s">
        <v>33</v>
      </c>
      <c r="AX290" s="13" t="s">
        <v>76</v>
      </c>
      <c r="AY290" s="245" t="s">
        <v>149</v>
      </c>
    </row>
    <row r="291" s="14" customFormat="1">
      <c r="A291" s="14"/>
      <c r="B291" s="246"/>
      <c r="C291" s="247"/>
      <c r="D291" s="230" t="s">
        <v>161</v>
      </c>
      <c r="E291" s="248" t="s">
        <v>1</v>
      </c>
      <c r="F291" s="249" t="s">
        <v>163</v>
      </c>
      <c r="G291" s="247"/>
      <c r="H291" s="250">
        <v>13.130000000000001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161</v>
      </c>
      <c r="AU291" s="256" t="s">
        <v>86</v>
      </c>
      <c r="AV291" s="14" t="s">
        <v>157</v>
      </c>
      <c r="AW291" s="14" t="s">
        <v>33</v>
      </c>
      <c r="AX291" s="14" t="s">
        <v>84</v>
      </c>
      <c r="AY291" s="256" t="s">
        <v>149</v>
      </c>
    </row>
    <row r="292" s="2" customFormat="1" ht="16.5" customHeight="1">
      <c r="A292" s="37"/>
      <c r="B292" s="38"/>
      <c r="C292" s="217" t="s">
        <v>475</v>
      </c>
      <c r="D292" s="217" t="s">
        <v>152</v>
      </c>
      <c r="E292" s="218" t="s">
        <v>496</v>
      </c>
      <c r="F292" s="219" t="s">
        <v>497</v>
      </c>
      <c r="G292" s="220" t="s">
        <v>155</v>
      </c>
      <c r="H292" s="221">
        <v>13.130000000000001</v>
      </c>
      <c r="I292" s="222"/>
      <c r="J292" s="223">
        <f>ROUND(I292*H292,2)</f>
        <v>0</v>
      </c>
      <c r="K292" s="219" t="s">
        <v>156</v>
      </c>
      <c r="L292" s="43"/>
      <c r="M292" s="224" t="s">
        <v>1</v>
      </c>
      <c r="N292" s="225" t="s">
        <v>41</v>
      </c>
      <c r="O292" s="90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265</v>
      </c>
      <c r="AT292" s="228" t="s">
        <v>152</v>
      </c>
      <c r="AU292" s="228" t="s">
        <v>86</v>
      </c>
      <c r="AY292" s="16" t="s">
        <v>149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84</v>
      </c>
      <c r="BK292" s="229">
        <f>ROUND(I292*H292,2)</f>
        <v>0</v>
      </c>
      <c r="BL292" s="16" t="s">
        <v>265</v>
      </c>
      <c r="BM292" s="228" t="s">
        <v>1066</v>
      </c>
    </row>
    <row r="293" s="2" customFormat="1">
      <c r="A293" s="37"/>
      <c r="B293" s="38"/>
      <c r="C293" s="39"/>
      <c r="D293" s="230" t="s">
        <v>159</v>
      </c>
      <c r="E293" s="39"/>
      <c r="F293" s="231" t="s">
        <v>499</v>
      </c>
      <c r="G293" s="39"/>
      <c r="H293" s="39"/>
      <c r="I293" s="232"/>
      <c r="J293" s="39"/>
      <c r="K293" s="39"/>
      <c r="L293" s="43"/>
      <c r="M293" s="233"/>
      <c r="N293" s="234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159</v>
      </c>
      <c r="AU293" s="16" t="s">
        <v>86</v>
      </c>
    </row>
    <row r="294" s="2" customFormat="1" ht="16.5" customHeight="1">
      <c r="A294" s="37"/>
      <c r="B294" s="38"/>
      <c r="C294" s="217" t="s">
        <v>480</v>
      </c>
      <c r="D294" s="217" t="s">
        <v>152</v>
      </c>
      <c r="E294" s="218" t="s">
        <v>501</v>
      </c>
      <c r="F294" s="219" t="s">
        <v>502</v>
      </c>
      <c r="G294" s="220" t="s">
        <v>155</v>
      </c>
      <c r="H294" s="221">
        <v>13.130000000000001</v>
      </c>
      <c r="I294" s="222"/>
      <c r="J294" s="223">
        <f>ROUND(I294*H294,2)</f>
        <v>0</v>
      </c>
      <c r="K294" s="219" t="s">
        <v>156</v>
      </c>
      <c r="L294" s="43"/>
      <c r="M294" s="224" t="s">
        <v>1</v>
      </c>
      <c r="N294" s="225" t="s">
        <v>41</v>
      </c>
      <c r="O294" s="90"/>
      <c r="P294" s="226">
        <f>O294*H294</f>
        <v>0</v>
      </c>
      <c r="Q294" s="226">
        <v>0.0015</v>
      </c>
      <c r="R294" s="226">
        <f>Q294*H294</f>
        <v>0.019695000000000001</v>
      </c>
      <c r="S294" s="226">
        <v>0</v>
      </c>
      <c r="T294" s="22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8" t="s">
        <v>265</v>
      </c>
      <c r="AT294" s="228" t="s">
        <v>152</v>
      </c>
      <c r="AU294" s="228" t="s">
        <v>86</v>
      </c>
      <c r="AY294" s="16" t="s">
        <v>149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6" t="s">
        <v>84</v>
      </c>
      <c r="BK294" s="229">
        <f>ROUND(I294*H294,2)</f>
        <v>0</v>
      </c>
      <c r="BL294" s="16" t="s">
        <v>265</v>
      </c>
      <c r="BM294" s="228" t="s">
        <v>1067</v>
      </c>
    </row>
    <row r="295" s="2" customFormat="1">
      <c r="A295" s="37"/>
      <c r="B295" s="38"/>
      <c r="C295" s="39"/>
      <c r="D295" s="230" t="s">
        <v>159</v>
      </c>
      <c r="E295" s="39"/>
      <c r="F295" s="231" t="s">
        <v>504</v>
      </c>
      <c r="G295" s="39"/>
      <c r="H295" s="39"/>
      <c r="I295" s="232"/>
      <c r="J295" s="39"/>
      <c r="K295" s="39"/>
      <c r="L295" s="43"/>
      <c r="M295" s="233"/>
      <c r="N295" s="234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159</v>
      </c>
      <c r="AU295" s="16" t="s">
        <v>86</v>
      </c>
    </row>
    <row r="296" s="2" customFormat="1" ht="16.5" customHeight="1">
      <c r="A296" s="37"/>
      <c r="B296" s="38"/>
      <c r="C296" s="217" t="s">
        <v>485</v>
      </c>
      <c r="D296" s="217" t="s">
        <v>152</v>
      </c>
      <c r="E296" s="218" t="s">
        <v>506</v>
      </c>
      <c r="F296" s="219" t="s">
        <v>507</v>
      </c>
      <c r="G296" s="220" t="s">
        <v>1</v>
      </c>
      <c r="H296" s="221">
        <v>20.5</v>
      </c>
      <c r="I296" s="222"/>
      <c r="J296" s="223">
        <f>ROUND(I296*H296,2)</f>
        <v>0</v>
      </c>
      <c r="K296" s="219" t="s">
        <v>1</v>
      </c>
      <c r="L296" s="43"/>
      <c r="M296" s="224" t="s">
        <v>1</v>
      </c>
      <c r="N296" s="225" t="s">
        <v>41</v>
      </c>
      <c r="O296" s="90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8" t="s">
        <v>265</v>
      </c>
      <c r="AT296" s="228" t="s">
        <v>152</v>
      </c>
      <c r="AU296" s="228" t="s">
        <v>86</v>
      </c>
      <c r="AY296" s="16" t="s">
        <v>149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6" t="s">
        <v>84</v>
      </c>
      <c r="BK296" s="229">
        <f>ROUND(I296*H296,2)</f>
        <v>0</v>
      </c>
      <c r="BL296" s="16" t="s">
        <v>265</v>
      </c>
      <c r="BM296" s="228" t="s">
        <v>1068</v>
      </c>
    </row>
    <row r="297" s="2" customFormat="1">
      <c r="A297" s="37"/>
      <c r="B297" s="38"/>
      <c r="C297" s="39"/>
      <c r="D297" s="230" t="s">
        <v>159</v>
      </c>
      <c r="E297" s="39"/>
      <c r="F297" s="231" t="s">
        <v>507</v>
      </c>
      <c r="G297" s="39"/>
      <c r="H297" s="39"/>
      <c r="I297" s="232"/>
      <c r="J297" s="39"/>
      <c r="K297" s="39"/>
      <c r="L297" s="43"/>
      <c r="M297" s="233"/>
      <c r="N297" s="234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159</v>
      </c>
      <c r="AU297" s="16" t="s">
        <v>86</v>
      </c>
    </row>
    <row r="298" s="13" customFormat="1">
      <c r="A298" s="13"/>
      <c r="B298" s="235"/>
      <c r="C298" s="236"/>
      <c r="D298" s="230" t="s">
        <v>161</v>
      </c>
      <c r="E298" s="237" t="s">
        <v>1</v>
      </c>
      <c r="F298" s="238" t="s">
        <v>1069</v>
      </c>
      <c r="G298" s="236"/>
      <c r="H298" s="239">
        <v>20.5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161</v>
      </c>
      <c r="AU298" s="245" t="s">
        <v>86</v>
      </c>
      <c r="AV298" s="13" t="s">
        <v>86</v>
      </c>
      <c r="AW298" s="13" t="s">
        <v>33</v>
      </c>
      <c r="AX298" s="13" t="s">
        <v>76</v>
      </c>
      <c r="AY298" s="245" t="s">
        <v>149</v>
      </c>
    </row>
    <row r="299" s="14" customFormat="1">
      <c r="A299" s="14"/>
      <c r="B299" s="246"/>
      <c r="C299" s="247"/>
      <c r="D299" s="230" t="s">
        <v>161</v>
      </c>
      <c r="E299" s="248" t="s">
        <v>1</v>
      </c>
      <c r="F299" s="249" t="s">
        <v>163</v>
      </c>
      <c r="G299" s="247"/>
      <c r="H299" s="250">
        <v>20.5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161</v>
      </c>
      <c r="AU299" s="256" t="s">
        <v>86</v>
      </c>
      <c r="AV299" s="14" t="s">
        <v>157</v>
      </c>
      <c r="AW299" s="14" t="s">
        <v>33</v>
      </c>
      <c r="AX299" s="14" t="s">
        <v>84</v>
      </c>
      <c r="AY299" s="256" t="s">
        <v>149</v>
      </c>
    </row>
    <row r="300" s="2" customFormat="1" ht="16.5" customHeight="1">
      <c r="A300" s="37"/>
      <c r="B300" s="38"/>
      <c r="C300" s="217" t="s">
        <v>490</v>
      </c>
      <c r="D300" s="217" t="s">
        <v>152</v>
      </c>
      <c r="E300" s="218" t="s">
        <v>512</v>
      </c>
      <c r="F300" s="219" t="s">
        <v>513</v>
      </c>
      <c r="G300" s="220" t="s">
        <v>406</v>
      </c>
      <c r="H300" s="269"/>
      <c r="I300" s="222"/>
      <c r="J300" s="223">
        <f>ROUND(I300*H300,2)</f>
        <v>0</v>
      </c>
      <c r="K300" s="219" t="s">
        <v>156</v>
      </c>
      <c r="L300" s="43"/>
      <c r="M300" s="224" t="s">
        <v>1</v>
      </c>
      <c r="N300" s="225" t="s">
        <v>41</v>
      </c>
      <c r="O300" s="90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8" t="s">
        <v>265</v>
      </c>
      <c r="AT300" s="228" t="s">
        <v>152</v>
      </c>
      <c r="AU300" s="228" t="s">
        <v>86</v>
      </c>
      <c r="AY300" s="16" t="s">
        <v>149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6" t="s">
        <v>84</v>
      </c>
      <c r="BK300" s="229">
        <f>ROUND(I300*H300,2)</f>
        <v>0</v>
      </c>
      <c r="BL300" s="16" t="s">
        <v>265</v>
      </c>
      <c r="BM300" s="228" t="s">
        <v>1070</v>
      </c>
    </row>
    <row r="301" s="2" customFormat="1">
      <c r="A301" s="37"/>
      <c r="B301" s="38"/>
      <c r="C301" s="39"/>
      <c r="D301" s="230" t="s">
        <v>159</v>
      </c>
      <c r="E301" s="39"/>
      <c r="F301" s="231" t="s">
        <v>515</v>
      </c>
      <c r="G301" s="39"/>
      <c r="H301" s="39"/>
      <c r="I301" s="232"/>
      <c r="J301" s="39"/>
      <c r="K301" s="39"/>
      <c r="L301" s="43"/>
      <c r="M301" s="233"/>
      <c r="N301" s="234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159</v>
      </c>
      <c r="AU301" s="16" t="s">
        <v>86</v>
      </c>
    </row>
    <row r="302" s="12" customFormat="1" ht="22.8" customHeight="1">
      <c r="A302" s="12"/>
      <c r="B302" s="201"/>
      <c r="C302" s="202"/>
      <c r="D302" s="203" t="s">
        <v>75</v>
      </c>
      <c r="E302" s="215" t="s">
        <v>516</v>
      </c>
      <c r="F302" s="215" t="s">
        <v>517</v>
      </c>
      <c r="G302" s="202"/>
      <c r="H302" s="202"/>
      <c r="I302" s="205"/>
      <c r="J302" s="216">
        <f>BK302</f>
        <v>0</v>
      </c>
      <c r="K302" s="202"/>
      <c r="L302" s="207"/>
      <c r="M302" s="208"/>
      <c r="N302" s="209"/>
      <c r="O302" s="209"/>
      <c r="P302" s="210">
        <f>SUM(P303:P318)</f>
        <v>0</v>
      </c>
      <c r="Q302" s="209"/>
      <c r="R302" s="210">
        <f>SUM(R303:R318)</f>
        <v>0.20301750000000002</v>
      </c>
      <c r="S302" s="209"/>
      <c r="T302" s="211">
        <f>SUM(T303:T318)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2" t="s">
        <v>86</v>
      </c>
      <c r="AT302" s="213" t="s">
        <v>75</v>
      </c>
      <c r="AU302" s="213" t="s">
        <v>84</v>
      </c>
      <c r="AY302" s="212" t="s">
        <v>149</v>
      </c>
      <c r="BK302" s="214">
        <f>SUM(BK303:BK318)</f>
        <v>0</v>
      </c>
    </row>
    <row r="303" s="2" customFormat="1" ht="16.5" customHeight="1">
      <c r="A303" s="37"/>
      <c r="B303" s="38"/>
      <c r="C303" s="217" t="s">
        <v>495</v>
      </c>
      <c r="D303" s="217" t="s">
        <v>152</v>
      </c>
      <c r="E303" s="218" t="s">
        <v>518</v>
      </c>
      <c r="F303" s="219" t="s">
        <v>519</v>
      </c>
      <c r="G303" s="220" t="s">
        <v>155</v>
      </c>
      <c r="H303" s="221">
        <v>32.225000000000001</v>
      </c>
      <c r="I303" s="222"/>
      <c r="J303" s="223">
        <f>ROUND(I303*H303,2)</f>
        <v>0</v>
      </c>
      <c r="K303" s="219" t="s">
        <v>156</v>
      </c>
      <c r="L303" s="43"/>
      <c r="M303" s="224" t="s">
        <v>1</v>
      </c>
      <c r="N303" s="225" t="s">
        <v>41</v>
      </c>
      <c r="O303" s="90"/>
      <c r="P303" s="226">
        <f>O303*H303</f>
        <v>0</v>
      </c>
      <c r="Q303" s="226">
        <v>0.00029999999999999997</v>
      </c>
      <c r="R303" s="226">
        <f>Q303*H303</f>
        <v>0.009667499999999999</v>
      </c>
      <c r="S303" s="226">
        <v>0</v>
      </c>
      <c r="T303" s="22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8" t="s">
        <v>265</v>
      </c>
      <c r="AT303" s="228" t="s">
        <v>152</v>
      </c>
      <c r="AU303" s="228" t="s">
        <v>86</v>
      </c>
      <c r="AY303" s="16" t="s">
        <v>149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6" t="s">
        <v>84</v>
      </c>
      <c r="BK303" s="229">
        <f>ROUND(I303*H303,2)</f>
        <v>0</v>
      </c>
      <c r="BL303" s="16" t="s">
        <v>265</v>
      </c>
      <c r="BM303" s="228" t="s">
        <v>1071</v>
      </c>
    </row>
    <row r="304" s="2" customFormat="1">
      <c r="A304" s="37"/>
      <c r="B304" s="38"/>
      <c r="C304" s="39"/>
      <c r="D304" s="230" t="s">
        <v>159</v>
      </c>
      <c r="E304" s="39"/>
      <c r="F304" s="231" t="s">
        <v>521</v>
      </c>
      <c r="G304" s="39"/>
      <c r="H304" s="39"/>
      <c r="I304" s="232"/>
      <c r="J304" s="39"/>
      <c r="K304" s="39"/>
      <c r="L304" s="43"/>
      <c r="M304" s="233"/>
      <c r="N304" s="23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159</v>
      </c>
      <c r="AU304" s="16" t="s">
        <v>86</v>
      </c>
    </row>
    <row r="305" s="2" customFormat="1" ht="16.5" customHeight="1">
      <c r="A305" s="37"/>
      <c r="B305" s="38"/>
      <c r="C305" s="217" t="s">
        <v>500</v>
      </c>
      <c r="D305" s="217" t="s">
        <v>152</v>
      </c>
      <c r="E305" s="218" t="s">
        <v>529</v>
      </c>
      <c r="F305" s="219" t="s">
        <v>530</v>
      </c>
      <c r="G305" s="220" t="s">
        <v>155</v>
      </c>
      <c r="H305" s="221">
        <v>32.225000000000001</v>
      </c>
      <c r="I305" s="222"/>
      <c r="J305" s="223">
        <f>ROUND(I305*H305,2)</f>
        <v>0</v>
      </c>
      <c r="K305" s="219" t="s">
        <v>156</v>
      </c>
      <c r="L305" s="43"/>
      <c r="M305" s="224" t="s">
        <v>1</v>
      </c>
      <c r="N305" s="225" t="s">
        <v>41</v>
      </c>
      <c r="O305" s="90"/>
      <c r="P305" s="226">
        <f>O305*H305</f>
        <v>0</v>
      </c>
      <c r="Q305" s="226">
        <v>0.0060000000000000001</v>
      </c>
      <c r="R305" s="226">
        <f>Q305*H305</f>
        <v>0.19335000000000002</v>
      </c>
      <c r="S305" s="226">
        <v>0</v>
      </c>
      <c r="T305" s="22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8" t="s">
        <v>265</v>
      </c>
      <c r="AT305" s="228" t="s">
        <v>152</v>
      </c>
      <c r="AU305" s="228" t="s">
        <v>86</v>
      </c>
      <c r="AY305" s="16" t="s">
        <v>149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6" t="s">
        <v>84</v>
      </c>
      <c r="BK305" s="229">
        <f>ROUND(I305*H305,2)</f>
        <v>0</v>
      </c>
      <c r="BL305" s="16" t="s">
        <v>265</v>
      </c>
      <c r="BM305" s="228" t="s">
        <v>1072</v>
      </c>
    </row>
    <row r="306" s="2" customFormat="1">
      <c r="A306" s="37"/>
      <c r="B306" s="38"/>
      <c r="C306" s="39"/>
      <c r="D306" s="230" t="s">
        <v>159</v>
      </c>
      <c r="E306" s="39"/>
      <c r="F306" s="231" t="s">
        <v>532</v>
      </c>
      <c r="G306" s="39"/>
      <c r="H306" s="39"/>
      <c r="I306" s="232"/>
      <c r="J306" s="39"/>
      <c r="K306" s="39"/>
      <c r="L306" s="43"/>
      <c r="M306" s="233"/>
      <c r="N306" s="23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159</v>
      </c>
      <c r="AU306" s="16" t="s">
        <v>86</v>
      </c>
    </row>
    <row r="307" s="2" customFormat="1" ht="16.5" customHeight="1">
      <c r="A307" s="37"/>
      <c r="B307" s="38"/>
      <c r="C307" s="259" t="s">
        <v>505</v>
      </c>
      <c r="D307" s="259" t="s">
        <v>206</v>
      </c>
      <c r="E307" s="260" t="s">
        <v>533</v>
      </c>
      <c r="F307" s="261" t="s">
        <v>534</v>
      </c>
      <c r="G307" s="262" t="s">
        <v>155</v>
      </c>
      <c r="H307" s="263">
        <v>32.869999999999997</v>
      </c>
      <c r="I307" s="264"/>
      <c r="J307" s="265">
        <f>ROUND(I307*H307,2)</f>
        <v>0</v>
      </c>
      <c r="K307" s="261" t="s">
        <v>1</v>
      </c>
      <c r="L307" s="266"/>
      <c r="M307" s="267" t="s">
        <v>1</v>
      </c>
      <c r="N307" s="268" t="s">
        <v>41</v>
      </c>
      <c r="O307" s="90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8" t="s">
        <v>375</v>
      </c>
      <c r="AT307" s="228" t="s">
        <v>206</v>
      </c>
      <c r="AU307" s="228" t="s">
        <v>86</v>
      </c>
      <c r="AY307" s="16" t="s">
        <v>149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6" t="s">
        <v>84</v>
      </c>
      <c r="BK307" s="229">
        <f>ROUND(I307*H307,2)</f>
        <v>0</v>
      </c>
      <c r="BL307" s="16" t="s">
        <v>265</v>
      </c>
      <c r="BM307" s="228" t="s">
        <v>1073</v>
      </c>
    </row>
    <row r="308" s="13" customFormat="1">
      <c r="A308" s="13"/>
      <c r="B308" s="235"/>
      <c r="C308" s="236"/>
      <c r="D308" s="230" t="s">
        <v>161</v>
      </c>
      <c r="E308" s="236"/>
      <c r="F308" s="238" t="s">
        <v>1074</v>
      </c>
      <c r="G308" s="236"/>
      <c r="H308" s="239">
        <v>32.869999999999997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161</v>
      </c>
      <c r="AU308" s="245" t="s">
        <v>86</v>
      </c>
      <c r="AV308" s="13" t="s">
        <v>86</v>
      </c>
      <c r="AW308" s="13" t="s">
        <v>4</v>
      </c>
      <c r="AX308" s="13" t="s">
        <v>84</v>
      </c>
      <c r="AY308" s="245" t="s">
        <v>149</v>
      </c>
    </row>
    <row r="309" s="2" customFormat="1" ht="16.5" customHeight="1">
      <c r="A309" s="37"/>
      <c r="B309" s="38"/>
      <c r="C309" s="217" t="s">
        <v>511</v>
      </c>
      <c r="D309" s="217" t="s">
        <v>152</v>
      </c>
      <c r="E309" s="218" t="s">
        <v>538</v>
      </c>
      <c r="F309" s="219" t="s">
        <v>539</v>
      </c>
      <c r="G309" s="220" t="s">
        <v>155</v>
      </c>
      <c r="H309" s="221">
        <v>32.225000000000001</v>
      </c>
      <c r="I309" s="222"/>
      <c r="J309" s="223">
        <f>ROUND(I309*H309,2)</f>
        <v>0</v>
      </c>
      <c r="K309" s="219" t="s">
        <v>156</v>
      </c>
      <c r="L309" s="43"/>
      <c r="M309" s="224" t="s">
        <v>1</v>
      </c>
      <c r="N309" s="225" t="s">
        <v>41</v>
      </c>
      <c r="O309" s="90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8" t="s">
        <v>265</v>
      </c>
      <c r="AT309" s="228" t="s">
        <v>152</v>
      </c>
      <c r="AU309" s="228" t="s">
        <v>86</v>
      </c>
      <c r="AY309" s="16" t="s">
        <v>149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6" t="s">
        <v>84</v>
      </c>
      <c r="BK309" s="229">
        <f>ROUND(I309*H309,2)</f>
        <v>0</v>
      </c>
      <c r="BL309" s="16" t="s">
        <v>265</v>
      </c>
      <c r="BM309" s="228" t="s">
        <v>1075</v>
      </c>
    </row>
    <row r="310" s="2" customFormat="1">
      <c r="A310" s="37"/>
      <c r="B310" s="38"/>
      <c r="C310" s="39"/>
      <c r="D310" s="230" t="s">
        <v>159</v>
      </c>
      <c r="E310" s="39"/>
      <c r="F310" s="231" t="s">
        <v>541</v>
      </c>
      <c r="G310" s="39"/>
      <c r="H310" s="39"/>
      <c r="I310" s="232"/>
      <c r="J310" s="39"/>
      <c r="K310" s="39"/>
      <c r="L310" s="43"/>
      <c r="M310" s="233"/>
      <c r="N310" s="23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159</v>
      </c>
      <c r="AU310" s="16" t="s">
        <v>86</v>
      </c>
    </row>
    <row r="311" s="2" customFormat="1" ht="16.5" customHeight="1">
      <c r="A311" s="37"/>
      <c r="B311" s="38"/>
      <c r="C311" s="217" t="s">
        <v>166</v>
      </c>
      <c r="D311" s="217" t="s">
        <v>152</v>
      </c>
      <c r="E311" s="218" t="s">
        <v>543</v>
      </c>
      <c r="F311" s="219" t="s">
        <v>544</v>
      </c>
      <c r="G311" s="220" t="s">
        <v>155</v>
      </c>
      <c r="H311" s="221">
        <v>32.225000000000001</v>
      </c>
      <c r="I311" s="222"/>
      <c r="J311" s="223">
        <f>ROUND(I311*H311,2)</f>
        <v>0</v>
      </c>
      <c r="K311" s="219" t="s">
        <v>156</v>
      </c>
      <c r="L311" s="43"/>
      <c r="M311" s="224" t="s">
        <v>1</v>
      </c>
      <c r="N311" s="225" t="s">
        <v>41</v>
      </c>
      <c r="O311" s="90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8" t="s">
        <v>265</v>
      </c>
      <c r="AT311" s="228" t="s">
        <v>152</v>
      </c>
      <c r="AU311" s="228" t="s">
        <v>86</v>
      </c>
      <c r="AY311" s="16" t="s">
        <v>149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6" t="s">
        <v>84</v>
      </c>
      <c r="BK311" s="229">
        <f>ROUND(I311*H311,2)</f>
        <v>0</v>
      </c>
      <c r="BL311" s="16" t="s">
        <v>265</v>
      </c>
      <c r="BM311" s="228" t="s">
        <v>1076</v>
      </c>
    </row>
    <row r="312" s="2" customFormat="1">
      <c r="A312" s="37"/>
      <c r="B312" s="38"/>
      <c r="C312" s="39"/>
      <c r="D312" s="230" t="s">
        <v>159</v>
      </c>
      <c r="E312" s="39"/>
      <c r="F312" s="231" t="s">
        <v>546</v>
      </c>
      <c r="G312" s="39"/>
      <c r="H312" s="39"/>
      <c r="I312" s="232"/>
      <c r="J312" s="39"/>
      <c r="K312" s="39"/>
      <c r="L312" s="43"/>
      <c r="M312" s="233"/>
      <c r="N312" s="234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159</v>
      </c>
      <c r="AU312" s="16" t="s">
        <v>86</v>
      </c>
    </row>
    <row r="313" s="2" customFormat="1" ht="16.5" customHeight="1">
      <c r="A313" s="37"/>
      <c r="B313" s="38"/>
      <c r="C313" s="217" t="s">
        <v>522</v>
      </c>
      <c r="D313" s="217" t="s">
        <v>152</v>
      </c>
      <c r="E313" s="218" t="s">
        <v>548</v>
      </c>
      <c r="F313" s="219" t="s">
        <v>549</v>
      </c>
      <c r="G313" s="220" t="s">
        <v>86</v>
      </c>
      <c r="H313" s="221">
        <v>13.199999999999999</v>
      </c>
      <c r="I313" s="222"/>
      <c r="J313" s="223">
        <f>ROUND(I313*H313,2)</f>
        <v>0</v>
      </c>
      <c r="K313" s="219" t="s">
        <v>1</v>
      </c>
      <c r="L313" s="43"/>
      <c r="M313" s="224" t="s">
        <v>1</v>
      </c>
      <c r="N313" s="225" t="s">
        <v>41</v>
      </c>
      <c r="O313" s="90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8" t="s">
        <v>265</v>
      </c>
      <c r="AT313" s="228" t="s">
        <v>152</v>
      </c>
      <c r="AU313" s="228" t="s">
        <v>86</v>
      </c>
      <c r="AY313" s="16" t="s">
        <v>149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6" t="s">
        <v>84</v>
      </c>
      <c r="BK313" s="229">
        <f>ROUND(I313*H313,2)</f>
        <v>0</v>
      </c>
      <c r="BL313" s="16" t="s">
        <v>265</v>
      </c>
      <c r="BM313" s="228" t="s">
        <v>1077</v>
      </c>
    </row>
    <row r="314" s="2" customFormat="1">
      <c r="A314" s="37"/>
      <c r="B314" s="38"/>
      <c r="C314" s="39"/>
      <c r="D314" s="230" t="s">
        <v>159</v>
      </c>
      <c r="E314" s="39"/>
      <c r="F314" s="231" t="s">
        <v>549</v>
      </c>
      <c r="G314" s="39"/>
      <c r="H314" s="39"/>
      <c r="I314" s="232"/>
      <c r="J314" s="39"/>
      <c r="K314" s="39"/>
      <c r="L314" s="43"/>
      <c r="M314" s="233"/>
      <c r="N314" s="234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159</v>
      </c>
      <c r="AU314" s="16" t="s">
        <v>86</v>
      </c>
    </row>
    <row r="315" s="13" customFormat="1">
      <c r="A315" s="13"/>
      <c r="B315" s="235"/>
      <c r="C315" s="236"/>
      <c r="D315" s="230" t="s">
        <v>161</v>
      </c>
      <c r="E315" s="237" t="s">
        <v>1</v>
      </c>
      <c r="F315" s="238" t="s">
        <v>989</v>
      </c>
      <c r="G315" s="236"/>
      <c r="H315" s="239">
        <v>13.199999999999999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161</v>
      </c>
      <c r="AU315" s="245" t="s">
        <v>86</v>
      </c>
      <c r="AV315" s="13" t="s">
        <v>86</v>
      </c>
      <c r="AW315" s="13" t="s">
        <v>33</v>
      </c>
      <c r="AX315" s="13" t="s">
        <v>76</v>
      </c>
      <c r="AY315" s="245" t="s">
        <v>149</v>
      </c>
    </row>
    <row r="316" s="14" customFormat="1">
      <c r="A316" s="14"/>
      <c r="B316" s="246"/>
      <c r="C316" s="247"/>
      <c r="D316" s="230" t="s">
        <v>161</v>
      </c>
      <c r="E316" s="248" t="s">
        <v>1</v>
      </c>
      <c r="F316" s="249" t="s">
        <v>163</v>
      </c>
      <c r="G316" s="247"/>
      <c r="H316" s="250">
        <v>13.199999999999999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6" t="s">
        <v>161</v>
      </c>
      <c r="AU316" s="256" t="s">
        <v>86</v>
      </c>
      <c r="AV316" s="14" t="s">
        <v>157</v>
      </c>
      <c r="AW316" s="14" t="s">
        <v>33</v>
      </c>
      <c r="AX316" s="14" t="s">
        <v>84</v>
      </c>
      <c r="AY316" s="256" t="s">
        <v>149</v>
      </c>
    </row>
    <row r="317" s="2" customFormat="1" ht="16.5" customHeight="1">
      <c r="A317" s="37"/>
      <c r="B317" s="38"/>
      <c r="C317" s="217" t="s">
        <v>189</v>
      </c>
      <c r="D317" s="217" t="s">
        <v>152</v>
      </c>
      <c r="E317" s="218" t="s">
        <v>552</v>
      </c>
      <c r="F317" s="219" t="s">
        <v>553</v>
      </c>
      <c r="G317" s="220" t="s">
        <v>406</v>
      </c>
      <c r="H317" s="269"/>
      <c r="I317" s="222"/>
      <c r="J317" s="223">
        <f>ROUND(I317*H317,2)</f>
        <v>0</v>
      </c>
      <c r="K317" s="219" t="s">
        <v>156</v>
      </c>
      <c r="L317" s="43"/>
      <c r="M317" s="224" t="s">
        <v>1</v>
      </c>
      <c r="N317" s="225" t="s">
        <v>41</v>
      </c>
      <c r="O317" s="90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8" t="s">
        <v>265</v>
      </c>
      <c r="AT317" s="228" t="s">
        <v>152</v>
      </c>
      <c r="AU317" s="228" t="s">
        <v>86</v>
      </c>
      <c r="AY317" s="16" t="s">
        <v>149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6" t="s">
        <v>84</v>
      </c>
      <c r="BK317" s="229">
        <f>ROUND(I317*H317,2)</f>
        <v>0</v>
      </c>
      <c r="BL317" s="16" t="s">
        <v>265</v>
      </c>
      <c r="BM317" s="228" t="s">
        <v>1078</v>
      </c>
    </row>
    <row r="318" s="2" customFormat="1">
      <c r="A318" s="37"/>
      <c r="B318" s="38"/>
      <c r="C318" s="39"/>
      <c r="D318" s="230" t="s">
        <v>159</v>
      </c>
      <c r="E318" s="39"/>
      <c r="F318" s="231" t="s">
        <v>555</v>
      </c>
      <c r="G318" s="39"/>
      <c r="H318" s="39"/>
      <c r="I318" s="232"/>
      <c r="J318" s="39"/>
      <c r="K318" s="39"/>
      <c r="L318" s="43"/>
      <c r="M318" s="233"/>
      <c r="N318" s="234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159</v>
      </c>
      <c r="AU318" s="16" t="s">
        <v>86</v>
      </c>
    </row>
    <row r="319" s="12" customFormat="1" ht="22.8" customHeight="1">
      <c r="A319" s="12"/>
      <c r="B319" s="201"/>
      <c r="C319" s="202"/>
      <c r="D319" s="203" t="s">
        <v>75</v>
      </c>
      <c r="E319" s="215" t="s">
        <v>556</v>
      </c>
      <c r="F319" s="215" t="s">
        <v>557</v>
      </c>
      <c r="G319" s="202"/>
      <c r="H319" s="202"/>
      <c r="I319" s="205"/>
      <c r="J319" s="216">
        <f>BK319</f>
        <v>0</v>
      </c>
      <c r="K319" s="202"/>
      <c r="L319" s="207"/>
      <c r="M319" s="208"/>
      <c r="N319" s="209"/>
      <c r="O319" s="209"/>
      <c r="P319" s="210">
        <f>P320</f>
        <v>0</v>
      </c>
      <c r="Q319" s="209"/>
      <c r="R319" s="210">
        <f>R320</f>
        <v>0</v>
      </c>
      <c r="S319" s="209"/>
      <c r="T319" s="211">
        <f>T320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2" t="s">
        <v>86</v>
      </c>
      <c r="AT319" s="213" t="s">
        <v>75</v>
      </c>
      <c r="AU319" s="213" t="s">
        <v>84</v>
      </c>
      <c r="AY319" s="212" t="s">
        <v>149</v>
      </c>
      <c r="BK319" s="214">
        <f>BK320</f>
        <v>0</v>
      </c>
    </row>
    <row r="320" s="2" customFormat="1" ht="16.5" customHeight="1">
      <c r="A320" s="37"/>
      <c r="B320" s="38"/>
      <c r="C320" s="217" t="s">
        <v>198</v>
      </c>
      <c r="D320" s="217" t="s">
        <v>152</v>
      </c>
      <c r="E320" s="218" t="s">
        <v>559</v>
      </c>
      <c r="F320" s="219" t="s">
        <v>560</v>
      </c>
      <c r="G320" s="220" t="s">
        <v>232</v>
      </c>
      <c r="H320" s="221">
        <v>2</v>
      </c>
      <c r="I320" s="222"/>
      <c r="J320" s="223">
        <f>ROUND(I320*H320,2)</f>
        <v>0</v>
      </c>
      <c r="K320" s="219" t="s">
        <v>1</v>
      </c>
      <c r="L320" s="43"/>
      <c r="M320" s="224" t="s">
        <v>1</v>
      </c>
      <c r="N320" s="225" t="s">
        <v>41</v>
      </c>
      <c r="O320" s="90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8" t="s">
        <v>265</v>
      </c>
      <c r="AT320" s="228" t="s">
        <v>152</v>
      </c>
      <c r="AU320" s="228" t="s">
        <v>86</v>
      </c>
      <c r="AY320" s="16" t="s">
        <v>149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6" t="s">
        <v>84</v>
      </c>
      <c r="BK320" s="229">
        <f>ROUND(I320*H320,2)</f>
        <v>0</v>
      </c>
      <c r="BL320" s="16" t="s">
        <v>265</v>
      </c>
      <c r="BM320" s="228" t="s">
        <v>1079</v>
      </c>
    </row>
    <row r="321" s="12" customFormat="1" ht="22.8" customHeight="1">
      <c r="A321" s="12"/>
      <c r="B321" s="201"/>
      <c r="C321" s="202"/>
      <c r="D321" s="203" t="s">
        <v>75</v>
      </c>
      <c r="E321" s="215" t="s">
        <v>562</v>
      </c>
      <c r="F321" s="215" t="s">
        <v>563</v>
      </c>
      <c r="G321" s="202"/>
      <c r="H321" s="202"/>
      <c r="I321" s="205"/>
      <c r="J321" s="216">
        <f>BK321</f>
        <v>0</v>
      </c>
      <c r="K321" s="202"/>
      <c r="L321" s="207"/>
      <c r="M321" s="208"/>
      <c r="N321" s="209"/>
      <c r="O321" s="209"/>
      <c r="P321" s="210">
        <f>SUM(P322:P323)</f>
        <v>0</v>
      </c>
      <c r="Q321" s="209"/>
      <c r="R321" s="210">
        <f>SUM(R322:R323)</f>
        <v>0</v>
      </c>
      <c r="S321" s="209"/>
      <c r="T321" s="211">
        <f>SUM(T322:T323)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2" t="s">
        <v>86</v>
      </c>
      <c r="AT321" s="213" t="s">
        <v>75</v>
      </c>
      <c r="AU321" s="213" t="s">
        <v>84</v>
      </c>
      <c r="AY321" s="212" t="s">
        <v>149</v>
      </c>
      <c r="BK321" s="214">
        <f>SUM(BK322:BK323)</f>
        <v>0</v>
      </c>
    </row>
    <row r="322" s="2" customFormat="1" ht="16.5" customHeight="1">
      <c r="A322" s="37"/>
      <c r="B322" s="38"/>
      <c r="C322" s="217" t="s">
        <v>537</v>
      </c>
      <c r="D322" s="217" t="s">
        <v>152</v>
      </c>
      <c r="E322" s="218" t="s">
        <v>785</v>
      </c>
      <c r="F322" s="219" t="s">
        <v>786</v>
      </c>
      <c r="G322" s="220" t="s">
        <v>155</v>
      </c>
      <c r="H322" s="221">
        <v>13.130000000000001</v>
      </c>
      <c r="I322" s="222"/>
      <c r="J322" s="223">
        <f>ROUND(I322*H322,2)</f>
        <v>0</v>
      </c>
      <c r="K322" s="219" t="s">
        <v>1</v>
      </c>
      <c r="L322" s="43"/>
      <c r="M322" s="224" t="s">
        <v>1</v>
      </c>
      <c r="N322" s="225" t="s">
        <v>41</v>
      </c>
      <c r="O322" s="90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8" t="s">
        <v>265</v>
      </c>
      <c r="AT322" s="228" t="s">
        <v>152</v>
      </c>
      <c r="AU322" s="228" t="s">
        <v>86</v>
      </c>
      <c r="AY322" s="16" t="s">
        <v>149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6" t="s">
        <v>84</v>
      </c>
      <c r="BK322" s="229">
        <f>ROUND(I322*H322,2)</f>
        <v>0</v>
      </c>
      <c r="BL322" s="16" t="s">
        <v>265</v>
      </c>
      <c r="BM322" s="228" t="s">
        <v>1080</v>
      </c>
    </row>
    <row r="323" s="2" customFormat="1" ht="16.5" customHeight="1">
      <c r="A323" s="37"/>
      <c r="B323" s="38"/>
      <c r="C323" s="217" t="s">
        <v>542</v>
      </c>
      <c r="D323" s="217" t="s">
        <v>152</v>
      </c>
      <c r="E323" s="218" t="s">
        <v>565</v>
      </c>
      <c r="F323" s="219" t="s">
        <v>566</v>
      </c>
      <c r="G323" s="220" t="s">
        <v>155</v>
      </c>
      <c r="H323" s="221">
        <v>43.664999999999999</v>
      </c>
      <c r="I323" s="222"/>
      <c r="J323" s="223">
        <f>ROUND(I323*H323,2)</f>
        <v>0</v>
      </c>
      <c r="K323" s="219" t="s">
        <v>1</v>
      </c>
      <c r="L323" s="43"/>
      <c r="M323" s="273" t="s">
        <v>1</v>
      </c>
      <c r="N323" s="274" t="s">
        <v>41</v>
      </c>
      <c r="O323" s="275"/>
      <c r="P323" s="276">
        <f>O323*H323</f>
        <v>0</v>
      </c>
      <c r="Q323" s="276">
        <v>0</v>
      </c>
      <c r="R323" s="276">
        <f>Q323*H323</f>
        <v>0</v>
      </c>
      <c r="S323" s="276">
        <v>0</v>
      </c>
      <c r="T323" s="27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8" t="s">
        <v>265</v>
      </c>
      <c r="AT323" s="228" t="s">
        <v>152</v>
      </c>
      <c r="AU323" s="228" t="s">
        <v>86</v>
      </c>
      <c r="AY323" s="16" t="s">
        <v>149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6" t="s">
        <v>84</v>
      </c>
      <c r="BK323" s="229">
        <f>ROUND(I323*H323,2)</f>
        <v>0</v>
      </c>
      <c r="BL323" s="16" t="s">
        <v>265</v>
      </c>
      <c r="BM323" s="228" t="s">
        <v>1081</v>
      </c>
    </row>
    <row r="324" s="2" customFormat="1" ht="6.96" customHeight="1">
      <c r="A324" s="37"/>
      <c r="B324" s="65"/>
      <c r="C324" s="66"/>
      <c r="D324" s="66"/>
      <c r="E324" s="66"/>
      <c r="F324" s="66"/>
      <c r="G324" s="66"/>
      <c r="H324" s="66"/>
      <c r="I324" s="66"/>
      <c r="J324" s="66"/>
      <c r="K324" s="66"/>
      <c r="L324" s="43"/>
      <c r="M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</row>
  </sheetData>
  <sheetProtection sheet="1" autoFilter="0" formatColumns="0" formatRows="0" objects="1" scenarios="1" spinCount="100000" saltValue="Vq2JbWyTDPpT7em/Z4PPKtGmWt9oVPQoEZ1At1TDFJEeNLk5dBUkjMvnmq5GFwx0Tnlx4w8I30Zx5so6M4tYXg==" hashValue="qTW6Ciplyk2AuaVsyGm1u+Vi00ORx1KTcusZcDRidycwQAVLpF/QAN/xP/aZI1qkz0gyDmZzsGxHbG9VxqpymQ==" algorithmName="SHA-512" password="CC35"/>
  <autoFilter ref="C136:K323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ZŠ Havlíčkova - modernizace WC v roce 2025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1082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6. 3. 2025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ROUND((SUM(BE118:BE126)),  2)</f>
        <v>0</v>
      </c>
      <c r="G33" s="37"/>
      <c r="H33" s="37"/>
      <c r="I33" s="154">
        <v>0.20999999999999999</v>
      </c>
      <c r="J33" s="153">
        <f>ROUND(((SUM(BE118:BE126))*I33),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ROUND((SUM(BF118:BF126)),  2)</f>
        <v>0</v>
      </c>
      <c r="G34" s="37"/>
      <c r="H34" s="37"/>
      <c r="I34" s="154">
        <v>0.12</v>
      </c>
      <c r="J34" s="153">
        <f>ROUND(((SUM(BF118:BF126))*I34),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ROUND((SUM(BG118:BG126)),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ROUND((SUM(BH118:BH126)),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ROUND((SUM(BI118:BI126)),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ZŠ Havlíčkova - modernizace WC v roce 2025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20 -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6. 3. 2025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Český Těšín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1083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1084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134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ZŠ Havlíčkova - modernizace WC v roce 2025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20 - Vedlejší rozpočtové náklady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6. 3. 2025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>Město Český Těšín</v>
      </c>
      <c r="G114" s="39"/>
      <c r="H114" s="39"/>
      <c r="I114" s="31" t="s">
        <v>32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30</v>
      </c>
      <c r="D115" s="39"/>
      <c r="E115" s="39"/>
      <c r="F115" s="26" t="str">
        <f>IF(E18="","",E18)</f>
        <v>Vyplň údaj</v>
      </c>
      <c r="G115" s="39"/>
      <c r="H115" s="39"/>
      <c r="I115" s="31" t="s">
        <v>34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135</v>
      </c>
      <c r="D117" s="193" t="s">
        <v>61</v>
      </c>
      <c r="E117" s="193" t="s">
        <v>57</v>
      </c>
      <c r="F117" s="193" t="s">
        <v>58</v>
      </c>
      <c r="G117" s="193" t="s">
        <v>136</v>
      </c>
      <c r="H117" s="193" t="s">
        <v>137</v>
      </c>
      <c r="I117" s="193" t="s">
        <v>138</v>
      </c>
      <c r="J117" s="193" t="s">
        <v>110</v>
      </c>
      <c r="K117" s="194" t="s">
        <v>139</v>
      </c>
      <c r="L117" s="195"/>
      <c r="M117" s="99" t="s">
        <v>1</v>
      </c>
      <c r="N117" s="100" t="s">
        <v>40</v>
      </c>
      <c r="O117" s="100" t="s">
        <v>140</v>
      </c>
      <c r="P117" s="100" t="s">
        <v>141</v>
      </c>
      <c r="Q117" s="100" t="s">
        <v>142</v>
      </c>
      <c r="R117" s="100" t="s">
        <v>143</v>
      </c>
      <c r="S117" s="100" t="s">
        <v>144</v>
      </c>
      <c r="T117" s="101" t="s">
        <v>145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146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0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75</v>
      </c>
      <c r="AU118" s="16" t="s">
        <v>112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75</v>
      </c>
      <c r="E119" s="204" t="s">
        <v>1085</v>
      </c>
      <c r="F119" s="204" t="s">
        <v>103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200</v>
      </c>
      <c r="AT119" s="213" t="s">
        <v>75</v>
      </c>
      <c r="AU119" s="213" t="s">
        <v>76</v>
      </c>
      <c r="AY119" s="212" t="s">
        <v>149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75</v>
      </c>
      <c r="E120" s="215" t="s">
        <v>1086</v>
      </c>
      <c r="F120" s="215" t="s">
        <v>1087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SUM(P121:P126)</f>
        <v>0</v>
      </c>
      <c r="Q120" s="209"/>
      <c r="R120" s="210">
        <f>SUM(R121:R126)</f>
        <v>0</v>
      </c>
      <c r="S120" s="209"/>
      <c r="T120" s="211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200</v>
      </c>
      <c r="AT120" s="213" t="s">
        <v>75</v>
      </c>
      <c r="AU120" s="213" t="s">
        <v>84</v>
      </c>
      <c r="AY120" s="212" t="s">
        <v>149</v>
      </c>
      <c r="BK120" s="214">
        <f>SUM(BK121:BK126)</f>
        <v>0</v>
      </c>
    </row>
    <row r="121" s="2" customFormat="1" ht="16.5" customHeight="1">
      <c r="A121" s="37"/>
      <c r="B121" s="38"/>
      <c r="C121" s="217" t="s">
        <v>84</v>
      </c>
      <c r="D121" s="217" t="s">
        <v>152</v>
      </c>
      <c r="E121" s="218" t="s">
        <v>1088</v>
      </c>
      <c r="F121" s="219" t="s">
        <v>1089</v>
      </c>
      <c r="G121" s="220" t="s">
        <v>237</v>
      </c>
      <c r="H121" s="221">
        <v>2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41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1090</v>
      </c>
      <c r="AT121" s="228" t="s">
        <v>152</v>
      </c>
      <c r="AU121" s="228" t="s">
        <v>86</v>
      </c>
      <c r="AY121" s="16" t="s">
        <v>149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84</v>
      </c>
      <c r="BK121" s="229">
        <f>ROUND(I121*H121,2)</f>
        <v>0</v>
      </c>
      <c r="BL121" s="16" t="s">
        <v>1090</v>
      </c>
      <c r="BM121" s="228" t="s">
        <v>1091</v>
      </c>
    </row>
    <row r="122" s="2" customFormat="1">
      <c r="A122" s="37"/>
      <c r="B122" s="38"/>
      <c r="C122" s="39"/>
      <c r="D122" s="230" t="s">
        <v>159</v>
      </c>
      <c r="E122" s="39"/>
      <c r="F122" s="231" t="s">
        <v>1089</v>
      </c>
      <c r="G122" s="39"/>
      <c r="H122" s="39"/>
      <c r="I122" s="232"/>
      <c r="J122" s="39"/>
      <c r="K122" s="39"/>
      <c r="L122" s="43"/>
      <c r="M122" s="233"/>
      <c r="N122" s="234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159</v>
      </c>
      <c r="AU122" s="16" t="s">
        <v>86</v>
      </c>
    </row>
    <row r="123" s="2" customFormat="1">
      <c r="A123" s="37"/>
      <c r="B123" s="38"/>
      <c r="C123" s="39"/>
      <c r="D123" s="230" t="s">
        <v>1092</v>
      </c>
      <c r="E123" s="39"/>
      <c r="F123" s="278" t="s">
        <v>1093</v>
      </c>
      <c r="G123" s="39"/>
      <c r="H123" s="39"/>
      <c r="I123" s="232"/>
      <c r="J123" s="39"/>
      <c r="K123" s="39"/>
      <c r="L123" s="43"/>
      <c r="M123" s="233"/>
      <c r="N123" s="234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1092</v>
      </c>
      <c r="AU123" s="16" t="s">
        <v>86</v>
      </c>
    </row>
    <row r="124" s="2" customFormat="1" ht="16.5" customHeight="1">
      <c r="A124" s="37"/>
      <c r="B124" s="38"/>
      <c r="C124" s="217" t="s">
        <v>86</v>
      </c>
      <c r="D124" s="217" t="s">
        <v>152</v>
      </c>
      <c r="E124" s="218" t="s">
        <v>1094</v>
      </c>
      <c r="F124" s="219" t="s">
        <v>1095</v>
      </c>
      <c r="G124" s="220" t="s">
        <v>237</v>
      </c>
      <c r="H124" s="221">
        <v>4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1090</v>
      </c>
      <c r="AT124" s="228" t="s">
        <v>152</v>
      </c>
      <c r="AU124" s="228" t="s">
        <v>86</v>
      </c>
      <c r="AY124" s="16" t="s">
        <v>149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1090</v>
      </c>
      <c r="BM124" s="228" t="s">
        <v>1096</v>
      </c>
    </row>
    <row r="125" s="2" customFormat="1">
      <c r="A125" s="37"/>
      <c r="B125" s="38"/>
      <c r="C125" s="39"/>
      <c r="D125" s="230" t="s">
        <v>159</v>
      </c>
      <c r="E125" s="39"/>
      <c r="F125" s="231" t="s">
        <v>1087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159</v>
      </c>
      <c r="AU125" s="16" t="s">
        <v>86</v>
      </c>
    </row>
    <row r="126" s="2" customFormat="1">
      <c r="A126" s="37"/>
      <c r="B126" s="38"/>
      <c r="C126" s="39"/>
      <c r="D126" s="230" t="s">
        <v>1092</v>
      </c>
      <c r="E126" s="39"/>
      <c r="F126" s="278" t="s">
        <v>1097</v>
      </c>
      <c r="G126" s="39"/>
      <c r="H126" s="39"/>
      <c r="I126" s="232"/>
      <c r="J126" s="39"/>
      <c r="K126" s="39"/>
      <c r="L126" s="43"/>
      <c r="M126" s="279"/>
      <c r="N126" s="280"/>
      <c r="O126" s="275"/>
      <c r="P126" s="275"/>
      <c r="Q126" s="275"/>
      <c r="R126" s="275"/>
      <c r="S126" s="275"/>
      <c r="T126" s="28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1092</v>
      </c>
      <c r="AU126" s="16" t="s">
        <v>86</v>
      </c>
    </row>
    <row r="127" s="2" customFormat="1" ht="6.96" customHeight="1">
      <c r="A127" s="37"/>
      <c r="B127" s="65"/>
      <c r="C127" s="66"/>
      <c r="D127" s="66"/>
      <c r="E127" s="66"/>
      <c r="F127" s="66"/>
      <c r="G127" s="66"/>
      <c r="H127" s="66"/>
      <c r="I127" s="66"/>
      <c r="J127" s="66"/>
      <c r="K127" s="66"/>
      <c r="L127" s="43"/>
      <c r="M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</sheetData>
  <sheetProtection sheet="1" autoFilter="0" formatColumns="0" formatRows="0" objects="1" scenarios="1" spinCount="100000" saltValue="BEAtanE9Gu9ExuTNK+iF+3GRaG/4uGr2iW5KyISqYoVgkqdKPKGCZ0VMWXEEPfcNQtobX09Tapx6PZkzKwReVg==" hashValue="kWfGvhXCGrPWzRK3QijoRNDa5cC6jWMrEKVPzbGXo9lgtXKwgN/wvTfL/cbTtA05Hl9VRKS0akgT5Hq9VXO+QQ==" algorithmName="SHA-512" password="CC35"/>
  <autoFilter ref="C117:K12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Bogdan Kujawa</dc:creator>
  <cp:lastModifiedBy>Bogdan Kujawa</cp:lastModifiedBy>
  <dcterms:created xsi:type="dcterms:W3CDTF">2025-03-11T08:31:45Z</dcterms:created>
  <dcterms:modified xsi:type="dcterms:W3CDTF">2025-03-11T08:31:57Z</dcterms:modified>
</cp:coreProperties>
</file>