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01_Dokumenty\01Práce\2024\01_Projekty\99_ZŠ OStravská_Český těšín\06_Rozpočet\06_1NP a 2NP_29.4.2025 (v SO_01 a 02 odstraněná položka 86 a 81 dozory; doplněný TIČR)\"/>
    </mc:Choice>
  </mc:AlternateContent>
  <bookViews>
    <workbookView xWindow="0" yWindow="0" windowWidth="0" windowHeight="0"/>
  </bookViews>
  <sheets>
    <sheet name="Rekapitulace stavby" sheetId="1" r:id="rId1"/>
    <sheet name="SO_01 - Rekonstrukce 1NP ..." sheetId="2" r:id="rId2"/>
    <sheet name="SO_02 - Rekonstrukce U1 2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'SO_01 - Rekonstrukce 1NP ...'!$C$91:$L$332</definedName>
    <definedName name="_xlnm.Print_Area" localSheetId="1">'SO_01 - Rekonstrukce 1NP ...'!$C$4:$K$41,'SO_01 - Rekonstrukce 1NP ...'!$C$47:$K$73,'SO_01 - Rekonstrukce 1NP ...'!$C$79:$L$332</definedName>
    <definedName name="_xlnm.Print_Titles" localSheetId="1">'SO_01 - Rekonstrukce 1NP ...'!$91:$91</definedName>
    <definedName name="_xlnm._FilterDatabase" localSheetId="2" hidden="1">'SO_02 - Rekonstrukce U1 2...'!$C$91:$L$284</definedName>
    <definedName name="_xlnm.Print_Area" localSheetId="2">'SO_02 - Rekonstrukce U1 2...'!$C$4:$K$41,'SO_02 - Rekonstrukce U1 2...'!$C$47:$K$73,'SO_02 - Rekonstrukce U1 2...'!$C$79:$L$284</definedName>
    <definedName name="_xlnm.Print_Titles" localSheetId="2">'SO_02 - Rekonstrukce U1 2...'!$91:$91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K39"/>
  <c r="K38"/>
  <c i="1" r="BA56"/>
  <c i="3" r="K37"/>
  <c i="1" r="AZ56"/>
  <c i="3" r="BI283"/>
  <c r="BH283"/>
  <c r="BG283"/>
  <c r="BF283"/>
  <c r="X283"/>
  <c r="V283"/>
  <c r="T283"/>
  <c r="P283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1"/>
  <c r="BH271"/>
  <c r="BG271"/>
  <c r="BF271"/>
  <c r="X271"/>
  <c r="V271"/>
  <c r="T271"/>
  <c r="P271"/>
  <c r="BI270"/>
  <c r="BH270"/>
  <c r="BG270"/>
  <c r="BF270"/>
  <c r="X270"/>
  <c r="V270"/>
  <c r="T270"/>
  <c r="P270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3"/>
  <c r="BH253"/>
  <c r="BG253"/>
  <c r="BF253"/>
  <c r="X253"/>
  <c r="V253"/>
  <c r="T253"/>
  <c r="P253"/>
  <c r="BI252"/>
  <c r="BH252"/>
  <c r="BG252"/>
  <c r="BF252"/>
  <c r="X252"/>
  <c r="V252"/>
  <c r="T252"/>
  <c r="P252"/>
  <c r="BI251"/>
  <c r="BH251"/>
  <c r="BG251"/>
  <c r="BF251"/>
  <c r="X251"/>
  <c r="V251"/>
  <c r="T251"/>
  <c r="P251"/>
  <c r="BI250"/>
  <c r="BH250"/>
  <c r="BG250"/>
  <c r="BF250"/>
  <c r="X250"/>
  <c r="V250"/>
  <c r="T250"/>
  <c r="P250"/>
  <c r="BI246"/>
  <c r="BH246"/>
  <c r="BG246"/>
  <c r="BF246"/>
  <c r="X246"/>
  <c r="V246"/>
  <c r="T246"/>
  <c r="P246"/>
  <c r="BI245"/>
  <c r="BH245"/>
  <c r="BG245"/>
  <c r="BF245"/>
  <c r="X245"/>
  <c r="V245"/>
  <c r="T245"/>
  <c r="P245"/>
  <c r="BI244"/>
  <c r="BH244"/>
  <c r="BG244"/>
  <c r="BF244"/>
  <c r="X244"/>
  <c r="V244"/>
  <c r="T244"/>
  <c r="P244"/>
  <c r="BI240"/>
  <c r="BH240"/>
  <c r="BG240"/>
  <c r="BF240"/>
  <c r="X240"/>
  <c r="V240"/>
  <c r="T240"/>
  <c r="P240"/>
  <c r="BI239"/>
  <c r="BH239"/>
  <c r="BG239"/>
  <c r="BF239"/>
  <c r="X239"/>
  <c r="V239"/>
  <c r="T239"/>
  <c r="P239"/>
  <c r="BI238"/>
  <c r="BH238"/>
  <c r="BG238"/>
  <c r="BF238"/>
  <c r="X238"/>
  <c r="V238"/>
  <c r="T238"/>
  <c r="P238"/>
  <c r="BI234"/>
  <c r="BH234"/>
  <c r="BG234"/>
  <c r="BF234"/>
  <c r="X234"/>
  <c r="V234"/>
  <c r="T234"/>
  <c r="P234"/>
  <c r="BI233"/>
  <c r="BH233"/>
  <c r="BG233"/>
  <c r="BF233"/>
  <c r="X233"/>
  <c r="V233"/>
  <c r="T233"/>
  <c r="P233"/>
  <c r="BI232"/>
  <c r="BH232"/>
  <c r="BG232"/>
  <c r="BF232"/>
  <c r="X232"/>
  <c r="V232"/>
  <c r="T232"/>
  <c r="P232"/>
  <c r="BI228"/>
  <c r="BH228"/>
  <c r="BG228"/>
  <c r="BF228"/>
  <c r="X228"/>
  <c r="V228"/>
  <c r="T228"/>
  <c r="P228"/>
  <c r="BI227"/>
  <c r="BH227"/>
  <c r="BG227"/>
  <c r="BF227"/>
  <c r="X227"/>
  <c r="V227"/>
  <c r="T227"/>
  <c r="P227"/>
  <c r="BI226"/>
  <c r="BH226"/>
  <c r="BG226"/>
  <c r="BF226"/>
  <c r="X226"/>
  <c r="V226"/>
  <c r="T226"/>
  <c r="P226"/>
  <c r="BI225"/>
  <c r="BH225"/>
  <c r="BG225"/>
  <c r="BF225"/>
  <c r="X225"/>
  <c r="V225"/>
  <c r="T225"/>
  <c r="P225"/>
  <c r="BI220"/>
  <c r="BH220"/>
  <c r="BG220"/>
  <c r="BF220"/>
  <c r="X220"/>
  <c r="V220"/>
  <c r="T220"/>
  <c r="P220"/>
  <c r="BI216"/>
  <c r="BH216"/>
  <c r="BG216"/>
  <c r="BF216"/>
  <c r="X216"/>
  <c r="V216"/>
  <c r="T216"/>
  <c r="P216"/>
  <c r="BI212"/>
  <c r="BH212"/>
  <c r="BG212"/>
  <c r="BF212"/>
  <c r="X212"/>
  <c r="V212"/>
  <c r="T212"/>
  <c r="P212"/>
  <c r="BI207"/>
  <c r="BH207"/>
  <c r="BG207"/>
  <c r="BF207"/>
  <c r="X207"/>
  <c r="V207"/>
  <c r="T207"/>
  <c r="P207"/>
  <c r="BI202"/>
  <c r="BH202"/>
  <c r="BG202"/>
  <c r="BF202"/>
  <c r="X202"/>
  <c r="V202"/>
  <c r="T202"/>
  <c r="P202"/>
  <c r="BI198"/>
  <c r="BH198"/>
  <c r="BG198"/>
  <c r="BF198"/>
  <c r="X198"/>
  <c r="V198"/>
  <c r="T198"/>
  <c r="P198"/>
  <c r="BI195"/>
  <c r="BH195"/>
  <c r="BG195"/>
  <c r="BF195"/>
  <c r="X195"/>
  <c r="V195"/>
  <c r="T195"/>
  <c r="P195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5"/>
  <c r="BH155"/>
  <c r="BG155"/>
  <c r="BF155"/>
  <c r="X155"/>
  <c r="V155"/>
  <c r="T155"/>
  <c r="P155"/>
  <c r="BI154"/>
  <c r="BH154"/>
  <c r="BG154"/>
  <c r="BF154"/>
  <c r="X154"/>
  <c r="V154"/>
  <c r="T154"/>
  <c r="P154"/>
  <c r="BI149"/>
  <c r="BH149"/>
  <c r="BG149"/>
  <c r="BF149"/>
  <c r="X149"/>
  <c r="V149"/>
  <c r="T149"/>
  <c r="P149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8"/>
  <c r="BH138"/>
  <c r="BG138"/>
  <c r="BF138"/>
  <c r="X138"/>
  <c r="V138"/>
  <c r="T138"/>
  <c r="P138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4"/>
  <c r="BH114"/>
  <c r="BG114"/>
  <c r="BF114"/>
  <c r="X114"/>
  <c r="V114"/>
  <c r="T114"/>
  <c r="P114"/>
  <c r="BI112"/>
  <c r="BH112"/>
  <c r="BG112"/>
  <c r="BF112"/>
  <c r="X112"/>
  <c r="V112"/>
  <c r="T112"/>
  <c r="P112"/>
  <c r="BI108"/>
  <c r="BH108"/>
  <c r="BG108"/>
  <c r="BF108"/>
  <c r="X108"/>
  <c r="V108"/>
  <c r="T108"/>
  <c r="P108"/>
  <c r="BI103"/>
  <c r="BH103"/>
  <c r="BG103"/>
  <c r="BF103"/>
  <c r="X103"/>
  <c r="V103"/>
  <c r="T103"/>
  <c r="P103"/>
  <c r="BI99"/>
  <c r="BH99"/>
  <c r="BG99"/>
  <c r="BF99"/>
  <c r="X99"/>
  <c r="V99"/>
  <c r="T99"/>
  <c r="P99"/>
  <c r="BI95"/>
  <c r="BH95"/>
  <c r="BG95"/>
  <c r="BF95"/>
  <c r="X95"/>
  <c r="V95"/>
  <c r="T95"/>
  <c r="P95"/>
  <c r="J89"/>
  <c r="F88"/>
  <c r="F86"/>
  <c r="E84"/>
  <c r="J57"/>
  <c r="F56"/>
  <c r="F54"/>
  <c r="E52"/>
  <c r="J21"/>
  <c r="E21"/>
  <c r="J56"/>
  <c r="J20"/>
  <c r="J18"/>
  <c r="E18"/>
  <c r="F89"/>
  <c r="J17"/>
  <c r="J12"/>
  <c r="J54"/>
  <c r="E7"/>
  <c r="E82"/>
  <c i="2" r="K39"/>
  <c r="K38"/>
  <c i="1" r="BA55"/>
  <c i="2" r="K37"/>
  <c i="1" r="AZ55"/>
  <c i="2" r="BI331"/>
  <c r="BH331"/>
  <c r="BG331"/>
  <c r="BF331"/>
  <c r="X331"/>
  <c r="V331"/>
  <c r="T331"/>
  <c r="P331"/>
  <c r="BI329"/>
  <c r="BH329"/>
  <c r="BG329"/>
  <c r="BF329"/>
  <c r="X329"/>
  <c r="V329"/>
  <c r="T329"/>
  <c r="P329"/>
  <c r="BI327"/>
  <c r="BH327"/>
  <c r="BG327"/>
  <c r="BF327"/>
  <c r="X327"/>
  <c r="V327"/>
  <c r="T327"/>
  <c r="P327"/>
  <c r="BI325"/>
  <c r="BH325"/>
  <c r="BG325"/>
  <c r="BF325"/>
  <c r="X325"/>
  <c r="V325"/>
  <c r="T325"/>
  <c r="P325"/>
  <c r="BI323"/>
  <c r="BH323"/>
  <c r="BG323"/>
  <c r="BF323"/>
  <c r="X323"/>
  <c r="V323"/>
  <c r="T323"/>
  <c r="P323"/>
  <c r="BI320"/>
  <c r="BH320"/>
  <c r="BG320"/>
  <c r="BF320"/>
  <c r="X320"/>
  <c r="V320"/>
  <c r="T320"/>
  <c r="P320"/>
  <c r="BI318"/>
  <c r="BH318"/>
  <c r="BG318"/>
  <c r="BF318"/>
  <c r="X318"/>
  <c r="V318"/>
  <c r="T318"/>
  <c r="P318"/>
  <c r="BI316"/>
  <c r="BH316"/>
  <c r="BG316"/>
  <c r="BF316"/>
  <c r="X316"/>
  <c r="V316"/>
  <c r="T316"/>
  <c r="P316"/>
  <c r="BI314"/>
  <c r="BH314"/>
  <c r="BG314"/>
  <c r="BF314"/>
  <c r="X314"/>
  <c r="V314"/>
  <c r="T314"/>
  <c r="P314"/>
  <c r="BI312"/>
  <c r="BH312"/>
  <c r="BG312"/>
  <c r="BF312"/>
  <c r="X312"/>
  <c r="V312"/>
  <c r="T312"/>
  <c r="P312"/>
  <c r="BI310"/>
  <c r="BH310"/>
  <c r="BG310"/>
  <c r="BF310"/>
  <c r="X310"/>
  <c r="V310"/>
  <c r="T310"/>
  <c r="P310"/>
  <c r="BI308"/>
  <c r="BH308"/>
  <c r="BG308"/>
  <c r="BF308"/>
  <c r="X308"/>
  <c r="V308"/>
  <c r="T308"/>
  <c r="P308"/>
  <c r="BI306"/>
  <c r="BH306"/>
  <c r="BG306"/>
  <c r="BF306"/>
  <c r="X306"/>
  <c r="V306"/>
  <c r="T306"/>
  <c r="P306"/>
  <c r="BI304"/>
  <c r="BH304"/>
  <c r="BG304"/>
  <c r="BF304"/>
  <c r="X304"/>
  <c r="V304"/>
  <c r="T304"/>
  <c r="P304"/>
  <c r="BI302"/>
  <c r="BH302"/>
  <c r="BG302"/>
  <c r="BF302"/>
  <c r="X302"/>
  <c r="V302"/>
  <c r="T302"/>
  <c r="P302"/>
  <c r="BI298"/>
  <c r="BH298"/>
  <c r="BG298"/>
  <c r="BF298"/>
  <c r="X298"/>
  <c r="V298"/>
  <c r="T298"/>
  <c r="P298"/>
  <c r="BI294"/>
  <c r="BH294"/>
  <c r="BG294"/>
  <c r="BF294"/>
  <c r="X294"/>
  <c r="V294"/>
  <c r="T294"/>
  <c r="P294"/>
  <c r="BI290"/>
  <c r="BH290"/>
  <c r="BG290"/>
  <c r="BF290"/>
  <c r="X290"/>
  <c r="V290"/>
  <c r="T290"/>
  <c r="P290"/>
  <c r="BI284"/>
  <c r="BH284"/>
  <c r="BG284"/>
  <c r="BF284"/>
  <c r="X284"/>
  <c r="X273"/>
  <c r="V284"/>
  <c r="V273"/>
  <c r="T284"/>
  <c r="T273"/>
  <c r="P284"/>
  <c r="BI279"/>
  <c r="BH279"/>
  <c r="BG279"/>
  <c r="BF279"/>
  <c r="X279"/>
  <c r="V279"/>
  <c r="T279"/>
  <c r="P279"/>
  <c r="BI274"/>
  <c r="BH274"/>
  <c r="BG274"/>
  <c r="BF274"/>
  <c r="X274"/>
  <c r="V274"/>
  <c r="T274"/>
  <c r="P274"/>
  <c r="BI272"/>
  <c r="BH272"/>
  <c r="BG272"/>
  <c r="BF272"/>
  <c r="X272"/>
  <c r="V272"/>
  <c r="T272"/>
  <c r="P272"/>
  <c r="BI268"/>
  <c r="BH268"/>
  <c r="BG268"/>
  <c r="BF268"/>
  <c r="X268"/>
  <c r="V268"/>
  <c r="T268"/>
  <c r="P268"/>
  <c r="BI267"/>
  <c r="BH267"/>
  <c r="BG267"/>
  <c r="BF267"/>
  <c r="X267"/>
  <c r="V267"/>
  <c r="T267"/>
  <c r="P267"/>
  <c r="BI262"/>
  <c r="BH262"/>
  <c r="BG262"/>
  <c r="BF262"/>
  <c r="X262"/>
  <c r="V262"/>
  <c r="T262"/>
  <c r="P262"/>
  <c r="BI261"/>
  <c r="BH261"/>
  <c r="BG261"/>
  <c r="BF261"/>
  <c r="X261"/>
  <c r="V261"/>
  <c r="T261"/>
  <c r="P261"/>
  <c r="BI256"/>
  <c r="BH256"/>
  <c r="BG256"/>
  <c r="BF256"/>
  <c r="X256"/>
  <c r="V256"/>
  <c r="T256"/>
  <c r="P256"/>
  <c r="BI255"/>
  <c r="BH255"/>
  <c r="BG255"/>
  <c r="BF255"/>
  <c r="X255"/>
  <c r="V255"/>
  <c r="T255"/>
  <c r="P255"/>
  <c r="BI250"/>
  <c r="BH250"/>
  <c r="BG250"/>
  <c r="BF250"/>
  <c r="X250"/>
  <c r="V250"/>
  <c r="T250"/>
  <c r="P250"/>
  <c r="BI249"/>
  <c r="BH249"/>
  <c r="BG249"/>
  <c r="BF249"/>
  <c r="X249"/>
  <c r="V249"/>
  <c r="T249"/>
  <c r="P249"/>
  <c r="BI245"/>
  <c r="BH245"/>
  <c r="BG245"/>
  <c r="BF245"/>
  <c r="X245"/>
  <c r="V245"/>
  <c r="T245"/>
  <c r="P245"/>
  <c r="BI243"/>
  <c r="BH243"/>
  <c r="BG243"/>
  <c r="BF243"/>
  <c r="X243"/>
  <c r="V243"/>
  <c r="T243"/>
  <c r="P243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1"/>
  <c r="BH231"/>
  <c r="BG231"/>
  <c r="BF231"/>
  <c r="X231"/>
  <c r="V231"/>
  <c r="T231"/>
  <c r="P231"/>
  <c r="BI229"/>
  <c r="BH229"/>
  <c r="BG229"/>
  <c r="BF229"/>
  <c r="X229"/>
  <c r="V229"/>
  <c r="T229"/>
  <c r="P229"/>
  <c r="BI224"/>
  <c r="BH224"/>
  <c r="BG224"/>
  <c r="BF224"/>
  <c r="X224"/>
  <c r="V224"/>
  <c r="T224"/>
  <c r="P224"/>
  <c r="BI222"/>
  <c r="BH222"/>
  <c r="BG222"/>
  <c r="BF222"/>
  <c r="X222"/>
  <c r="V222"/>
  <c r="T222"/>
  <c r="P222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4"/>
  <c r="BH204"/>
  <c r="BG204"/>
  <c r="BF204"/>
  <c r="X204"/>
  <c r="V204"/>
  <c r="T204"/>
  <c r="P204"/>
  <c r="BI202"/>
  <c r="BH202"/>
  <c r="BG202"/>
  <c r="BF202"/>
  <c r="X202"/>
  <c r="V202"/>
  <c r="T202"/>
  <c r="P202"/>
  <c r="BI197"/>
  <c r="BH197"/>
  <c r="BG197"/>
  <c r="BF197"/>
  <c r="X197"/>
  <c r="V197"/>
  <c r="T197"/>
  <c r="P197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3"/>
  <c r="BH153"/>
  <c r="BG153"/>
  <c r="BF153"/>
  <c r="X153"/>
  <c r="V153"/>
  <c r="T153"/>
  <c r="P153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9"/>
  <c r="BH129"/>
  <c r="BG129"/>
  <c r="BF129"/>
  <c r="X129"/>
  <c r="V129"/>
  <c r="T129"/>
  <c r="P129"/>
  <c r="BI128"/>
  <c r="BH128"/>
  <c r="BG128"/>
  <c r="BF128"/>
  <c r="X128"/>
  <c r="V128"/>
  <c r="T128"/>
  <c r="P128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7"/>
  <c r="BH117"/>
  <c r="BG117"/>
  <c r="BF117"/>
  <c r="X117"/>
  <c r="V117"/>
  <c r="T117"/>
  <c r="P117"/>
  <c r="BI112"/>
  <c r="BH112"/>
  <c r="BG112"/>
  <c r="BF112"/>
  <c r="X112"/>
  <c r="V112"/>
  <c r="T112"/>
  <c r="P112"/>
  <c r="BI107"/>
  <c r="BH107"/>
  <c r="BG107"/>
  <c r="BF107"/>
  <c r="X107"/>
  <c r="V107"/>
  <c r="T107"/>
  <c r="P107"/>
  <c r="BI103"/>
  <c r="BH103"/>
  <c r="BG103"/>
  <c r="BF103"/>
  <c r="X103"/>
  <c r="V103"/>
  <c r="T103"/>
  <c r="P103"/>
  <c r="BI99"/>
  <c r="BH99"/>
  <c r="BG99"/>
  <c r="BF99"/>
  <c r="X99"/>
  <c r="V99"/>
  <c r="T99"/>
  <c r="P99"/>
  <c r="BI95"/>
  <c r="BH95"/>
  <c r="BG95"/>
  <c r="BF95"/>
  <c r="X95"/>
  <c r="V95"/>
  <c r="T95"/>
  <c r="P95"/>
  <c r="J89"/>
  <c r="F88"/>
  <c r="F86"/>
  <c r="E84"/>
  <c r="J57"/>
  <c r="F56"/>
  <c r="F54"/>
  <c r="E52"/>
  <c r="J21"/>
  <c r="E21"/>
  <c r="J88"/>
  <c r="J20"/>
  <c r="J18"/>
  <c r="E18"/>
  <c r="F89"/>
  <c r="J17"/>
  <c r="J12"/>
  <c r="J86"/>
  <c r="E7"/>
  <c r="E82"/>
  <c i="1" r="L50"/>
  <c r="AM50"/>
  <c r="AM49"/>
  <c r="L49"/>
  <c r="AM47"/>
  <c r="L47"/>
  <c r="L45"/>
  <c r="L44"/>
  <c i="3" r="R240"/>
  <c r="Q149"/>
  <c r="R136"/>
  <c r="K225"/>
  <c r="BE225"/>
  <c i="2" r="R327"/>
  <c r="R146"/>
  <c i="3" r="Q160"/>
  <c r="R120"/>
  <c r="R139"/>
  <c r="K140"/>
  <c r="BE140"/>
  <c i="2" r="R131"/>
  <c r="BK168"/>
  <c i="3" r="Q226"/>
  <c r="R114"/>
  <c r="R239"/>
  <c r="K271"/>
  <c r="BE271"/>
  <c r="BK175"/>
  <c i="2" r="K107"/>
  <c r="BE107"/>
  <c i="3" r="Q137"/>
  <c r="R256"/>
  <c r="Q142"/>
  <c r="BK239"/>
  <c i="2" r="Q141"/>
  <c r="R130"/>
  <c r="BK236"/>
  <c i="3" r="Q155"/>
  <c r="BK143"/>
  <c i="2" r="Q181"/>
  <c r="K217"/>
  <c r="BE217"/>
  <c i="3" r="R183"/>
  <c i="2" r="K261"/>
  <c r="BE261"/>
  <c r="K95"/>
  <c r="BE95"/>
  <c i="3" r="R277"/>
  <c r="BK137"/>
  <c r="R267"/>
  <c r="Q144"/>
  <c r="BK145"/>
  <c i="2" r="R154"/>
  <c r="Q167"/>
  <c r="K120"/>
  <c r="BE120"/>
  <c i="3" r="Q108"/>
  <c r="Q238"/>
  <c r="R149"/>
  <c r="K95"/>
  <c r="BE95"/>
  <c i="2" r="Q236"/>
  <c r="Q318"/>
  <c i="3" r="R279"/>
  <c r="R244"/>
  <c r="K135"/>
  <c i="2" r="Q320"/>
  <c r="Q185"/>
  <c r="R153"/>
  <c i="3" r="R168"/>
  <c r="R252"/>
  <c r="R143"/>
  <c i="2" r="R224"/>
  <c r="Q118"/>
  <c i="3" r="R245"/>
  <c r="R195"/>
  <c r="R147"/>
  <c r="K139"/>
  <c r="BE139"/>
  <c i="2" r="R229"/>
  <c r="K245"/>
  <c r="BE245"/>
  <c i="3" r="Q134"/>
  <c i="2" r="Q290"/>
  <c r="R314"/>
  <c r="R117"/>
  <c r="R298"/>
  <c r="K142"/>
  <c r="BE142"/>
  <c i="3" r="Q183"/>
  <c r="Q234"/>
  <c r="K232"/>
  <c r="BE232"/>
  <c r="BK207"/>
  <c r="R179"/>
  <c r="R99"/>
  <c i="2" r="Q128"/>
  <c r="Q176"/>
  <c r="R176"/>
  <c r="BK154"/>
  <c r="BK238"/>
  <c r="BK191"/>
  <c i="3" r="R275"/>
  <c r="K253"/>
  <c i="2" r="R323"/>
  <c r="R180"/>
  <c r="Q229"/>
  <c r="R274"/>
  <c r="BK310"/>
  <c i="3" r="R273"/>
  <c r="R233"/>
  <c r="BK250"/>
  <c r="K275"/>
  <c r="BE275"/>
  <c r="BK135"/>
  <c i="2" r="Q302"/>
  <c r="R142"/>
  <c r="Q182"/>
  <c r="R222"/>
  <c r="Q107"/>
  <c r="BK190"/>
  <c i="3" r="Q267"/>
  <c r="R253"/>
  <c i="2" r="K308"/>
  <c r="BE308"/>
  <c r="BK156"/>
  <c r="Q163"/>
  <c r="R169"/>
  <c r="K290"/>
  <c r="BE290"/>
  <c i="3" r="Q227"/>
  <c r="Q273"/>
  <c r="R146"/>
  <c r="BK220"/>
  <c r="K114"/>
  <c r="BE114"/>
  <c i="2" r="Q238"/>
  <c r="R329"/>
  <c r="R170"/>
  <c i="3" r="Q250"/>
  <c i="2" r="Q143"/>
  <c r="Q170"/>
  <c i="3" r="R103"/>
  <c r="Q95"/>
  <c i="2" r="R167"/>
  <c i="3" r="Q253"/>
  <c r="Q240"/>
  <c r="BK283"/>
  <c r="K133"/>
  <c r="BE133"/>
  <c i="2" r="R284"/>
  <c r="R175"/>
  <c i="3" r="Q252"/>
  <c r="Q225"/>
  <c i="2" r="R310"/>
  <c r="R177"/>
  <c r="BK172"/>
  <c i="3" r="Q135"/>
  <c r="Q131"/>
  <c i="1" r="AU54"/>
  <c i="2" r="K314"/>
  <c r="BE314"/>
  <c i="3" r="K279"/>
  <c r="BE279"/>
  <c i="2" r="R112"/>
  <c r="Q95"/>
  <c r="K306"/>
  <c r="BE306"/>
  <c i="3" r="K252"/>
  <c r="BE252"/>
  <c r="R228"/>
  <c r="Q277"/>
  <c r="Q168"/>
  <c r="BK190"/>
  <c i="2" r="Q168"/>
  <c i="3" r="Q188"/>
  <c i="2" r="R182"/>
  <c r="Q243"/>
  <c r="R165"/>
  <c r="K302"/>
  <c r="BE302"/>
  <c r="BK262"/>
  <c r="BK284"/>
  <c i="3" r="R188"/>
  <c r="Q148"/>
  <c r="K144"/>
  <c r="BE144"/>
  <c i="2" r="R249"/>
  <c r="Q331"/>
  <c r="Q135"/>
  <c r="K169"/>
  <c r="BE169"/>
  <c i="3" r="R262"/>
  <c r="R134"/>
  <c i="2" r="K36"/>
  <c r="Q284"/>
  <c r="Q133"/>
  <c r="Q190"/>
  <c r="Q172"/>
  <c r="BK131"/>
  <c r="BK165"/>
  <c i="3" r="Q228"/>
  <c r="Q270"/>
  <c r="Q220"/>
  <c r="K118"/>
  <c r="BE118"/>
  <c r="K198"/>
  <c r="BE198"/>
  <c i="2" r="R308"/>
  <c r="Q177"/>
  <c r="BK180"/>
  <c i="3" r="Q260"/>
  <c r="R226"/>
  <c r="BK254"/>
  <c r="K183"/>
  <c r="BE183"/>
  <c i="2" r="R217"/>
  <c r="R191"/>
  <c i="3" r="R141"/>
  <c r="K138"/>
  <c r="BE138"/>
  <c r="BK168"/>
  <c i="2" r="BK222"/>
  <c i="3" r="K99"/>
  <c r="Q245"/>
  <c r="K163"/>
  <c r="BE163"/>
  <c i="2" r="Q279"/>
  <c r="Q245"/>
  <c r="Q312"/>
  <c r="Q274"/>
  <c i="3" r="Q179"/>
  <c i="2" r="Q165"/>
  <c r="Q178"/>
  <c r="BK318"/>
  <c r="BK176"/>
  <c r="Q250"/>
  <c i="3" r="Q271"/>
  <c r="Q254"/>
  <c r="K155"/>
  <c r="BE155"/>
  <c r="K120"/>
  <c r="BE120"/>
  <c i="2" r="BK99"/>
  <c r="Q204"/>
  <c r="R243"/>
  <c i="3" r="Q251"/>
  <c r="R95"/>
  <c i="2" r="R331"/>
  <c r="Q231"/>
  <c r="R238"/>
  <c r="BK279"/>
  <c r="BK256"/>
  <c i="3" r="R220"/>
  <c r="Q120"/>
  <c r="BK270"/>
  <c r="K112"/>
  <c r="BE112"/>
  <c i="2" r="R318"/>
  <c r="Q208"/>
  <c r="R272"/>
  <c r="R156"/>
  <c r="BK185"/>
  <c i="3" r="Q239"/>
  <c r="R124"/>
  <c r="R108"/>
  <c r="K195"/>
  <c r="BE195"/>
  <c r="K126"/>
  <c r="BE126"/>
  <c i="2" r="R279"/>
  <c r="R118"/>
  <c i="3" r="R264"/>
  <c r="BK273"/>
  <c r="K244"/>
  <c r="BE244"/>
  <c i="2" r="R267"/>
  <c r="BK224"/>
  <c i="3" r="R269"/>
  <c r="Q233"/>
  <c r="R145"/>
  <c r="BK188"/>
  <c i="2" r="K222"/>
  <c r="R304"/>
  <c i="3" r="R155"/>
  <c r="K233"/>
  <c r="BE233"/>
  <c i="2" r="Q306"/>
  <c r="Q144"/>
  <c r="K210"/>
  <c r="BE210"/>
  <c i="3" r="R135"/>
  <c r="R254"/>
  <c r="Q140"/>
  <c r="Q258"/>
  <c r="BK245"/>
  <c i="2" r="Q169"/>
  <c r="Q180"/>
  <c r="R210"/>
  <c r="R135"/>
  <c r="BK202"/>
  <c r="BK163"/>
  <c i="3" r="Q143"/>
  <c r="R232"/>
  <c r="R137"/>
  <c i="2" r="Q130"/>
  <c r="Q103"/>
  <c r="Q197"/>
  <c r="K325"/>
  <c r="BE325"/>
  <c r="BK298"/>
  <c i="3" r="R238"/>
  <c r="Q99"/>
  <c i="2" r="R262"/>
  <c r="K256"/>
  <c r="R306"/>
  <c r="BK312"/>
  <c i="3" r="Q256"/>
  <c r="R112"/>
  <c r="R170"/>
  <c r="BK262"/>
  <c r="K181"/>
  <c r="BE181"/>
  <c i="2" r="Q325"/>
  <c r="R236"/>
  <c r="R122"/>
  <c i="3" r="K146"/>
  <c r="BE146"/>
  <c i="2" r="Q202"/>
  <c r="Q166"/>
  <c r="K215"/>
  <c r="BE215"/>
  <c r="BK179"/>
  <c r="BK148"/>
  <c i="3" r="R260"/>
  <c r="K267"/>
  <c r="BE267"/>
  <c r="BK154"/>
  <c r="R190"/>
  <c r="K234"/>
  <c r="BE234"/>
  <c i="2" r="Q222"/>
  <c r="R168"/>
  <c r="Q267"/>
  <c r="BK182"/>
  <c r="K158"/>
  <c r="BE158"/>
  <c i="3" r="R163"/>
  <c r="Q103"/>
  <c r="K134"/>
  <c r="BE134"/>
  <c r="BK142"/>
  <c i="2" r="R181"/>
  <c r="R312"/>
  <c r="Q294"/>
  <c r="R166"/>
  <c r="BK320"/>
  <c r="K229"/>
  <c r="BE229"/>
  <c i="3" r="Q279"/>
  <c r="R198"/>
  <c r="K154"/>
  <c r="K250"/>
  <c r="BE250"/>
  <c r="BK131"/>
  <c i="2" r="Q323"/>
  <c r="Q210"/>
  <c r="Q217"/>
  <c i="3" r="Q145"/>
  <c r="Q281"/>
  <c r="Q146"/>
  <c r="R144"/>
  <c r="K226"/>
  <c r="BE226"/>
  <c i="2" r="Q304"/>
  <c r="R245"/>
  <c r="R316"/>
  <c r="Q154"/>
  <c r="BK112"/>
  <c i="3" r="R202"/>
  <c r="Q133"/>
  <c i="2" r="F37"/>
  <c r="R261"/>
  <c r="K154"/>
  <c i="3" r="Q124"/>
  <c i="2" r="R215"/>
  <c r="BK178"/>
  <c r="BK173"/>
  <c i="3" r="Q114"/>
  <c i="2" r="BK204"/>
  <c i="3" r="R207"/>
  <c r="Q275"/>
  <c r="Q244"/>
  <c i="2" r="R325"/>
  <c r="Q148"/>
  <c r="R179"/>
  <c r="BK329"/>
  <c r="BK117"/>
  <c i="3" r="R225"/>
  <c r="Q198"/>
  <c i="2" r="Q256"/>
  <c r="Q117"/>
  <c i="3" r="Q118"/>
  <c r="R154"/>
  <c r="Q138"/>
  <c r="BK281"/>
  <c r="BK177"/>
  <c i="2" r="R255"/>
  <c r="K144"/>
  <c r="BE144"/>
  <c i="3" r="Q147"/>
  <c r="K269"/>
  <c r="BE269"/>
  <c i="2" r="Q215"/>
  <c r="Q156"/>
  <c r="K130"/>
  <c r="BE130"/>
  <c r="Q272"/>
  <c r="K175"/>
  <c r="BE175"/>
  <c r="BK171"/>
  <c i="3" r="Q177"/>
  <c r="BK238"/>
  <c i="2" r="Q255"/>
  <c r="R120"/>
  <c i="3" r="R138"/>
  <c r="Q126"/>
  <c i="2" r="Q249"/>
  <c r="Q327"/>
  <c i="3" r="Q195"/>
  <c r="R175"/>
  <c r="K147"/>
  <c r="BE147"/>
  <c r="BK179"/>
  <c i="2" r="R171"/>
  <c r="BK331"/>
  <c i="3" r="R250"/>
  <c i="2" r="R129"/>
  <c r="K268"/>
  <c r="BE268"/>
  <c i="3" r="BK149"/>
  <c i="2" r="Q268"/>
  <c r="BK272"/>
  <c r="R185"/>
  <c i="3" r="BK103"/>
  <c i="2" r="Q179"/>
  <c r="Q310"/>
  <c r="R141"/>
  <c r="K146"/>
  <c r="BE146"/>
  <c i="3" r="R258"/>
  <c r="K264"/>
  <c r="BE264"/>
  <c i="2" r="R144"/>
  <c r="R178"/>
  <c i="3" r="Q283"/>
  <c i="2" r="R250"/>
  <c r="Q112"/>
  <c r="R256"/>
  <c r="R133"/>
  <c r="K250"/>
  <c r="BE250"/>
  <c i="3" r="R140"/>
  <c r="R251"/>
  <c r="R234"/>
  <c r="BK251"/>
  <c r="K227"/>
  <c r="BE227"/>
  <c r="BK99"/>
  <c i="2" r="R190"/>
  <c r="R184"/>
  <c i="3" r="Q190"/>
  <c r="K136"/>
  <c r="K277"/>
  <c r="BE277"/>
  <c r="BK216"/>
  <c i="2" r="BK167"/>
  <c r="BK255"/>
  <c r="K143"/>
  <c r="BE143"/>
  <c i="3" r="R281"/>
  <c r="R283"/>
  <c r="R131"/>
  <c r="K240"/>
  <c r="BE240"/>
  <c r="K141"/>
  <c r="BE141"/>
  <c i="2" r="R208"/>
  <c r="K129"/>
  <c r="BE129"/>
  <c i="3" r="Q264"/>
  <c r="Q202"/>
  <c r="BK124"/>
  <c i="2" r="R302"/>
  <c r="R172"/>
  <c r="Q175"/>
  <c i="3" r="R212"/>
  <c i="2" r="R95"/>
  <c r="R99"/>
  <c r="Q153"/>
  <c r="R183"/>
  <c r="Q99"/>
  <c r="BK231"/>
  <c r="K183"/>
  <c r="BE183"/>
  <c i="3" r="Q181"/>
  <c r="Q207"/>
  <c r="K260"/>
  <c r="BE260"/>
  <c i="2" r="R294"/>
  <c r="Q308"/>
  <c r="BK177"/>
  <c r="K141"/>
  <c r="BE141"/>
  <c i="3" r="Q269"/>
  <c r="R227"/>
  <c r="BK160"/>
  <c i="2" r="BK128"/>
  <c r="R197"/>
  <c r="Q120"/>
  <c r="Q316"/>
  <c r="R204"/>
  <c r="BK323"/>
  <c r="K181"/>
  <c r="BE181"/>
  <c r="K197"/>
  <c r="BE197"/>
  <c i="3" r="Q170"/>
  <c r="Q154"/>
  <c r="R142"/>
  <c r="R126"/>
  <c i="2" r="K122"/>
  <c r="BE122"/>
  <c i="3" r="R177"/>
  <c r="Q262"/>
  <c i="2" r="R158"/>
  <c r="K133"/>
  <c r="BE133"/>
  <c i="3" r="R270"/>
  <c r="BK253"/>
  <c i="2" r="Q129"/>
  <c r="Q329"/>
  <c r="Q158"/>
  <c r="Q314"/>
  <c r="Q298"/>
  <c r="Q171"/>
  <c r="R107"/>
  <c r="K249"/>
  <c r="BE249"/>
  <c r="BK184"/>
  <c r="K153"/>
  <c r="BE153"/>
  <c i="3" r="Q246"/>
  <c r="R216"/>
  <c i="2" r="R268"/>
  <c r="R103"/>
  <c r="K274"/>
  <c r="BE274"/>
  <c r="BK118"/>
  <c i="3" r="R118"/>
  <c r="Q136"/>
  <c r="Q212"/>
  <c r="BK212"/>
  <c i="2" r="Q183"/>
  <c r="R231"/>
  <c r="R148"/>
  <c r="R173"/>
  <c r="BK208"/>
  <c r="BK135"/>
  <c i="3" r="R271"/>
  <c r="K251"/>
  <c r="R133"/>
  <c r="K246"/>
  <c r="BE246"/>
  <c r="K148"/>
  <c r="BE148"/>
  <c i="2" r="Q262"/>
  <c r="R128"/>
  <c i="3" r="Q232"/>
  <c r="R181"/>
  <c r="Q175"/>
  <c r="BK170"/>
  <c i="2" r="R163"/>
  <c r="Q224"/>
  <c r="BK267"/>
  <c r="BK166"/>
  <c i="3" r="BK256"/>
  <c r="BK202"/>
  <c i="2" r="R290"/>
  <c r="Q142"/>
  <c r="BK170"/>
  <c i="3" r="Q163"/>
  <c r="Q112"/>
  <c r="BK136"/>
  <c r="BK108"/>
  <c i="2" r="Q184"/>
  <c r="Q173"/>
  <c r="R143"/>
  <c i="3" r="Q139"/>
  <c i="2" r="R320"/>
  <c r="R202"/>
  <c r="Q122"/>
  <c r="Q261"/>
  <c r="BK316"/>
  <c r="K327"/>
  <c r="BE327"/>
  <c r="K294"/>
  <c r="BE294"/>
  <c r="BK304"/>
  <c r="BK103"/>
  <c i="3" r="R148"/>
  <c r="Q141"/>
  <c r="K228"/>
  <c r="BE228"/>
  <c i="2" r="Q191"/>
  <c r="Q131"/>
  <c r="Q146"/>
  <c r="BK243"/>
  <c i="3" r="R246"/>
  <c r="Q216"/>
  <c r="R160"/>
  <c r="K258"/>
  <c r="BE258"/>
  <c i="2" r="F38"/>
  <c r="F39"/>
  <c l="1" r="X94"/>
  <c r="Q121"/>
  <c r="I65"/>
  <c r="V147"/>
  <c r="R157"/>
  <c r="J68"/>
  <c r="T111"/>
  <c r="V134"/>
  <c r="X289"/>
  <c r="T134"/>
  <c r="X147"/>
  <c r="Q196"/>
  <c r="I69"/>
  <c r="R289"/>
  <c r="J71"/>
  <c r="V111"/>
  <c r="Q134"/>
  <c r="I66"/>
  <c r="V196"/>
  <c r="T322"/>
  <c r="Q111"/>
  <c r="I64"/>
  <c r="X134"/>
  <c r="T196"/>
  <c r="Q147"/>
  <c r="I67"/>
  <c r="T121"/>
  <c r="Q157"/>
  <c r="I68"/>
  <c r="T289"/>
  <c r="V322"/>
  <c r="V94"/>
  <c r="Q94"/>
  <c r="I63"/>
  <c r="X121"/>
  <c r="R196"/>
  <c r="J69"/>
  <c r="Q289"/>
  <c r="I71"/>
  <c r="Q322"/>
  <c r="I72"/>
  <c i="3" r="V94"/>
  <c r="Q107"/>
  <c r="I64"/>
  <c r="R113"/>
  <c r="J65"/>
  <c i="2" r="T94"/>
  <c r="V121"/>
  <c r="T147"/>
  <c r="X157"/>
  <c r="X322"/>
  <c i="3" r="T125"/>
  <c i="2" r="R94"/>
  <c r="J63"/>
  <c r="R121"/>
  <c r="J65"/>
  <c r="R147"/>
  <c r="J67"/>
  <c i="3" r="Q94"/>
  <c r="R107"/>
  <c r="J64"/>
  <c r="V162"/>
  <c r="Q197"/>
  <c r="I69"/>
  <c r="X107"/>
  <c r="X113"/>
  <c r="T119"/>
  <c r="Q119"/>
  <c r="I66"/>
  <c r="X125"/>
  <c r="T162"/>
  <c r="T211"/>
  <c r="V266"/>
  <c r="X94"/>
  <c r="V107"/>
  <c r="T113"/>
  <c r="R119"/>
  <c r="J66"/>
  <c r="R125"/>
  <c r="J67"/>
  <c r="Q162"/>
  <c r="I68"/>
  <c r="T197"/>
  <c r="V197"/>
  <c r="V211"/>
  <c r="R211"/>
  <c r="J70"/>
  <c r="T255"/>
  <c r="X255"/>
  <c r="X266"/>
  <c i="2" r="R111"/>
  <c r="J64"/>
  <c r="R134"/>
  <c r="J66"/>
  <c r="X196"/>
  <c r="V289"/>
  <c r="R322"/>
  <c r="J72"/>
  <c i="3" r="R94"/>
  <c r="Q113"/>
  <c r="I65"/>
  <c r="V119"/>
  <c r="V125"/>
  <c r="X162"/>
  <c r="Q211"/>
  <c r="I70"/>
  <c r="R255"/>
  <c r="J71"/>
  <c r="Q266"/>
  <c r="I72"/>
  <c i="2" r="X111"/>
  <c r="T157"/>
  <c r="V157"/>
  <c i="3" r="T94"/>
  <c r="T107"/>
  <c r="V113"/>
  <c r="X119"/>
  <c r="Q125"/>
  <c r="I67"/>
  <c r="R162"/>
  <c r="J68"/>
  <c r="X197"/>
  <c r="R197"/>
  <c r="J69"/>
  <c r="X211"/>
  <c r="V255"/>
  <c r="Q255"/>
  <c r="I71"/>
  <c r="T266"/>
  <c r="R266"/>
  <c r="J72"/>
  <c i="2" r="R273"/>
  <c r="J70"/>
  <c r="Q273"/>
  <c r="I70"/>
  <c i="3" r="E50"/>
  <c r="BE136"/>
  <c r="BE135"/>
  <c r="J88"/>
  <c r="J86"/>
  <c r="F57"/>
  <c r="BE99"/>
  <c r="BE154"/>
  <c r="BE251"/>
  <c r="BE253"/>
  <c i="2" r="J54"/>
  <c r="F57"/>
  <c i="1" r="BE55"/>
  <c i="2" r="BE154"/>
  <c r="E50"/>
  <c r="BE222"/>
  <c r="J56"/>
  <c r="BE256"/>
  <c i="1" r="AY55"/>
  <c r="BD55"/>
  <c r="BF55"/>
  <c i="2" r="K171"/>
  <c r="BE171"/>
  <c r="K184"/>
  <c r="BE184"/>
  <c i="3" r="BK163"/>
  <c r="K168"/>
  <c r="BE168"/>
  <c i="2" r="BK268"/>
  <c i="3" r="BK155"/>
  <c i="2" r="K177"/>
  <c r="BE177"/>
  <c r="K172"/>
  <c r="BE172"/>
  <c r="K179"/>
  <c r="BE179"/>
  <c r="K267"/>
  <c r="BE267"/>
  <c r="K208"/>
  <c r="BE208"/>
  <c r="K304"/>
  <c r="BE304"/>
  <c i="3" r="K145"/>
  <c r="BE145"/>
  <c i="2" r="K180"/>
  <c r="BE180"/>
  <c r="BK302"/>
  <c i="3" r="BK240"/>
  <c r="BK112"/>
  <c r="BK107"/>
  <c r="K107"/>
  <c r="K64"/>
  <c i="2" r="K316"/>
  <c r="BE316"/>
  <c i="3" r="K239"/>
  <c r="BE239"/>
  <c i="2" r="K190"/>
  <c r="BE190"/>
  <c i="3" r="BK269"/>
  <c i="2" r="BK95"/>
  <c i="3" r="BK144"/>
  <c r="BK134"/>
  <c i="2" r="BK144"/>
  <c i="3" r="K216"/>
  <c r="BE216"/>
  <c i="2" r="F36"/>
  <c r="K168"/>
  <c r="BE168"/>
  <c r="BK325"/>
  <c r="K178"/>
  <c r="BE178"/>
  <c r="BK181"/>
  <c i="3" r="BK183"/>
  <c i="2" r="K128"/>
  <c r="BE128"/>
  <c i="3" r="BK275"/>
  <c i="2" r="K167"/>
  <c r="BE167"/>
  <c i="3" r="K207"/>
  <c r="BE207"/>
  <c r="BK279"/>
  <c r="BK225"/>
  <c i="2" r="K262"/>
  <c r="BE262"/>
  <c i="3" r="BK139"/>
  <c i="2" r="K118"/>
  <c r="BE118"/>
  <c r="K323"/>
  <c r="BE323"/>
  <c i="3" r="K179"/>
  <c r="BE179"/>
  <c i="2" r="BK158"/>
  <c r="K272"/>
  <c r="BE272"/>
  <c i="3" r="K108"/>
  <c r="BE108"/>
  <c i="2" r="K204"/>
  <c r="BE204"/>
  <c r="K279"/>
  <c r="BE279"/>
  <c i="3" r="BK228"/>
  <c i="2" r="K176"/>
  <c r="BE176"/>
  <c r="K182"/>
  <c r="BE182"/>
  <c i="3" r="K149"/>
  <c r="BE149"/>
  <c i="2" r="K99"/>
  <c r="BE99"/>
  <c r="K255"/>
  <c r="BE255"/>
  <c i="3" r="BK95"/>
  <c i="2" r="K165"/>
  <c r="BE165"/>
  <c i="3" r="K256"/>
  <c r="BE256"/>
  <c i="2" r="K117"/>
  <c r="BE117"/>
  <c r="BK153"/>
  <c r="BK147"/>
  <c r="K147"/>
  <c r="K67"/>
  <c r="BK129"/>
  <c i="3" r="K262"/>
  <c r="BE262"/>
  <c i="2" r="K236"/>
  <c r="BE236"/>
  <c r="K312"/>
  <c r="BE312"/>
  <c r="K112"/>
  <c r="BE112"/>
  <c r="BK133"/>
  <c r="BK143"/>
  <c i="3" r="BK267"/>
  <c i="2" r="BK327"/>
  <c r="BK142"/>
  <c r="K329"/>
  <c r="BE329"/>
  <c i="3" r="BK147"/>
  <c i="2" r="BK306"/>
  <c i="3" r="K137"/>
  <c r="BE137"/>
  <c r="BK271"/>
  <c r="BK133"/>
  <c r="BK264"/>
  <c i="2" r="K148"/>
  <c r="BE148"/>
  <c i="3" r="K142"/>
  <c r="BE142"/>
  <c r="K170"/>
  <c r="BE170"/>
  <c i="2" r="K243"/>
  <c r="BE243"/>
  <c i="3" r="F38"/>
  <c i="1" r="BE56"/>
  <c r="BE54"/>
  <c r="BA54"/>
  <c i="2" r="BK274"/>
  <c i="3" r="BK118"/>
  <c i="2" r="BK229"/>
  <c i="3" r="F36"/>
  <c i="1" r="BC56"/>
  <c i="3" r="BK141"/>
  <c i="2" r="K231"/>
  <c r="BE231"/>
  <c i="3" r="K202"/>
  <c r="BE202"/>
  <c i="2" r="BK308"/>
  <c r="K310"/>
  <c r="BE310"/>
  <c i="3" r="K188"/>
  <c r="BE188"/>
  <c i="2" r="K224"/>
  <c r="BE224"/>
  <c r="K166"/>
  <c r="BE166"/>
  <c i="3" r="K124"/>
  <c r="BE124"/>
  <c i="2" r="K131"/>
  <c r="BE131"/>
  <c i="3" r="K254"/>
  <c r="BE254"/>
  <c i="2" r="K170"/>
  <c r="BE170"/>
  <c r="K185"/>
  <c r="BE185"/>
  <c i="3" r="K238"/>
  <c r="BE238"/>
  <c i="2" r="BK314"/>
  <c r="BK210"/>
  <c i="3" r="BK140"/>
  <c r="BK195"/>
  <c i="2" r="K103"/>
  <c r="BE103"/>
  <c i="3" r="BK244"/>
  <c r="K270"/>
  <c r="BE270"/>
  <c r="BK260"/>
  <c i="2" r="K163"/>
  <c r="BE163"/>
  <c r="BK261"/>
  <c r="BK294"/>
  <c r="BK175"/>
  <c r="BK197"/>
  <c i="3" r="K283"/>
  <c r="BE283"/>
  <c i="2" r="K331"/>
  <c r="BE331"/>
  <c i="3" r="K245"/>
  <c r="BE245"/>
  <c i="2" r="K202"/>
  <c r="BE202"/>
  <c r="K238"/>
  <c r="BE238"/>
  <c r="BK183"/>
  <c i="3" r="K143"/>
  <c r="BE143"/>
  <c r="BK246"/>
  <c i="2" r="K318"/>
  <c r="BE318"/>
  <c r="BK217"/>
  <c r="BK290"/>
  <c r="K284"/>
  <c r="BE284"/>
  <c r="BK169"/>
  <c r="K320"/>
  <c r="BE320"/>
  <c i="3" r="BK120"/>
  <c r="BK119"/>
  <c r="K119"/>
  <c r="K66"/>
  <c r="BK181"/>
  <c r="F39"/>
  <c i="1" r="BF56"/>
  <c r="BF54"/>
  <c r="W33"/>
  <c i="2" r="K298"/>
  <c r="BE298"/>
  <c i="3" r="BK234"/>
  <c r="BK232"/>
  <c i="2" r="K191"/>
  <c r="BE191"/>
  <c i="3" r="BK146"/>
  <c r="K160"/>
  <c r="BE160"/>
  <c r="K36"/>
  <c i="1" r="AY56"/>
  <c i="2" r="BK122"/>
  <c r="K135"/>
  <c r="BE135"/>
  <c i="3" r="K177"/>
  <c r="BE177"/>
  <c i="2" r="K156"/>
  <c r="BE156"/>
  <c i="3" r="K103"/>
  <c r="BE103"/>
  <c r="K175"/>
  <c r="BE175"/>
  <c i="2" r="BK146"/>
  <c i="3" r="BK258"/>
  <c r="K190"/>
  <c r="BE190"/>
  <c i="2" r="BK141"/>
  <c i="3" r="K212"/>
  <c r="BE212"/>
  <c i="2" r="BK107"/>
  <c r="BK215"/>
  <c i="3" r="BK252"/>
  <c r="BK138"/>
  <c r="K273"/>
  <c r="BE273"/>
  <c r="BK198"/>
  <c r="K131"/>
  <c r="BE131"/>
  <c i="2" r="BK245"/>
  <c i="3" r="BK114"/>
  <c r="BK226"/>
  <c i="2" r="BK250"/>
  <c i="3" r="BK148"/>
  <c r="BK233"/>
  <c r="F37"/>
  <c i="1" r="BD56"/>
  <c r="BD54"/>
  <c r="AZ54"/>
  <c i="2" r="BK120"/>
  <c r="BK111"/>
  <c r="K111"/>
  <c r="K64"/>
  <c r="BK249"/>
  <c i="3" r="BK277"/>
  <c i="2" r="K173"/>
  <c r="BE173"/>
  <c i="3" r="K281"/>
  <c r="BE281"/>
  <c i="2" r="BK130"/>
  <c i="3" r="BK227"/>
  <c r="BK126"/>
  <c r="K220"/>
  <c r="BE220"/>
  <c l="1" r="T93"/>
  <c r="T92"/>
  <c i="1" r="AW56"/>
  <c i="3" r="X93"/>
  <c r="X92"/>
  <c r="Q93"/>
  <c r="Q92"/>
  <c r="I61"/>
  <c r="K30"/>
  <c i="1" r="AS56"/>
  <c i="2" r="V93"/>
  <c r="V92"/>
  <c r="T93"/>
  <c r="T92"/>
  <c i="1" r="AW55"/>
  <c i="3" r="R93"/>
  <c r="R92"/>
  <c r="J61"/>
  <c r="K31"/>
  <c i="1" r="AT56"/>
  <c i="3" r="V93"/>
  <c r="V92"/>
  <c i="2" r="X93"/>
  <c r="X92"/>
  <c r="BK273"/>
  <c r="K273"/>
  <c r="K70"/>
  <c i="1" r="BC55"/>
  <c i="3" r="BK94"/>
  <c r="BK197"/>
  <c r="K197"/>
  <c r="K69"/>
  <c i="2" r="R93"/>
  <c r="R92"/>
  <c r="J61"/>
  <c r="K31"/>
  <c i="1" r="AT55"/>
  <c i="3" r="J63"/>
  <c i="2" r="Q93"/>
  <c r="Q92"/>
  <c r="I61"/>
  <c r="K30"/>
  <c i="1" r="AS55"/>
  <c i="3" r="I63"/>
  <c i="2" r="BK196"/>
  <c r="K196"/>
  <c r="K69"/>
  <c r="BK289"/>
  <c r="K289"/>
  <c r="K71"/>
  <c r="BK322"/>
  <c r="K322"/>
  <c r="K72"/>
  <c r="BK121"/>
  <c r="K121"/>
  <c r="K65"/>
  <c r="BK157"/>
  <c r="K157"/>
  <c r="K68"/>
  <c i="3" r="BK162"/>
  <c r="K162"/>
  <c r="K68"/>
  <c r="BK125"/>
  <c r="K125"/>
  <c r="K67"/>
  <c r="BK266"/>
  <c r="K266"/>
  <c r="K72"/>
  <c r="BK113"/>
  <c r="K113"/>
  <c r="K65"/>
  <c r="BK211"/>
  <c r="K211"/>
  <c r="K70"/>
  <c i="2" r="BK134"/>
  <c r="K134"/>
  <c r="K66"/>
  <c i="3" r="BK255"/>
  <c r="K255"/>
  <c r="K71"/>
  <c i="2" r="BK94"/>
  <c r="K94"/>
  <c r="K63"/>
  <c i="3" r="F35"/>
  <c i="1" r="BB56"/>
  <c r="BC54"/>
  <c r="AY54"/>
  <c r="AK30"/>
  <c r="W31"/>
  <c i="3" r="K35"/>
  <c i="1" r="AX56"/>
  <c r="AV56"/>
  <c i="2" r="F35"/>
  <c i="1" r="BB55"/>
  <c r="W32"/>
  <c i="2" r="K35"/>
  <c i="1" r="AX55"/>
  <c r="AV55"/>
  <c i="3" l="1" r="BK93"/>
  <c r="K93"/>
  <c r="K62"/>
  <c i="2" r="I62"/>
  <c r="J62"/>
  <c i="3" r="J62"/>
  <c r="K94"/>
  <c r="K63"/>
  <c r="I62"/>
  <c i="2" r="BK93"/>
  <c r="K93"/>
  <c r="K62"/>
  <c i="1" r="AW54"/>
  <c r="AS54"/>
  <c r="W30"/>
  <c r="BB54"/>
  <c r="AX54"/>
  <c r="AK29"/>
  <c r="AT54"/>
  <c i="2" l="1" r="BK92"/>
  <c r="K92"/>
  <c i="3" r="BK92"/>
  <c r="K92"/>
  <c i="2" r="K32"/>
  <c i="1" r="AG55"/>
  <c r="W29"/>
  <c r="AV54"/>
  <c i="3" r="K32"/>
  <c i="1" r="AG56"/>
  <c i="2" l="1" r="K41"/>
  <c i="3" r="K61"/>
  <c i="1" r="AN55"/>
  <c i="2" r="K61"/>
  <c i="3" r="K41"/>
  <c i="1" r="AN56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<sst xmlns="http://schemas.openxmlformats.org/spreadsheetml/2006/main">
  <si>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</si>
  <si>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</si>
  <si>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</si>
  <si>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</si>
  <si>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</si>
  <si>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</si>
  <si>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{e38d27eb-8ece-4211-8eae-abf7f972a9e2}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</si>
  <si>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</si>
  <si>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</si>
  <si>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</si>
  <si>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</si>
  <si>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</si>
  <si>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</si>
  <si>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</si>
  <si>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</si>
  <si>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2024099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</si>
  <si>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</si>
  <si>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</si>
  <si>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ZŠ Hrabina - rekonstrukce rozvodů elektřiny ZŠ Ostravská</t>
  </si>
  <si>
    <t>KSO:</t>
  </si>
  <si>
    <t/>
  </si>
  <si>
    <t>CC-CZ:</t>
  </si>
  <si>
    <t>Místo:</t>
  </si>
  <si>
    <t xml:space="preserve"> </t>
  </si>
  <si>
    <t>Datum:</t>
  </si>
  <si>
    <t>11. 2. 2025</t>
  </si>
  <si>
    <t>Zadavatel:</t>
  </si>
  <si>
    <t>IČ:</t>
  </si>
  <si>
    <t>72545933</t>
  </si>
  <si>
    <t>ZŠ a MŠ Český Těšín Hrabina</t>
  </si>
  <si>
    <t>DIČ:</t>
  </si>
  <si>
    <t>CZ72545933</t>
  </si>
  <si>
    <t>Účastník:</t>
  </si>
  <si>
    <t>Vyplň údaj</t>
  </si>
  <si>
    <t>Projektant:</t>
  </si>
  <si>
    <t>Zpracovatel:</t>
  </si>
  <si>
    <t>17638984</t>
  </si>
  <si>
    <t>Stecovi s.r.o.</t>
  </si>
  <si>
    <t>CZ17638984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</si>
  <si>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</si>
  <si>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</si>
  <si>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</si>
  <si>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</si>
  <si>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</si>
  <si>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</si>
  <si>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</si>
  <si>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</si>
  <si>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</si>
  <si>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</si>
  <si>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</si>
  <si>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</si>
  <si>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</si>
  <si>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</si>
  <si>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</si>
  <si>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</si>
  <si>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</si>
  <si>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</si>
  <si>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</si>
  <si>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</si>
  <si>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</si>
  <si>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</si>
  <si>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</si>
  <si>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</si>
  <si>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</si>
  <si>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</si>
  <si>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</si>
  <si>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</si>
  <si>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</si>
  <si>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</si>
  <si>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</si>
  <si>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</si>
  <si>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</si>
  <si>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</si>
  <si>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</si>
  <si>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</si>
  <si>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</si>
  <si>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</si>
  <si>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</si>
  <si>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</si>
  <si>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</si>
  <si>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</si>
  <si>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</si>
  <si>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SO_01</t>
  </si>
  <si>
    <t>Rekonstrukce 1NP chodby + přívodní kabely</t>
  </si>
  <si>
    <t>STA</t>
  </si>
  <si>
    <t>1</t>
  </si>
  <si>
    <t>{593098e7-e4d3-4a10-a2a7-2c2eabd6362e}</t>
  </si>
  <si>
    <t>2</t>
  </si>
  <si>
    <t>SO_02</t>
  </si>
  <si>
    <t>Rekonstrukce U1 2NP třidy + kancelář</t>
  </si>
  <si>
    <t>{0590ce1a-43b5-47c2-bb84-8ed27fe635ff}</t>
  </si>
  <si>
    <t>KRYCÍ LIST SOUPISU PRACÍ</t>
  </si>
  <si>
    <t>Objekt:</t>
  </si>
  <si>
    <t>SO_01 - Rekonstrukce 1NP chodby + přívodní kabely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</si>
  <si>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</si>
  <si>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</si>
  <si>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</si>
  <si>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</si>
  <si>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</si>
  <si>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</si>
  <si>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</si>
  <si>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</si>
  <si>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741 - Elektroinstalace - silnoproud</t>
  </si>
  <si>
    <t xml:space="preserve">    D1 - Demontáže</t>
  </si>
  <si>
    <t xml:space="preserve">    D2 - Rozvaděč +RE</t>
  </si>
  <si>
    <t xml:space="preserve">    D3 - Rozvaděč +RU1_1.1</t>
  </si>
  <si>
    <t xml:space="preserve">    D4 - Rozvaděč +RU1_1.2</t>
  </si>
  <si>
    <t xml:space="preserve">    D5 - Rozvaděč +RH</t>
  </si>
  <si>
    <t xml:space="preserve">    D6 - Trasy</t>
  </si>
  <si>
    <t xml:space="preserve">    D7 - Kabely a vodiče</t>
  </si>
  <si>
    <t xml:space="preserve">    D8 - Stavební práce</t>
  </si>
  <si>
    <t xml:space="preserve">    VRN - Vedlejší rozpočtové náklady</t>
  </si>
  <si>
    <t xml:space="preserve">    46-M - Zemní práce při extr.mont.pracích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</si>
  <si>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</si>
  <si>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</si>
  <si>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</si>
  <si>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</si>
  <si>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</si>
  <si>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</si>
  <si>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</si>
  <si>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</si>
  <si>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</si>
  <si>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</si>
  <si>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</si>
  <si>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</si>
  <si>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</si>
  <si>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</si>
  <si>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</si>
  <si>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</si>
  <si>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</si>
  <si>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741</t>
  </si>
  <si>
    <t>Elektroinstalace - silnoproud</t>
  </si>
  <si>
    <t>ROZPOCET</t>
  </si>
  <si>
    <t>D1</t>
  </si>
  <si>
    <t>Demontáže</t>
  </si>
  <si>
    <t>K</t>
  </si>
  <si>
    <t>741211853</t>
  </si>
  <si>
    <t>Demontáž rozvodnic kovových, uložených volně stojících (skříňových), krytí do IPx 4, plochy přes 1 m2</t>
  </si>
  <si>
    <t>kus</t>
  </si>
  <si>
    <t>CS ÚRS 2025 01</t>
  </si>
  <si>
    <t>4</t>
  </si>
  <si>
    <t>1005712882</t>
  </si>
  <si>
    <t>Online PSC</t>
  </si>
  <si>
    <t>https://podminky.urs.cz/item/CS_URS_2025_01/741211853</t>
  </si>
  <si>
    <t>VV</t>
  </si>
  <si>
    <t>"demontáž rozvaděčů +RE a +RH</t>
  </si>
  <si>
    <t>1+1</t>
  </si>
  <si>
    <t>741322885</t>
  </si>
  <si>
    <t>Demontáž jističů třípólových nn bez signálního kontaktu do 160 A ze skříně</t>
  </si>
  <si>
    <t>-573482311</t>
  </si>
  <si>
    <t>https://podminky.urs.cz/item/CS_URS_2025_01/741322885</t>
  </si>
  <si>
    <t>"demontáž jističů a vypínače z rozvaděče +RE a +RH</t>
  </si>
  <si>
    <t>2+1+7</t>
  </si>
  <si>
    <t>3</t>
  </si>
  <si>
    <t>741211813</t>
  </si>
  <si>
    <t>Demontáž rozvodnic kovových, uložených pod omítkou, krytí do IPx 4, plochy přes 0,2 do 0,8 m2</t>
  </si>
  <si>
    <t>-2060695348</t>
  </si>
  <si>
    <t>https://podminky.urs.cz/item/CS_URS_2025_01/741211813</t>
  </si>
  <si>
    <t>"demontáž rozvaděčů +RU1_1.1 a +RU1_1.2</t>
  </si>
  <si>
    <t>741322855</t>
  </si>
  <si>
    <t>Demontáž jističů třípólových nn bez signálního kontaktu do 25 A ze skříně</t>
  </si>
  <si>
    <t>1884041578</t>
  </si>
  <si>
    <t>https://podminky.urs.cz/item/CS_URS_2025_01/741322855</t>
  </si>
  <si>
    <t>"demontáž jističů z rozvaděčů +RU1_1.1 a +RU1_1.2 (odhad 5 jističů v rozvaděči)</t>
  </si>
  <si>
    <t>(1+1)*5</t>
  </si>
  <si>
    <t>D2</t>
  </si>
  <si>
    <t>Rozvaděč +RE</t>
  </si>
  <si>
    <t>5</t>
  </si>
  <si>
    <t>741210201</t>
  </si>
  <si>
    <t>Montáž rozvaděčů skříňových nebo panelových bez zapojení vodičů dělitelných, hmotnosti jednoho pole do 200 kg</t>
  </si>
  <si>
    <t>-996205657</t>
  </si>
  <si>
    <t>https://podminky.urs.cz/item/CS_URS_2025_01/741210201</t>
  </si>
  <si>
    <t>"Montáž rozvaděče +RE</t>
  </si>
  <si>
    <t>"viz dokumentace 2024099_EPB-souhrnný kusovník</t>
  </si>
  <si>
    <t>6</t>
  </si>
  <si>
    <t>M</t>
  </si>
  <si>
    <t>RMAT0001</t>
  </si>
  <si>
    <t>rozvaděč skříňový dělitelný</t>
  </si>
  <si>
    <t>8</t>
  </si>
  <si>
    <t>-653744200</t>
  </si>
  <si>
    <t>7</t>
  </si>
  <si>
    <t>741450002</t>
  </si>
  <si>
    <t>Montáž prvků pro vyrovnání potenciálu svorkovnice ekvipotenciálního pospojení</t>
  </si>
  <si>
    <t>-1150326545</t>
  </si>
  <si>
    <t>https://podminky.urs.cz/item/CS_URS_2025_01/741450002</t>
  </si>
  <si>
    <t>34565002</t>
  </si>
  <si>
    <t>svorkovnice ekvipotenciální 200x65mm</t>
  </si>
  <si>
    <t>1034548746</t>
  </si>
  <si>
    <t>D3</t>
  </si>
  <si>
    <t>Rozvaděč +RU1_1.1</t>
  </si>
  <si>
    <t>9</t>
  </si>
  <si>
    <t>741231006</t>
  </si>
  <si>
    <t>Montáž svorkovnic do rozváděčů s popisnými štítky se zapojením vodičů na jedné straně řadových, průřezové plochy vodičů do 50 mm2</t>
  </si>
  <si>
    <t>1742399326</t>
  </si>
  <si>
    <t>https://podminky.urs.cz/item/CS_URS_2025_01/741231006</t>
  </si>
  <si>
    <t>"svorky pro přívodní kabel do rozvaděče +RU1_1.1</t>
  </si>
  <si>
    <t>"L1+L2+L3+N+PE</t>
  </si>
  <si>
    <t>1+1+1+1+1</t>
  </si>
  <si>
    <t>10</t>
  </si>
  <si>
    <t>RMAT0003</t>
  </si>
  <si>
    <t>svorkovnice řadová 50/1x2 šedá</t>
  </si>
  <si>
    <t>-1296604631</t>
  </si>
  <si>
    <t>11</t>
  </si>
  <si>
    <t>RMAT0004</t>
  </si>
  <si>
    <t>svorkovnice řadová 50/1x2 modrá</t>
  </si>
  <si>
    <t>246198622</t>
  </si>
  <si>
    <t>RMAT0005</t>
  </si>
  <si>
    <t>svorkovnice řadová 50/1x2 zelenožlutá</t>
  </si>
  <si>
    <t>514788462</t>
  </si>
  <si>
    <t>13</t>
  </si>
  <si>
    <t>-451963015</t>
  </si>
  <si>
    <t>14</t>
  </si>
  <si>
    <t>737352682</t>
  </si>
  <si>
    <t>D4</t>
  </si>
  <si>
    <t>Rozvaděč +RU1_1.2</t>
  </si>
  <si>
    <t>15</t>
  </si>
  <si>
    <t>-216981039</t>
  </si>
  <si>
    <t>16</t>
  </si>
  <si>
    <t>-511848618</t>
  </si>
  <si>
    <t>17</t>
  </si>
  <si>
    <t>-149978955</t>
  </si>
  <si>
    <t>18</t>
  </si>
  <si>
    <t>2066905875</t>
  </si>
  <si>
    <t>19</t>
  </si>
  <si>
    <t>-330200049</t>
  </si>
  <si>
    <t>20</t>
  </si>
  <si>
    <t>1775639199</t>
  </si>
  <si>
    <t>D5</t>
  </si>
  <si>
    <t>Rozvaděč +RH</t>
  </si>
  <si>
    <t>741210202</t>
  </si>
  <si>
    <t>Montáž rozvaděčů skříňových nebo panelových bez zapojení vodičů dělitelných, hmotnosti jednoho pole do 300 kg</t>
  </si>
  <si>
    <t>-1626438753</t>
  </si>
  <si>
    <t>https://podminky.urs.cz/item/CS_URS_2025_01/741210202</t>
  </si>
  <si>
    <t>"Montáž rozvaděče +RH</t>
  </si>
  <si>
    <t>22</t>
  </si>
  <si>
    <t>RMAT0002</t>
  </si>
  <si>
    <t>1150551750</t>
  </si>
  <si>
    <t>23</t>
  </si>
  <si>
    <t>474853550</t>
  </si>
  <si>
    <t>24</t>
  </si>
  <si>
    <t>408002182</t>
  </si>
  <si>
    <t>D6</t>
  </si>
  <si>
    <t>Trasy</t>
  </si>
  <si>
    <t>25</t>
  </si>
  <si>
    <t>741110513</t>
  </si>
  <si>
    <t>Montáž lišt a kanálků elektroinstalačních se spojkami, ohyby a rohy a s nasunutím do krabic vkládacích s víčkem, šířky do přes 120 do 180 mm</t>
  </si>
  <si>
    <t>m</t>
  </si>
  <si>
    <t>-926097135</t>
  </si>
  <si>
    <t>https://podminky.urs.cz/item/CS_URS_2025_01/741110513</t>
  </si>
  <si>
    <t>"rozměr (130x66+170x66)* délka 2m</t>
  </si>
  <si>
    <t>(140+69)*2</t>
  </si>
  <si>
    <t>26</t>
  </si>
  <si>
    <t>RMAT0007</t>
  </si>
  <si>
    <t>Parapetní kanál oceloplechový, 130x66, barva dopravní bílá</t>
  </si>
  <si>
    <t>1859396650</t>
  </si>
  <si>
    <t>280*1,05 'Přepočtené koeficientem množství</t>
  </si>
  <si>
    <t>27</t>
  </si>
  <si>
    <t>RMAT0008</t>
  </si>
  <si>
    <t>Vnější roh flexibilní parapetního kanálu oceloplechového,130x66</t>
  </si>
  <si>
    <t>ks</t>
  </si>
  <si>
    <t>-1471489627</t>
  </si>
  <si>
    <t>28</t>
  </si>
  <si>
    <t>RMAT0009</t>
  </si>
  <si>
    <t>Vnitřní roh flexibilní parapetního kanálu oceloplechového, 130x66</t>
  </si>
  <si>
    <t>-1982613826</t>
  </si>
  <si>
    <t>29</t>
  </si>
  <si>
    <t>RMAT0010</t>
  </si>
  <si>
    <t>Krytka plochého rohu, 130x66</t>
  </si>
  <si>
    <t>-158494189</t>
  </si>
  <si>
    <t>30</t>
  </si>
  <si>
    <t>RMAT0011</t>
  </si>
  <si>
    <t>Krytka řezu, 130x66</t>
  </si>
  <si>
    <t>-461322545</t>
  </si>
  <si>
    <t>31</t>
  </si>
  <si>
    <t>RMAT0012</t>
  </si>
  <si>
    <t>Spojovací díl pro oceloplechový parapetní žláb, 130x66</t>
  </si>
  <si>
    <t>set</t>
  </si>
  <si>
    <t>-1524919262</t>
  </si>
  <si>
    <t>32</t>
  </si>
  <si>
    <t>RMAT0013</t>
  </si>
  <si>
    <t>Plochý roh parapetního kanálu oceloplechového, 130x66</t>
  </si>
  <si>
    <t>-1175539685</t>
  </si>
  <si>
    <t>33</t>
  </si>
  <si>
    <t>RMAT0014</t>
  </si>
  <si>
    <t>Koncovka parapetního kanálu oceloplechového, 130x66</t>
  </si>
  <si>
    <t>1773978706</t>
  </si>
  <si>
    <t>34</t>
  </si>
  <si>
    <t>RMAT0015</t>
  </si>
  <si>
    <t>T-kus parapetního kanálu oceloplechového, 130x66</t>
  </si>
  <si>
    <t>757891533</t>
  </si>
  <si>
    <t>35</t>
  </si>
  <si>
    <t>RMAT0016</t>
  </si>
  <si>
    <t>Parapetní kanál oceloplechový, 170x66, barva dopravní bílá</t>
  </si>
  <si>
    <t>-1738730101</t>
  </si>
  <si>
    <t>138*1,05 'Přepočtené koeficientem množství</t>
  </si>
  <si>
    <t>36</t>
  </si>
  <si>
    <t>RMAT0017</t>
  </si>
  <si>
    <t>Vnější roh flexibilní parapetního kanálu oceloplechového,170x66</t>
  </si>
  <si>
    <t>-599930823</t>
  </si>
  <si>
    <t>37</t>
  </si>
  <si>
    <t>RMAT0018</t>
  </si>
  <si>
    <t>Vnitřní roh flexibilní parapetního kanálu oceloplechového, 170x66</t>
  </si>
  <si>
    <t>-2029591838</t>
  </si>
  <si>
    <t>38</t>
  </si>
  <si>
    <t>RMAT0019</t>
  </si>
  <si>
    <t>Krytka plochého rohu, 170x66</t>
  </si>
  <si>
    <t>719220678</t>
  </si>
  <si>
    <t>39</t>
  </si>
  <si>
    <t>RMAT0020</t>
  </si>
  <si>
    <t>Krytka řezu, 170x66</t>
  </si>
  <si>
    <t>-680675488</t>
  </si>
  <si>
    <t>40</t>
  </si>
  <si>
    <t>RMAT0021</t>
  </si>
  <si>
    <t>Spojovací díl pro oceloplechový parapetní žláb, 170x66</t>
  </si>
  <si>
    <t>-140674355</t>
  </si>
  <si>
    <t>41</t>
  </si>
  <si>
    <t>RMAT0022</t>
  </si>
  <si>
    <t>Plochý roh parapetního kanálu oceloplechového, 170x66</t>
  </si>
  <si>
    <t>-1477404126</t>
  </si>
  <si>
    <t>42</t>
  </si>
  <si>
    <t>RMAT0023</t>
  </si>
  <si>
    <t>Koncovka parapetního kanálu oceloplechového, 170x66</t>
  </si>
  <si>
    <t>282060085</t>
  </si>
  <si>
    <t>43</t>
  </si>
  <si>
    <t>RMAT0024</t>
  </si>
  <si>
    <t>T-kus parapetního kanálu oceloplechového, 170x66</t>
  </si>
  <si>
    <t>1785054442</t>
  </si>
  <si>
    <t>44</t>
  </si>
  <si>
    <t>RMAT0025</t>
  </si>
  <si>
    <t>Kabelová příchytka pro otvor víka 80mm</t>
  </si>
  <si>
    <t>-2017388929</t>
  </si>
  <si>
    <t>45</t>
  </si>
  <si>
    <t>RMAT0026</t>
  </si>
  <si>
    <t>Víko parapetního kanálu oceloplechového 80mm</t>
  </si>
  <si>
    <t>-1358667746</t>
  </si>
  <si>
    <t>46</t>
  </si>
  <si>
    <t>741110541</t>
  </si>
  <si>
    <t>Montáž lišt a kanálků elektroinstalačních se spojkami, ohyby a rohy a s nasunutím do krabic doplňkových prvků přepážky podélné oddělovací</t>
  </si>
  <si>
    <t>1014705423</t>
  </si>
  <si>
    <t>https://podminky.urs.cz/item/CS_URS_2025_01/741110541</t>
  </si>
  <si>
    <t>"pro rozměr kanálu (130x66+170x66)* délka 2m</t>
  </si>
  <si>
    <t>47</t>
  </si>
  <si>
    <t>RMAT0027</t>
  </si>
  <si>
    <t>přepážka</t>
  </si>
  <si>
    <t>-1134264667</t>
  </si>
  <si>
    <t>93</t>
  </si>
  <si>
    <t>741920301</t>
  </si>
  <si>
    <t>Protipožární ucpávky svazků kabelů prostup stěnou tloušťky 100 mm povlakem, požární odolnost EI 60 při 10-20% zaplnění prostupu kabely plochy otvoru 0,1 m2</t>
  </si>
  <si>
    <t>-1931411211</t>
  </si>
  <si>
    <t>https://podminky.urs.cz/item/CS_URS_2025_01/741920301</t>
  </si>
  <si>
    <t>"prostupy kabelů do jednotlivých pavilonů</t>
  </si>
  <si>
    <t>D7</t>
  </si>
  <si>
    <t>Kabely a vodiče</t>
  </si>
  <si>
    <t>48</t>
  </si>
  <si>
    <t>210813047</t>
  </si>
  <si>
    <t>Montáž izolovaných kabelů měděných do 1 kV bez ukončení plných nebo laněných kulatých (např. CYKY, CHKE-R) uložených pevně počtu a průřezu žil 4x150 mm2</t>
  </si>
  <si>
    <t>64</t>
  </si>
  <si>
    <t>335250362</t>
  </si>
  <si>
    <t>https://podminky.urs.cz/item/CS_URS_2025_01/210813047</t>
  </si>
  <si>
    <t>"viz dokumentace 2024099_EMB-seznam kabelů</t>
  </si>
  <si>
    <t>"kabely v seznamu již s 15% rezervou</t>
  </si>
  <si>
    <t>100/1,15</t>
  </si>
  <si>
    <t>49</t>
  </si>
  <si>
    <t>34111159</t>
  </si>
  <si>
    <t>kabel silový oheň retardující bezhalogenový bez funkční schopnosti při požáru třída reakce na oheň B2cas1d1a1 jádro Cu 0,6/1kV (1-CXKH-R B2) 4x150mm2</t>
  </si>
  <si>
    <t>128</t>
  </si>
  <si>
    <t>-1035300036</t>
  </si>
  <si>
    <t>86,957*1,15 'Přepočtené koeficientem množství</t>
  </si>
  <si>
    <t>50</t>
  </si>
  <si>
    <t>RKON0001</t>
  </si>
  <si>
    <t>Montáž kabelu Cu plného nebo laněného do 1 kV žíly 5x150 mm2 (např. CYKY) bez ukončení uloženého pevně</t>
  </si>
  <si>
    <t>1469611472</t>
  </si>
  <si>
    <t>20/1,15</t>
  </si>
  <si>
    <t>51</t>
  </si>
  <si>
    <t>34111176</t>
  </si>
  <si>
    <t>kabel silový oheň retardující bezhalogenový bez funkční schopnosti při požáru třída reakce na oheň B2cas1d1a1 jádro Cu 0,6/1kV (1-CXKH-R B2) 5x150mm2</t>
  </si>
  <si>
    <t>256</t>
  </si>
  <si>
    <t>491212061</t>
  </si>
  <si>
    <t>17,391*1,15 'Přepočtené koeficientem množství</t>
  </si>
  <si>
    <t>52</t>
  </si>
  <si>
    <t>741122234</t>
  </si>
  <si>
    <t>Montáž kabelů měděných bez ukončení uložených volně nebo v liště plných kulatých (např. CYKY) počtu a průřezu žil 5x16 mm2</t>
  </si>
  <si>
    <t>1193874168</t>
  </si>
  <si>
    <t>https://podminky.urs.cz/item/CS_URS_2025_01/741122234</t>
  </si>
  <si>
    <t>538/1,15</t>
  </si>
  <si>
    <t>53</t>
  </si>
  <si>
    <t>34111168</t>
  </si>
  <si>
    <t>kabel silový oheň retardující bezhalogenový bez funkční schopnosti při požáru třída reakce na oheň B2cas1d1a1 jádro Cu 0,6/1kV (1-CXKH-R B2) 5x16mm2</t>
  </si>
  <si>
    <t>-460343891</t>
  </si>
  <si>
    <t>467,826*1,15 'Přepočtené koeficientem množství</t>
  </si>
  <si>
    <t>54</t>
  </si>
  <si>
    <t>741122233</t>
  </si>
  <si>
    <t>Montáž kabelů měděných bez ukončení uložených volně nebo v liště plných kulatých (např. CYKY) počtu a průřezu žil 5x10 mm2</t>
  </si>
  <si>
    <t>-774795071</t>
  </si>
  <si>
    <t>https://podminky.urs.cz/item/CS_URS_2025_01/741122233</t>
  </si>
  <si>
    <t>55</t>
  </si>
  <si>
    <t>34111167</t>
  </si>
  <si>
    <t>kabel silový oheň retardující bezhalogenový bez funkční schopnosti při požáru třída reakce na oheň B2cas1d1a1 jádro Cu 0,6/1kV (1-CXKH-R B2) 5x10mm2</t>
  </si>
  <si>
    <t>-1465484971</t>
  </si>
  <si>
    <t>56</t>
  </si>
  <si>
    <t>741122222</t>
  </si>
  <si>
    <t>Montáž kabelů měděných bez ukončení uložených volně nebo v liště plných kulatých (např. CYKY) počtu a průřezu žil 4x10 mm2</t>
  </si>
  <si>
    <t>-892402419</t>
  </si>
  <si>
    <t>https://podminky.urs.cz/item/CS_URS_2025_01/741122222</t>
  </si>
  <si>
    <t>73/1,15</t>
  </si>
  <si>
    <t>57</t>
  </si>
  <si>
    <t>34111149</t>
  </si>
  <si>
    <t>kabel silový oheň retardující bezhalogenový bez funkční schopnosti při požáru třída reakce na oheň B2cas1d1a1 jádro Cu 0,6/1kV (1-CXKH-R B2) 4x10mm2</t>
  </si>
  <si>
    <t>-1620103186</t>
  </si>
  <si>
    <t>63,478*1,15 'Přepočtené koeficientem množství</t>
  </si>
  <si>
    <t>58</t>
  </si>
  <si>
    <t>741122231</t>
  </si>
  <si>
    <t>Montáž kabelů měděných bez ukončení uložených volně nebo v liště plných kulatých (např. CYKY) počtu a průřezu žil 5x1,5 až 2,5 mm2</t>
  </si>
  <si>
    <t>-816250553</t>
  </si>
  <si>
    <t>https://podminky.urs.cz/item/CS_URS_2025_01/741122231</t>
  </si>
  <si>
    <t>59</t>
  </si>
  <si>
    <t>34111162</t>
  </si>
  <si>
    <t>kabel silový oheň retardující bezhalogenový bez funkční schopnosti při požáru třída reakce na oheň B2cas1d1a1 jádro Cu 0,6/1kV (1-CXKH-R B2) 5x1,5mm2</t>
  </si>
  <si>
    <t>-2124074404</t>
  </si>
  <si>
    <t>60</t>
  </si>
  <si>
    <t>741120103</t>
  </si>
  <si>
    <t>Montáž vodičů izolovaných měděných bez ukončení uložených v trubkách nebo lištách zatažených plných a laněných s PVC pláštěm, bezhalogenových, ohniodolných (např. CY, CHAH-V) průřezu žíly 25 až 35 mm2</t>
  </si>
  <si>
    <t>1052011985</t>
  </si>
  <si>
    <t>https://podminky.urs.cz/item/CS_URS_2025_01/741120103</t>
  </si>
  <si>
    <t>5/1,15</t>
  </si>
  <si>
    <t>61</t>
  </si>
  <si>
    <t>34111104</t>
  </si>
  <si>
    <t>kabel silový oheň retardující bezhalogenový bez funkční schopnosti při požáru třída reakce na oheň B2cas1d1a1 jádro Cu 0,6/1kV (1-CXKH-R B2) 1x25mm2</t>
  </si>
  <si>
    <t>417229643</t>
  </si>
  <si>
    <t>4,348*1,15 'Přepočtené koeficientem množství</t>
  </si>
  <si>
    <t>62</t>
  </si>
  <si>
    <t>210100255</t>
  </si>
  <si>
    <t>Ukončení kabelů smršťovací koncovkou nebo páskou se zapojením bez letování počtu a průřezu žil 4 x 150 mm2</t>
  </si>
  <si>
    <t>1438470236</t>
  </si>
  <si>
    <t>https://podminky.urs.cz/item/CS_URS_2025_01/210100255</t>
  </si>
  <si>
    <t>"(2x smršťovací hlava pro přívodní kabely 4x150)x2 konce</t>
  </si>
  <si>
    <t>2*2</t>
  </si>
  <si>
    <t>63</t>
  </si>
  <si>
    <t>35436315</t>
  </si>
  <si>
    <t>hlava rozdělovací smršťovaná přímá do 1kV SKE 4f/3+4 kabel 27-45mm/průřez 35-150mm</t>
  </si>
  <si>
    <t>1569944428</t>
  </si>
  <si>
    <t>210100156</t>
  </si>
  <si>
    <t>Ukončení kabelů smršťovací koncovkou nebo páskou se zapojením bez letování počtu a průřezu žil 5 x 16 mm2</t>
  </si>
  <si>
    <t>-638963009</t>
  </si>
  <si>
    <t>https://podminky.urs.cz/item/CS_URS_2025_01/210100156</t>
  </si>
  <si>
    <t>"(2x smršťovací hlava pro kabely 5x16)x2 konce</t>
  </si>
  <si>
    <t>9*2</t>
  </si>
  <si>
    <t>65</t>
  </si>
  <si>
    <t>RMAT0028</t>
  </si>
  <si>
    <t>smršťovací rozdělovací hlava 4-35mm2, 5 prstů</t>
  </si>
  <si>
    <t>-1963219504</t>
  </si>
  <si>
    <t>66</t>
  </si>
  <si>
    <t>210100259</t>
  </si>
  <si>
    <t>Ukončení kabelů smršťovací koncovkou nebo páskou se zapojením bez letování počtu a průřezu žil 5 x 10 mm2</t>
  </si>
  <si>
    <t>873459138</t>
  </si>
  <si>
    <t>https://podminky.urs.cz/item/CS_URS_2025_01/210100259</t>
  </si>
  <si>
    <t>"(2x smršťovací hlava pro kabely 5x10)x2 konce</t>
  </si>
  <si>
    <t>67</t>
  </si>
  <si>
    <t>1260278071</t>
  </si>
  <si>
    <t>68</t>
  </si>
  <si>
    <t>210100251</t>
  </si>
  <si>
    <t>Ukončení kabelů smršťovací koncovkou nebo páskou se zapojením bez letování počtu a průřezu žil 4 x 10 mm2</t>
  </si>
  <si>
    <t>-22610858</t>
  </si>
  <si>
    <t>https://podminky.urs.cz/item/CS_URS_2025_01/210100251</t>
  </si>
  <si>
    <t>"(1x smršťovací hlava pro kabely 4x10)x2 konce</t>
  </si>
  <si>
    <t>1*2</t>
  </si>
  <si>
    <t>69</t>
  </si>
  <si>
    <t>RMAT0029</t>
  </si>
  <si>
    <t>smršťovací rozdělovací hlava 6-50mm2, 4 prsty</t>
  </si>
  <si>
    <t>-143149678</t>
  </si>
  <si>
    <t>70</t>
  </si>
  <si>
    <t>220271602</t>
  </si>
  <si>
    <t>Ukončení vodičů a lan včetně odizolování, montáže kabelových ok, odmontování krytů svorkovnice, zapojení na svorku, označení a vyzkoušení do průřezu 50 mm2</t>
  </si>
  <si>
    <t>841725368</t>
  </si>
  <si>
    <t>https://podminky.urs.cz/item/CS_URS_2025_01/220271602</t>
  </si>
  <si>
    <t>"nalisování kabelových ok pro hlavní uzemnění z MET do +RH</t>
  </si>
  <si>
    <t>71</t>
  </si>
  <si>
    <t>RMAT0030</t>
  </si>
  <si>
    <t>Kabelové oko lisovací s teplem smršitelnou izolací</t>
  </si>
  <si>
    <t>-2055306827</t>
  </si>
  <si>
    <t>D8</t>
  </si>
  <si>
    <t>Stavební práce</t>
  </si>
  <si>
    <t>72</t>
  </si>
  <si>
    <t>468101133</t>
  </si>
  <si>
    <t>Vysekání rýh pro montáž trubek a kabelů v kamenných nebo betonových zdech hloubky přes 5 do 7 cm a šířky přes 10 do 15 cm</t>
  </si>
  <si>
    <t>-427632251</t>
  </si>
  <si>
    <t>https://podminky.urs.cz/item/CS_URS_2025_01/468101133</t>
  </si>
  <si>
    <t>"drážka nad rozvaděči</t>
  </si>
  <si>
    <t xml:space="preserve">"(délka nad rozvaděčem 2m, násobeno koeficientem 4 pro šířku 60cm)x4 rozvaděče </t>
  </si>
  <si>
    <t>2*4*4</t>
  </si>
  <si>
    <t>73</t>
  </si>
  <si>
    <t>460941233</t>
  </si>
  <si>
    <t>Vyplnění rýh vyplnění a omítnutí rýh ve stěnách hloubky přes 5 do 7 cm a šířky přes 10 do 15 cm</t>
  </si>
  <si>
    <t>-1181634260</t>
  </si>
  <si>
    <t>https://podminky.urs.cz/item/CS_URS_2025_01/460941233</t>
  </si>
  <si>
    <t>74</t>
  </si>
  <si>
    <t>612315411</t>
  </si>
  <si>
    <t>Oprava vápenné omítky vnitřních ploch hladké, tl. do 20 mm stěn, v rozsahu opravované plochy do 10%</t>
  </si>
  <si>
    <t>m2</t>
  </si>
  <si>
    <t>-1380629851</t>
  </si>
  <si>
    <t>https://podminky.urs.cz/item/CS_URS_2025_01/612315411</t>
  </si>
  <si>
    <t>"Oprava omítky kolem rozvaděčů RU1_1.1 a RU1_1.2</t>
  </si>
  <si>
    <t xml:space="preserve">"Předpokládaná velikost rozvaděče 1,2x0,6m, odhad opravy 0,5 m od rozvaděče </t>
  </si>
  <si>
    <t>((1,2+0,6+1,2+0,6)*0,5)*2</t>
  </si>
  <si>
    <t>VRN</t>
  </si>
  <si>
    <t>Vedlejší rozpočtové náklady</t>
  </si>
  <si>
    <t>75</t>
  </si>
  <si>
    <t>946111112</t>
  </si>
  <si>
    <t>Věže pojízdné trubkové nebo dílcové s maximálním zatížením podlahy do 200 kg/m2 šířky od 0,6 do 0,9 m, délky do 3,2 m výšky přes 1,5 m do 2,5 m montáž</t>
  </si>
  <si>
    <t>-1820760665</t>
  </si>
  <si>
    <t>https://podminky.urs.cz/item/CS_URS_2025_01/946111112</t>
  </si>
  <si>
    <t>"pojízdné lešení po celou dobu montážních prací</t>
  </si>
  <si>
    <t>76</t>
  </si>
  <si>
    <t>946111212</t>
  </si>
  <si>
    <t>Věže pojízdné trubkové nebo dílcové s maximálním zatížením podlahy do 200 kg/m2 šířky od 0,6 do 0,9 m, délky do 3,2 m výšky přes 1,5 m do 2,5 m příplatek k ceně za každý den použití</t>
  </si>
  <si>
    <t>1577774494</t>
  </si>
  <si>
    <t>https://podminky.urs.cz/item/CS_URS_2025_01/946111212</t>
  </si>
  <si>
    <t>"předpoklad oprav 60 dní přes školní letní prázdniny</t>
  </si>
  <si>
    <t>77</t>
  </si>
  <si>
    <t>946111812</t>
  </si>
  <si>
    <t>Věže pojízdné trubkové nebo dílcové s maximálním zatížením podlahy do 200 kg/m2 šířky od 0,6 do 0,9 m, délky do 3,2 m výšky přes 1,5 m do 2,5 m demontáž</t>
  </si>
  <si>
    <t>1407685045</t>
  </si>
  <si>
    <t>https://podminky.urs.cz/item/CS_URS_2025_01/946111812</t>
  </si>
  <si>
    <t>78</t>
  </si>
  <si>
    <t>741810002</t>
  </si>
  <si>
    <t>Zkoušky a prohlídky elektrických rozvodů a zařízení celková prohlídka a vyhotovení revizní zprávy pro objem montážních prací přes 100 do 500 tis. Kč</t>
  </si>
  <si>
    <t>2062822867</t>
  </si>
  <si>
    <t>https://podminky.urs.cz/item/CS_URS_2025_01/741810002</t>
  </si>
  <si>
    <t>79</t>
  </si>
  <si>
    <t>741820001</t>
  </si>
  <si>
    <t>Měření zemních odporů zemniče</t>
  </si>
  <si>
    <t>-503121302</t>
  </si>
  <si>
    <t>https://podminky.urs.cz/item/CS_URS_2025_01/741820001</t>
  </si>
  <si>
    <t>80</t>
  </si>
  <si>
    <t>013254000</t>
  </si>
  <si>
    <t>Dokumentace skutečného provedení stavby</t>
  </si>
  <si>
    <t>kpl</t>
  </si>
  <si>
    <t>CS ÚRS 2024 02</t>
  </si>
  <si>
    <t>1024</t>
  </si>
  <si>
    <t>14752586</t>
  </si>
  <si>
    <t>https://podminky.urs.cz/item/CS_URS_2024_02/013254000</t>
  </si>
  <si>
    <t>81</t>
  </si>
  <si>
    <t>031002000</t>
  </si>
  <si>
    <t>Související (přípravné) práce pro zařízení staveniště</t>
  </si>
  <si>
    <t>-1444775</t>
  </si>
  <si>
    <t>https://podminky.urs.cz/item/CS_URS_2024_02/031002000</t>
  </si>
  <si>
    <t>82</t>
  </si>
  <si>
    <t>032002000</t>
  </si>
  <si>
    <t>Vybavení staveniště</t>
  </si>
  <si>
    <t>783726014</t>
  </si>
  <si>
    <t>https://podminky.urs.cz/item/CS_URS_2024_02/032002000</t>
  </si>
  <si>
    <t>83</t>
  </si>
  <si>
    <t>033002000</t>
  </si>
  <si>
    <t>Připojení a spotřeba energií pro zařízení staveniště</t>
  </si>
  <si>
    <t>608944899</t>
  </si>
  <si>
    <t>https://podminky.urs.cz/item/CS_URS_2024_02/033002000</t>
  </si>
  <si>
    <t>84</t>
  </si>
  <si>
    <t>034002000</t>
  </si>
  <si>
    <t>Zabezpečení staveniště</t>
  </si>
  <si>
    <t>-726238792</t>
  </si>
  <si>
    <t>https://podminky.urs.cz/item/CS_URS_2024_02/034002000</t>
  </si>
  <si>
    <t>85</t>
  </si>
  <si>
    <t>039002000</t>
  </si>
  <si>
    <t>Zrušení zařízení staveniště</t>
  </si>
  <si>
    <t>-1634746363</t>
  </si>
  <si>
    <t>https://podminky.urs.cz/item/CS_URS_2024_02/039002000</t>
  </si>
  <si>
    <t>87</t>
  </si>
  <si>
    <t>045303000</t>
  </si>
  <si>
    <t>Koordinační činnost</t>
  </si>
  <si>
    <t>hod</t>
  </si>
  <si>
    <t>758699513</t>
  </si>
  <si>
    <t>https://podminky.urs.cz/item/CS_URS_2024_02/045303000</t>
  </si>
  <si>
    <t>94</t>
  </si>
  <si>
    <t>742210501</t>
  </si>
  <si>
    <t>Zkoušky a revize TIČR</t>
  </si>
  <si>
    <t>890614791</t>
  </si>
  <si>
    <t>https://podminky.urs.cz/item/CS_URS_2025_01/742210501</t>
  </si>
  <si>
    <t>46-M</t>
  </si>
  <si>
    <t>Zemní práce při extr.mont.pracích</t>
  </si>
  <si>
    <t>88</t>
  </si>
  <si>
    <t>469971111</t>
  </si>
  <si>
    <t>Odvoz suti a vybouraných hmot svislá doprava suti a vybouraných hmot za první podlaží</t>
  </si>
  <si>
    <t>t</t>
  </si>
  <si>
    <t>177434538</t>
  </si>
  <si>
    <t>https://podminky.urs.cz/item/CS_URS_2025_01/469971111</t>
  </si>
  <si>
    <t>89</t>
  </si>
  <si>
    <t>469972111</t>
  </si>
  <si>
    <t>Odvoz suti a vybouraných hmot odvoz suti a vybouraných hmot do 1 km</t>
  </si>
  <si>
    <t>239161644</t>
  </si>
  <si>
    <t>https://podminky.urs.cz/item/CS_URS_2025_01/469972111</t>
  </si>
  <si>
    <t>90</t>
  </si>
  <si>
    <t>469972121</t>
  </si>
  <si>
    <t>Odvoz suti a vybouraných hmot odvoz suti a vybouraných hmot Příplatek k ceně za každý další i započatý 1 km</t>
  </si>
  <si>
    <t>1613506717</t>
  </si>
  <si>
    <t>https://podminky.urs.cz/item/CS_URS_2025_01/469972121</t>
  </si>
  <si>
    <t>91</t>
  </si>
  <si>
    <t>469973111</t>
  </si>
  <si>
    <t>Poplatek za uložení stavebního odpadu (skládkovné) na skládce z prostého betonu zatříděného do Katalogu odpadů pod kódem 17 01 01</t>
  </si>
  <si>
    <t>-2125299703</t>
  </si>
  <si>
    <t>https://podminky.urs.cz/item/CS_URS_2025_01/469973111</t>
  </si>
  <si>
    <t>92</t>
  </si>
  <si>
    <t>469973115</t>
  </si>
  <si>
    <t>Poplatek za uložení stavebního odpadu (skládkovné) na skládce z plastických hmot zatříděného do Katalogu odpadů pod kódem 17 02 03</t>
  </si>
  <si>
    <t>-906672785</t>
  </si>
  <si>
    <t>https://podminky.urs.cz/item/CS_URS_2025_01/469973115</t>
  </si>
  <si>
    <t>SO_02 - Rekonstrukce U1 2NP třidy + kancelář</t>
  </si>
  <si>
    <t xml:space="preserve">    D2 - Rozvaděč +RU1_2.1</t>
  </si>
  <si>
    <t xml:space="preserve">    D3 - Rozvaděč +RU1_2.2</t>
  </si>
  <si>
    <t xml:space="preserve">    D4 - Rozvaděče +R1</t>
  </si>
  <si>
    <t xml:space="preserve">    D9 - Elektroinstalace</t>
  </si>
  <si>
    <t>631185633</t>
  </si>
  <si>
    <t>"rozvaděče RU1_2.1 a RU1_2.2</t>
  </si>
  <si>
    <t>741311817</t>
  </si>
  <si>
    <t>Demontáž spínačů bez zachování funkčnosti (do suti) nástěnných, pro prostředí normální do 10 A, připojení šroubové přes 4 svorky</t>
  </si>
  <si>
    <t>1196209549</t>
  </si>
  <si>
    <t>https://podminky.urs.cz/item/CS_URS_2025_01/741311817</t>
  </si>
  <si>
    <t>"odhad demontovaných vypínaču podle nově instalovaných</t>
  </si>
  <si>
    <t>6+9</t>
  </si>
  <si>
    <t>741315813</t>
  </si>
  <si>
    <t>Demontáž zásuvek bez zachování funkčnosti (do suti) domovních polozapuštěných nebo zapuštěných, pro prostředí normální do 16 A, připojení bezšroubové 2P+PE</t>
  </si>
  <si>
    <t>917769876</t>
  </si>
  <si>
    <t>https://podminky.urs.cz/item/CS_URS_2025_01/741315813</t>
  </si>
  <si>
    <t>"odhad demontáže zásuvek 50% nově instalovaných 119/2 zaokrouhleno na celé číslo</t>
  </si>
  <si>
    <t>Rozvaděč +RU1_2.1</t>
  </si>
  <si>
    <t>741210003</t>
  </si>
  <si>
    <t>Montáž rozvodnic oceloplechových nebo plastových bez zapojení vodičů běžných, hmotnosti do 100 kg</t>
  </si>
  <si>
    <t>866448066</t>
  </si>
  <si>
    <t>https://podminky.urs.cz/item/CS_URS_2025_01/741210003</t>
  </si>
  <si>
    <t>"viz dokumentace 2024099-souhrnný kusovník Hlavní trasy+U1_2NP rozvaděč +RU1_2.1</t>
  </si>
  <si>
    <t>RMAT0037</t>
  </si>
  <si>
    <t>rozvaděč +RU1_2.1 s výzbrojí</t>
  </si>
  <si>
    <t>282874293</t>
  </si>
  <si>
    <t>Rozvaděč +RU1_2.2</t>
  </si>
  <si>
    <t>-257376185</t>
  </si>
  <si>
    <t>"viz dokumentace 2024099-souhrnný kusovník Hlavní trasy+U1_2NP rozvaděč +RU1_2.2</t>
  </si>
  <si>
    <t>RMAT0038</t>
  </si>
  <si>
    <t>rozvaděč +RU1_2.2 s výzbrojí</t>
  </si>
  <si>
    <t>-672447290</t>
  </si>
  <si>
    <t>Rozvaděče +R1</t>
  </si>
  <si>
    <t>741210001</t>
  </si>
  <si>
    <t>Montáž rozvodnic oceloplechových nebo plastových bez zapojení vodičů běžných, hmotnosti do 20 kg</t>
  </si>
  <si>
    <t>712719612</t>
  </si>
  <si>
    <t>https://podminky.urs.cz/item/CS_URS_2025_01/741210001</t>
  </si>
  <si>
    <t>"viz dokumentace 2024099-souhrnný kusovník Hlavní trasy+U1_2NP rozvaděče R1</t>
  </si>
  <si>
    <t>RMAT0039</t>
  </si>
  <si>
    <t>rozvaděče +R1 s výzbrojí</t>
  </si>
  <si>
    <t>-404046595</t>
  </si>
  <si>
    <t>-1889684633</t>
  </si>
  <si>
    <t>"viz dokumentace 2024099-souhrnný kusovník Hlavní trasy+U1_2NP</t>
  </si>
  <si>
    <t>"rozměr (130x66+170x65)* délka 2m</t>
  </si>
  <si>
    <t>(40+157)*2</t>
  </si>
  <si>
    <t>1462013990</t>
  </si>
  <si>
    <t>80*1,05 'Přepočtené koeficientem množství</t>
  </si>
  <si>
    <t>2097847586</t>
  </si>
  <si>
    <t>-1346960731</t>
  </si>
  <si>
    <t>-1212963890</t>
  </si>
  <si>
    <t>-340224835</t>
  </si>
  <si>
    <t>-771325347</t>
  </si>
  <si>
    <t>-1341539708</t>
  </si>
  <si>
    <t>1364178843</t>
  </si>
  <si>
    <t>145182766</t>
  </si>
  <si>
    <t>1776031833</t>
  </si>
  <si>
    <t>34573015</t>
  </si>
  <si>
    <t>kanál parapetní bezhalogenový dutý 170x65mm</t>
  </si>
  <si>
    <t>-1145726407</t>
  </si>
  <si>
    <t>RMAT0031</t>
  </si>
  <si>
    <t>kryt roh vnější pro parapetní kanál 170X65</t>
  </si>
  <si>
    <t>331823874</t>
  </si>
  <si>
    <t>RMAT0032</t>
  </si>
  <si>
    <t>kryt roh vnitřní pro parapetní kanál 170X65</t>
  </si>
  <si>
    <t>-975258083</t>
  </si>
  <si>
    <t>RMAT0033</t>
  </si>
  <si>
    <t>kryt odbočný pro parapetní kanál 170X65</t>
  </si>
  <si>
    <t>-666017008</t>
  </si>
  <si>
    <t>RMAT0034</t>
  </si>
  <si>
    <t>kryt ohybový pro parapetní kanál 170X65</t>
  </si>
  <si>
    <t>1657273656</t>
  </si>
  <si>
    <t>RMAT0035</t>
  </si>
  <si>
    <t>kryt spojovací pro parapetní kanál 170X65</t>
  </si>
  <si>
    <t>-1581839186</t>
  </si>
  <si>
    <t>RMAT0036</t>
  </si>
  <si>
    <t>kryt koncový pro parapetní kanál 170X65</t>
  </si>
  <si>
    <t>-934835041</t>
  </si>
  <si>
    <t>1085119151</t>
  </si>
  <si>
    <t>"pro rozměr kanálu (130x66)* délka 2m</t>
  </si>
  <si>
    <t>(41)*2</t>
  </si>
  <si>
    <t>915152565</t>
  </si>
  <si>
    <t>741110511</t>
  </si>
  <si>
    <t>Montáž lišt a kanálků elektroinstalačních se spojkami, ohyby a rohy a s nasunutím do krabic vkládacích s víčkem, šířky do 60 mm</t>
  </si>
  <si>
    <t>-1789790004</t>
  </si>
  <si>
    <t>https://podminky.urs.cz/item/CS_URS_2025_01/741110511</t>
  </si>
  <si>
    <t>"rozměr (40x40)* délka 2m</t>
  </si>
  <si>
    <t>(55)*2</t>
  </si>
  <si>
    <t>34571016</t>
  </si>
  <si>
    <t>lišta elektroinstalační hranatá bezhalogenová 40x40mm</t>
  </si>
  <si>
    <t>-285424369</t>
  </si>
  <si>
    <t>110*1,05 'Přepočtené koeficientem množství</t>
  </si>
  <si>
    <t>741122232</t>
  </si>
  <si>
    <t>Montáž kabelů měděných bez ukončení uložených volně nebo v liště plných kulatých (např. CYKY) počtu a průřezu žil 5x4 až 6 mm2</t>
  </si>
  <si>
    <t>-415587562</t>
  </si>
  <si>
    <t>https://podminky.urs.cz/item/CS_URS_2025_01/741122232</t>
  </si>
  <si>
    <t>"viz dokumentace 2024099_EMB-seznam kabelů Hlavní trasy+U1_2NP</t>
  </si>
  <si>
    <t>163/1,15</t>
  </si>
  <si>
    <t>34111164</t>
  </si>
  <si>
    <t>kabel silový oheň retardující bezhalogenový bez funkční schopnosti při požáru třída reakce na oheň B2cas1d1a1 jádro Cu 0,6/1kV (1-CXKH-R B2) 5x4mm2</t>
  </si>
  <si>
    <t>-1047403526</t>
  </si>
  <si>
    <t>141,739*1,15 'Přepočtené koeficientem množství</t>
  </si>
  <si>
    <t>741122211</t>
  </si>
  <si>
    <t>Montáž kabelů měděných bez ukončení uložených volně nebo v liště plných kulatých (např. CYKY) počtu a průřezu žil 3x1,5 až 6 mm2</t>
  </si>
  <si>
    <t>-1240061524</t>
  </si>
  <si>
    <t>https://podminky.urs.cz/item/CS_URS_2025_01/741122211</t>
  </si>
  <si>
    <t>1947/1,15</t>
  </si>
  <si>
    <t>34111036</t>
  </si>
  <si>
    <t>kabel instalační jádro Cu plné izolace PVC plášť PVC 450/750V (CYKY) 3x2,5mm2</t>
  </si>
  <si>
    <t>-1136250282</t>
  </si>
  <si>
    <t>483,012267572357*1,15 'Přepočtené koeficientem množství</t>
  </si>
  <si>
    <t>34111030</t>
  </si>
  <si>
    <t>kabel instalační jádro Cu plné izolace PVC plášť PVC 450/750V (CYKY) 3x1,5mm2</t>
  </si>
  <si>
    <t>623474313</t>
  </si>
  <si>
    <t>752,0190998228*1,15 'Přepočtené koeficientem množství</t>
  </si>
  <si>
    <t>34111124</t>
  </si>
  <si>
    <t>kabel silový oheň retardující bezhalogenový bez funkční schopnosti při požáru třída reakce na oheň B2cas1d1a1 jádro Cu 0,6/1kV (1-CXKH-R B2) 3x2,5mm2</t>
  </si>
  <si>
    <t>-917707146</t>
  </si>
  <si>
    <t>23,0005841701122*1,15 'Přepočtené koeficientem množství</t>
  </si>
  <si>
    <t>34111123</t>
  </si>
  <si>
    <t>kabel silový oheň retardující bezhalogenový bez funkční schopnosti při požáru třída reakce na oheň B2cas1d1a1 jádro Cu 0,6/1kV (1-CXKH-R B2) 3x1,5mm2</t>
  </si>
  <si>
    <t>-2037129776</t>
  </si>
  <si>
    <t>435,011048434731*1,15 'Přepočtené koeficientem množství</t>
  </si>
  <si>
    <t>741120101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</si>
  <si>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</si>
  <si>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64713347</t>
  </si>
  <si>
    <t>https://podminky.urs.cz/item/CS_URS_2025_01/741120101</t>
  </si>
  <si>
    <t>34111101</t>
  </si>
  <si>
    <t>kabel silový oheň retardující bezhalogenový bez funkční schopnosti při požáru třída reakce na oheň B2cas1d1a1 jádro Cu 0,6/1kV (1-CXKH-R B2) 1x6mm2</t>
  </si>
  <si>
    <t>1374607421</t>
  </si>
  <si>
    <t>742124001</t>
  </si>
  <si>
    <t>Montáž kabelů datových FTP, UTP, STP pro vnitřní rozvody do žlabu nebo lišty</t>
  </si>
  <si>
    <t>415279845</t>
  </si>
  <si>
    <t>https://podminky.urs.cz/item/CS_URS_2025_01/742124001</t>
  </si>
  <si>
    <t>"kabely v seznamu již s 20% rezervou</t>
  </si>
  <si>
    <t>1488/1,20</t>
  </si>
  <si>
    <t>34121263</t>
  </si>
  <si>
    <t>kabel datový jádro Cu plné plášť PVC (U/UTP) kategorie 6</t>
  </si>
  <si>
    <t>-996945842</t>
  </si>
  <si>
    <t>1240*1,2 'Přepočtené koeficientem množství</t>
  </si>
  <si>
    <t>460952212</t>
  </si>
  <si>
    <t>Vyplnění otvorů zazdívka otvorů ve zdivu cihlami pálenými plochy přes 0,0225 do 0,09 m2 a tloušťky přes 15 do 30 cm</t>
  </si>
  <si>
    <t>480141281</t>
  </si>
  <si>
    <t>https://podminky.urs.cz/item/CS_URS_2025_01/460952212</t>
  </si>
  <si>
    <t>"obezdění nových rozvaděčů RU1_2.1 a RU1_2.2</t>
  </si>
  <si>
    <t>-1490352009</t>
  </si>
  <si>
    <t>"Oprava omítky kolem rozvaděčů RU1_2.1 a RU1_2.2</t>
  </si>
  <si>
    <t>"Předpokládaná velikost opravy do 0,09m2 kolem jednoho rozvaděče</t>
  </si>
  <si>
    <t>0,09+0,09</t>
  </si>
  <si>
    <t>612315211</t>
  </si>
  <si>
    <t>Vápenná omítka jednotlivých malých ploch hladká na stěnách, plochy jednotlivě do 0,09 m2</t>
  </si>
  <si>
    <t>624502636</t>
  </si>
  <si>
    <t>https://podminky.urs.cz/item/CS_URS_2025_01/612315211</t>
  </si>
  <si>
    <t>"oprava odhadovaných demontovaných vypínačů a zásuvek</t>
  </si>
  <si>
    <t>6+9+60</t>
  </si>
  <si>
    <t>D9</t>
  </si>
  <si>
    <t>Elektroinstalace</t>
  </si>
  <si>
    <t>741130001</t>
  </si>
  <si>
    <t>Ukončení vodičů izolovaných s označením a zapojením v rozváděči nebo na přístroji, průřezu žíly do 2,5 mm2</t>
  </si>
  <si>
    <t>-798434466</t>
  </si>
  <si>
    <t>https://podminky.urs.cz/item/CS_URS_2025_01/741130001</t>
  </si>
  <si>
    <t>171</t>
  </si>
  <si>
    <t>741130003</t>
  </si>
  <si>
    <t>Ukončení vodičů izolovaných s označením a zapojením v rozváděči nebo na přístroji, průřezu žíly do 4 mm2</t>
  </si>
  <si>
    <t>863966253</t>
  </si>
  <si>
    <t>https://podminky.urs.cz/item/CS_URS_2025_01/741130003</t>
  </si>
  <si>
    <t>742124005</t>
  </si>
  <si>
    <t>Montáž kabelů datových FTP, UTP, STP ukončení kabelu konektorem</t>
  </si>
  <si>
    <t>1259455242</t>
  </si>
  <si>
    <t>https://podminky.urs.cz/item/CS_URS_2025_01/742124005</t>
  </si>
  <si>
    <t>"ukončení konektorem na switchi a keystonem v zásuvce</t>
  </si>
  <si>
    <t>72*2</t>
  </si>
  <si>
    <t>37459025</t>
  </si>
  <si>
    <t>konektor na drát/lanko s vložkou RJ45 FTP Cat6 stíněný</t>
  </si>
  <si>
    <t>-264384072</t>
  </si>
  <si>
    <t>37452030</t>
  </si>
  <si>
    <t>prvek ukončovací datového rozvodu keystone 1xRJ45 UTP Cat6 samořezný kabelová pojistka</t>
  </si>
  <si>
    <t>1293112259</t>
  </si>
  <si>
    <t>37451155</t>
  </si>
  <si>
    <t>zásuvka s rámečkem úhlová se záclonkou (neosazená) pro 2 keystone</t>
  </si>
  <si>
    <t>462704379</t>
  </si>
  <si>
    <t>741310101</t>
  </si>
  <si>
    <t>Montáž spínačů jedno nebo dvoupólových polozapuštěných nebo zapuštěných se zapojením vodičů bezšroubové připojení spínačů, řazení 1-jednopólových</t>
  </si>
  <si>
    <t>390783767</t>
  </si>
  <si>
    <t>https://podminky.urs.cz/item/CS_URS_2025_01/741310101</t>
  </si>
  <si>
    <t>34539010</t>
  </si>
  <si>
    <t>přístroj spínače jednopólového, řazení 1, 1So bezšroubové svorky</t>
  </si>
  <si>
    <t>-1066618733</t>
  </si>
  <si>
    <t>34539049</t>
  </si>
  <si>
    <t>kryt spínače jednoduchý</t>
  </si>
  <si>
    <t>-1782915854</t>
  </si>
  <si>
    <t>741310121</t>
  </si>
  <si>
    <t>Montáž spínačů jedno nebo dvoupólových polozapuštěných nebo zapuštěných se zapojením vodičů bezšroubové připojení přepínačů, řazení 5-sériových</t>
  </si>
  <si>
    <t>1928476497</t>
  </si>
  <si>
    <t>https://podminky.urs.cz/item/CS_URS_2025_01/741310121</t>
  </si>
  <si>
    <t>34539012</t>
  </si>
  <si>
    <t>přístroj přepínače sériového, řazení 5 bezšroubové svorky</t>
  </si>
  <si>
    <t>-547951226</t>
  </si>
  <si>
    <t>34539050</t>
  </si>
  <si>
    <t>kryt spínače dělený</t>
  </si>
  <si>
    <t>-1160182163</t>
  </si>
  <si>
    <t>741313007</t>
  </si>
  <si>
    <t>Montáž zásuvek domovních se zapojením vodičů bezšroubové připojení nástěnných nebo do parapetních kanálů 2P + PE</t>
  </si>
  <si>
    <t>-816426482</t>
  </si>
  <si>
    <t>https://podminky.urs.cz/item/CS_URS_2025_01/741313007</t>
  </si>
  <si>
    <t>119</t>
  </si>
  <si>
    <t>34555241</t>
  </si>
  <si>
    <t>přístroj zásuvky zapuštěné jednonásobné, krytka s clonkami, bezšroubové svorky</t>
  </si>
  <si>
    <t>1679175926</t>
  </si>
  <si>
    <t>RMAT00040</t>
  </si>
  <si>
    <t>svodič přepětí typ 3 pod zásuvku</t>
  </si>
  <si>
    <t>448732912</t>
  </si>
  <si>
    <t>741112071</t>
  </si>
  <si>
    <t>Montáž krabic elektroinstalačních bez napojení na trubky a lišty, demontáže a montáže víčka a přístroje přístrojových lištových plastových jednoduchých</t>
  </si>
  <si>
    <t>-1332811461</t>
  </si>
  <si>
    <t>https://podminky.urs.cz/item/CS_URS_2025_01/741112071</t>
  </si>
  <si>
    <t>RMAT0041</t>
  </si>
  <si>
    <t>krabice elektroinstalační plastová montáž do parapetního kanálu</t>
  </si>
  <si>
    <t>60957271</t>
  </si>
  <si>
    <t>34539059</t>
  </si>
  <si>
    <t>rámeček jednonásobný</t>
  </si>
  <si>
    <t>1522347621</t>
  </si>
  <si>
    <t>34539060</t>
  </si>
  <si>
    <t>rámeček dvojnásobný</t>
  </si>
  <si>
    <t>-640200039</t>
  </si>
  <si>
    <t>34539061</t>
  </si>
  <si>
    <t>rámeček trojnásobný</t>
  </si>
  <si>
    <t>469712818</t>
  </si>
  <si>
    <t>34539063</t>
  </si>
  <si>
    <t>rámeček pětinásobný</t>
  </si>
  <si>
    <t>-1379979131</t>
  </si>
  <si>
    <t>-598929521</t>
  </si>
  <si>
    <t>469971121</t>
  </si>
  <si>
    <t>Odvoz suti a vybouraných hmot svislá doprava suti a vybouraných hmot Příplatek k ceně za každé další podlaží</t>
  </si>
  <si>
    <t>1364097418</t>
  </si>
  <si>
    <t>https://podminky.urs.cz/item/CS_URS_2025_01/469971121</t>
  </si>
  <si>
    <t>-137095002</t>
  </si>
  <si>
    <t>-797842302</t>
  </si>
  <si>
    <t>469973116</t>
  </si>
  <si>
    <t>Poplatek za uložení stavebního odpadu (skládkovné) na skládce směsného stavebního a demoličního zatříděného do Katalogu odpadů pod kódem 17 09 04</t>
  </si>
  <si>
    <t>739310164</t>
  </si>
  <si>
    <t>https://podminky.urs.cz/item/CS_URS_2025_01/469973116</t>
  </si>
  <si>
    <t>1570428181</t>
  </si>
  <si>
    <t>RKON0003</t>
  </si>
  <si>
    <t>Zajištění beznapěťového stavu dotčených částí el. instalace dle platných provozních předpisů a legislativy</t>
  </si>
  <si>
    <t>-1081839434</t>
  </si>
  <si>
    <t>RKON0002</t>
  </si>
  <si>
    <t>Jednání se správci cizích sítí</t>
  </si>
  <si>
    <t>h</t>
  </si>
  <si>
    <t>346557024</t>
  </si>
  <si>
    <t>210292022</t>
  </si>
  <si>
    <t>Manipulace na stávajícím vedení vypnutí vedení (hlavním spínačem) se zajištěním proti nedovolenému zapnutí, s vyzkoušením vypnutého stavu vedení, zavěšením výstražné tabulky na zapínací mechanizmus (přístroj) s pozdějším opětovným zapnutím</t>
  </si>
  <si>
    <t>-200368703</t>
  </si>
  <si>
    <t>https://podminky.urs.cz/item/CS_URS_2025_01/210292022</t>
  </si>
  <si>
    <t>049303000</t>
  </si>
  <si>
    <t>Náklady vzniklé v souvislosti s předáním stavby</t>
  </si>
  <si>
    <t>-2124056933</t>
  </si>
  <si>
    <t>https://podminky.urs.cz/item/CS_URS_2025_01/049303000</t>
  </si>
  <si>
    <t>092203000</t>
  </si>
  <si>
    <t>Náklady na zaškolení</t>
  </si>
  <si>
    <t>…</t>
  </si>
  <si>
    <t>-478006465</t>
  </si>
  <si>
    <t>https://podminky.urs.cz/item/CS_URS_2025_01/092203000</t>
  </si>
  <si>
    <t>-579141049</t>
  </si>
  <si>
    <t>https://podminky.urs.cz/item/CS_URS_2025_01/013254000</t>
  </si>
  <si>
    <t>2040148505</t>
  </si>
  <si>
    <t>https://podminky.urs.cz/item/CS_URS_2025_01/031002000</t>
  </si>
  <si>
    <t>523510198</t>
  </si>
  <si>
    <t>https://podminky.urs.cz/item/CS_URS_2025_01/039002000</t>
  </si>
  <si>
    <t>425352852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</si>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</sst>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211853" TargetMode="External" /><Relationship Id="rId2" Type="http://schemas.openxmlformats.org/officeDocument/2006/relationships/hyperlink" Target="https://podminky.urs.cz/item/CS_URS_2025_01/741322885" TargetMode="External" /><Relationship Id="rId3" Type="http://schemas.openxmlformats.org/officeDocument/2006/relationships/hyperlink" Target="https://podminky.urs.cz/item/CS_URS_2025_01/741211813" TargetMode="External" /><Relationship Id="rId4" Type="http://schemas.openxmlformats.org/officeDocument/2006/relationships/hyperlink" Target="https://podminky.urs.cz/item/CS_URS_2025_01/741322855" TargetMode="External" /><Relationship Id="rId5" Type="http://schemas.openxmlformats.org/officeDocument/2006/relationships/hyperlink" Target="https://podminky.urs.cz/item/CS_URS_2025_01/741210201" TargetMode="External" /><Relationship Id="rId6" Type="http://schemas.openxmlformats.org/officeDocument/2006/relationships/hyperlink" Target="https://podminky.urs.cz/item/CS_URS_2025_01/741450002" TargetMode="External" /><Relationship Id="rId7" Type="http://schemas.openxmlformats.org/officeDocument/2006/relationships/hyperlink" Target="https://podminky.urs.cz/item/CS_URS_2025_01/741231006" TargetMode="External" /><Relationship Id="rId8" Type="http://schemas.openxmlformats.org/officeDocument/2006/relationships/hyperlink" Target="https://podminky.urs.cz/item/CS_URS_2025_01/741450002" TargetMode="External" /><Relationship Id="rId9" Type="http://schemas.openxmlformats.org/officeDocument/2006/relationships/hyperlink" Target="https://podminky.urs.cz/item/CS_URS_2025_01/741231006" TargetMode="External" /><Relationship Id="rId10" Type="http://schemas.openxmlformats.org/officeDocument/2006/relationships/hyperlink" Target="https://podminky.urs.cz/item/CS_URS_2025_01/741450002" TargetMode="External" /><Relationship Id="rId11" Type="http://schemas.openxmlformats.org/officeDocument/2006/relationships/hyperlink" Target="https://podminky.urs.cz/item/CS_URS_2025_01/741210202" TargetMode="External" /><Relationship Id="rId12" Type="http://schemas.openxmlformats.org/officeDocument/2006/relationships/hyperlink" Target="https://podminky.urs.cz/item/CS_URS_2025_01/741450002" TargetMode="External" /><Relationship Id="rId13" Type="http://schemas.openxmlformats.org/officeDocument/2006/relationships/hyperlink" Target="https://podminky.urs.cz/item/CS_URS_2025_01/741110513" TargetMode="External" /><Relationship Id="rId14" Type="http://schemas.openxmlformats.org/officeDocument/2006/relationships/hyperlink" Target="https://podminky.urs.cz/item/CS_URS_2025_01/741110541" TargetMode="External" /><Relationship Id="rId15" Type="http://schemas.openxmlformats.org/officeDocument/2006/relationships/hyperlink" Target="https://podminky.urs.cz/item/CS_URS_2025_01/741920301" TargetMode="External" /><Relationship Id="rId16" Type="http://schemas.openxmlformats.org/officeDocument/2006/relationships/hyperlink" Target="https://podminky.urs.cz/item/CS_URS_2025_01/210813047" TargetMode="External" /><Relationship Id="rId17" Type="http://schemas.openxmlformats.org/officeDocument/2006/relationships/hyperlink" Target="https://podminky.urs.cz/item/CS_URS_2025_01/741122234" TargetMode="External" /><Relationship Id="rId18" Type="http://schemas.openxmlformats.org/officeDocument/2006/relationships/hyperlink" Target="https://podminky.urs.cz/item/CS_URS_2025_01/741122233" TargetMode="External" /><Relationship Id="rId19" Type="http://schemas.openxmlformats.org/officeDocument/2006/relationships/hyperlink" Target="https://podminky.urs.cz/item/CS_URS_2025_01/741122222" TargetMode="External" /><Relationship Id="rId20" Type="http://schemas.openxmlformats.org/officeDocument/2006/relationships/hyperlink" Target="https://podminky.urs.cz/item/CS_URS_2025_01/741122231" TargetMode="External" /><Relationship Id="rId21" Type="http://schemas.openxmlformats.org/officeDocument/2006/relationships/hyperlink" Target="https://podminky.urs.cz/item/CS_URS_2025_01/741120103" TargetMode="External" /><Relationship Id="rId22" Type="http://schemas.openxmlformats.org/officeDocument/2006/relationships/hyperlink" Target="https://podminky.urs.cz/item/CS_URS_2025_01/210100255" TargetMode="External" /><Relationship Id="rId23" Type="http://schemas.openxmlformats.org/officeDocument/2006/relationships/hyperlink" Target="https://podminky.urs.cz/item/CS_URS_2025_01/210100156" TargetMode="External" /><Relationship Id="rId24" Type="http://schemas.openxmlformats.org/officeDocument/2006/relationships/hyperlink" Target="https://podminky.urs.cz/item/CS_URS_2025_01/210100259" TargetMode="External" /><Relationship Id="rId25" Type="http://schemas.openxmlformats.org/officeDocument/2006/relationships/hyperlink" Target="https://podminky.urs.cz/item/CS_URS_2025_01/210100251" TargetMode="External" /><Relationship Id="rId26" Type="http://schemas.openxmlformats.org/officeDocument/2006/relationships/hyperlink" Target="https://podminky.urs.cz/item/CS_URS_2025_01/220271602" TargetMode="External" /><Relationship Id="rId27" Type="http://schemas.openxmlformats.org/officeDocument/2006/relationships/hyperlink" Target="https://podminky.urs.cz/item/CS_URS_2025_01/468101133" TargetMode="External" /><Relationship Id="rId28" Type="http://schemas.openxmlformats.org/officeDocument/2006/relationships/hyperlink" Target="https://podminky.urs.cz/item/CS_URS_2025_01/460941233" TargetMode="External" /><Relationship Id="rId29" Type="http://schemas.openxmlformats.org/officeDocument/2006/relationships/hyperlink" Target="https://podminky.urs.cz/item/CS_URS_2025_01/612315411" TargetMode="External" /><Relationship Id="rId30" Type="http://schemas.openxmlformats.org/officeDocument/2006/relationships/hyperlink" Target="https://podminky.urs.cz/item/CS_URS_2025_01/946111112" TargetMode="External" /><Relationship Id="rId31" Type="http://schemas.openxmlformats.org/officeDocument/2006/relationships/hyperlink" Target="https://podminky.urs.cz/item/CS_URS_2025_01/946111212" TargetMode="External" /><Relationship Id="rId32" Type="http://schemas.openxmlformats.org/officeDocument/2006/relationships/hyperlink" Target="https://podminky.urs.cz/item/CS_URS_2025_01/946111812" TargetMode="External" /><Relationship Id="rId33" Type="http://schemas.openxmlformats.org/officeDocument/2006/relationships/hyperlink" Target="https://podminky.urs.cz/item/CS_URS_2025_01/741810002" TargetMode="External" /><Relationship Id="rId34" Type="http://schemas.openxmlformats.org/officeDocument/2006/relationships/hyperlink" Target="https://podminky.urs.cz/item/CS_URS_2025_01/741820001" TargetMode="External" /><Relationship Id="rId35" Type="http://schemas.openxmlformats.org/officeDocument/2006/relationships/hyperlink" Target="https://podminky.urs.cz/item/CS_URS_2024_02/013254000" TargetMode="External" /><Relationship Id="rId36" Type="http://schemas.openxmlformats.org/officeDocument/2006/relationships/hyperlink" Target="https://podminky.urs.cz/item/CS_URS_2024_02/031002000" TargetMode="External" /><Relationship Id="rId37" Type="http://schemas.openxmlformats.org/officeDocument/2006/relationships/hyperlink" Target="https://podminky.urs.cz/item/CS_URS_2024_02/032002000" TargetMode="External" /><Relationship Id="rId38" Type="http://schemas.openxmlformats.org/officeDocument/2006/relationships/hyperlink" Target="https://podminky.urs.cz/item/CS_URS_2024_02/033002000" TargetMode="External" /><Relationship Id="rId39" Type="http://schemas.openxmlformats.org/officeDocument/2006/relationships/hyperlink" Target="https://podminky.urs.cz/item/CS_URS_2024_02/034002000" TargetMode="External" /><Relationship Id="rId40" Type="http://schemas.openxmlformats.org/officeDocument/2006/relationships/hyperlink" Target="https://podminky.urs.cz/item/CS_URS_2024_02/039002000" TargetMode="External" /><Relationship Id="rId41" Type="http://schemas.openxmlformats.org/officeDocument/2006/relationships/hyperlink" Target="https://podminky.urs.cz/item/CS_URS_2024_02/045303000" TargetMode="External" /><Relationship Id="rId42" Type="http://schemas.openxmlformats.org/officeDocument/2006/relationships/hyperlink" Target="https://podminky.urs.cz/item/CS_URS_2025_01/742210501" TargetMode="External" /><Relationship Id="rId43" Type="http://schemas.openxmlformats.org/officeDocument/2006/relationships/hyperlink" Target="https://podminky.urs.cz/item/CS_URS_2025_01/469971111" TargetMode="External" /><Relationship Id="rId44" Type="http://schemas.openxmlformats.org/officeDocument/2006/relationships/hyperlink" Target="https://podminky.urs.cz/item/CS_URS_2025_01/469972111" TargetMode="External" /><Relationship Id="rId45" Type="http://schemas.openxmlformats.org/officeDocument/2006/relationships/hyperlink" Target="https://podminky.urs.cz/item/CS_URS_2025_01/469972121" TargetMode="External" /><Relationship Id="rId46" Type="http://schemas.openxmlformats.org/officeDocument/2006/relationships/hyperlink" Target="https://podminky.urs.cz/item/CS_URS_2025_01/469973111" TargetMode="External" /><Relationship Id="rId47" Type="http://schemas.openxmlformats.org/officeDocument/2006/relationships/hyperlink" Target="https://podminky.urs.cz/item/CS_URS_2025_01/469973115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211813" TargetMode="External" /><Relationship Id="rId2" Type="http://schemas.openxmlformats.org/officeDocument/2006/relationships/hyperlink" Target="https://podminky.urs.cz/item/CS_URS_2025_01/741311817" TargetMode="External" /><Relationship Id="rId3" Type="http://schemas.openxmlformats.org/officeDocument/2006/relationships/hyperlink" Target="https://podminky.urs.cz/item/CS_URS_2025_01/741315813" TargetMode="External" /><Relationship Id="rId4" Type="http://schemas.openxmlformats.org/officeDocument/2006/relationships/hyperlink" Target="https://podminky.urs.cz/item/CS_URS_2025_01/741210003" TargetMode="External" /><Relationship Id="rId5" Type="http://schemas.openxmlformats.org/officeDocument/2006/relationships/hyperlink" Target="https://podminky.urs.cz/item/CS_URS_2025_01/741210003" TargetMode="External" /><Relationship Id="rId6" Type="http://schemas.openxmlformats.org/officeDocument/2006/relationships/hyperlink" Target="https://podminky.urs.cz/item/CS_URS_2025_01/741210001" TargetMode="External" /><Relationship Id="rId7" Type="http://schemas.openxmlformats.org/officeDocument/2006/relationships/hyperlink" Target="https://podminky.urs.cz/item/CS_URS_2025_01/741110513" TargetMode="External" /><Relationship Id="rId8" Type="http://schemas.openxmlformats.org/officeDocument/2006/relationships/hyperlink" Target="https://podminky.urs.cz/item/CS_URS_2025_01/741110541" TargetMode="External" /><Relationship Id="rId9" Type="http://schemas.openxmlformats.org/officeDocument/2006/relationships/hyperlink" Target="https://podminky.urs.cz/item/CS_URS_2025_01/741110511" TargetMode="External" /><Relationship Id="rId10" Type="http://schemas.openxmlformats.org/officeDocument/2006/relationships/hyperlink" Target="https://podminky.urs.cz/item/CS_URS_2025_01/741122232" TargetMode="External" /><Relationship Id="rId11" Type="http://schemas.openxmlformats.org/officeDocument/2006/relationships/hyperlink" Target="https://podminky.urs.cz/item/CS_URS_2025_01/741122211" TargetMode="External" /><Relationship Id="rId12" Type="http://schemas.openxmlformats.org/officeDocument/2006/relationships/hyperlink" Target="https://podminky.urs.cz/item/CS_URS_2025_01/741120101" TargetMode="External" /><Relationship Id="rId13" Type="http://schemas.openxmlformats.org/officeDocument/2006/relationships/hyperlink" Target="https://podminky.urs.cz/item/CS_URS_2025_01/742124001" TargetMode="External" /><Relationship Id="rId14" Type="http://schemas.openxmlformats.org/officeDocument/2006/relationships/hyperlink" Target="https://podminky.urs.cz/item/CS_URS_2025_01/460952212" TargetMode="External" /><Relationship Id="rId15" Type="http://schemas.openxmlformats.org/officeDocument/2006/relationships/hyperlink" Target="https://podminky.urs.cz/item/CS_URS_2025_01/612315411" TargetMode="External" /><Relationship Id="rId16" Type="http://schemas.openxmlformats.org/officeDocument/2006/relationships/hyperlink" Target="https://podminky.urs.cz/item/CS_URS_2025_01/612315211" TargetMode="External" /><Relationship Id="rId17" Type="http://schemas.openxmlformats.org/officeDocument/2006/relationships/hyperlink" Target="https://podminky.urs.cz/item/CS_URS_2025_01/741130001" TargetMode="External" /><Relationship Id="rId18" Type="http://schemas.openxmlformats.org/officeDocument/2006/relationships/hyperlink" Target="https://podminky.urs.cz/item/CS_URS_2025_01/741130003" TargetMode="External" /><Relationship Id="rId19" Type="http://schemas.openxmlformats.org/officeDocument/2006/relationships/hyperlink" Target="https://podminky.urs.cz/item/CS_URS_2025_01/742124005" TargetMode="External" /><Relationship Id="rId20" Type="http://schemas.openxmlformats.org/officeDocument/2006/relationships/hyperlink" Target="https://podminky.urs.cz/item/CS_URS_2025_01/741310101" TargetMode="External" /><Relationship Id="rId21" Type="http://schemas.openxmlformats.org/officeDocument/2006/relationships/hyperlink" Target="https://podminky.urs.cz/item/CS_URS_2025_01/741310121" TargetMode="External" /><Relationship Id="rId22" Type="http://schemas.openxmlformats.org/officeDocument/2006/relationships/hyperlink" Target="https://podminky.urs.cz/item/CS_URS_2025_01/741313007" TargetMode="External" /><Relationship Id="rId23" Type="http://schemas.openxmlformats.org/officeDocument/2006/relationships/hyperlink" Target="https://podminky.urs.cz/item/CS_URS_2025_01/741112071" TargetMode="External" /><Relationship Id="rId24" Type="http://schemas.openxmlformats.org/officeDocument/2006/relationships/hyperlink" Target="https://podminky.urs.cz/item/CS_URS_2025_01/469971111" TargetMode="External" /><Relationship Id="rId25" Type="http://schemas.openxmlformats.org/officeDocument/2006/relationships/hyperlink" Target="https://podminky.urs.cz/item/CS_URS_2025_01/469971121" TargetMode="External" /><Relationship Id="rId26" Type="http://schemas.openxmlformats.org/officeDocument/2006/relationships/hyperlink" Target="https://podminky.urs.cz/item/CS_URS_2025_01/469972111" TargetMode="External" /><Relationship Id="rId27" Type="http://schemas.openxmlformats.org/officeDocument/2006/relationships/hyperlink" Target="https://podminky.urs.cz/item/CS_URS_2025_01/469972121" TargetMode="External" /><Relationship Id="rId28" Type="http://schemas.openxmlformats.org/officeDocument/2006/relationships/hyperlink" Target="https://podminky.urs.cz/item/CS_URS_2025_01/469973116" TargetMode="External" /><Relationship Id="rId29" Type="http://schemas.openxmlformats.org/officeDocument/2006/relationships/hyperlink" Target="https://podminky.urs.cz/item/CS_URS_2025_01/741810002" TargetMode="External" /><Relationship Id="rId30" Type="http://schemas.openxmlformats.org/officeDocument/2006/relationships/hyperlink" Target="https://podminky.urs.cz/item/CS_URS_2025_01/210292022" TargetMode="External" /><Relationship Id="rId31" Type="http://schemas.openxmlformats.org/officeDocument/2006/relationships/hyperlink" Target="https://podminky.urs.cz/item/CS_URS_2025_01/049303000" TargetMode="External" /><Relationship Id="rId32" Type="http://schemas.openxmlformats.org/officeDocument/2006/relationships/hyperlink" Target="https://podminky.urs.cz/item/CS_URS_2025_01/092203000" TargetMode="External" /><Relationship Id="rId33" Type="http://schemas.openxmlformats.org/officeDocument/2006/relationships/hyperlink" Target="https://podminky.urs.cz/item/CS_URS_2025_01/013254000" TargetMode="External" /><Relationship Id="rId34" Type="http://schemas.openxmlformats.org/officeDocument/2006/relationships/hyperlink" Target="https://podminky.urs.cz/item/CS_URS_2025_01/031002000" TargetMode="External" /><Relationship Id="rId35" Type="http://schemas.openxmlformats.org/officeDocument/2006/relationships/hyperlink" Target="https://podminky.urs.cz/item/CS_URS_2025_01/039002000" TargetMode="External" /><Relationship Id="rId36" Type="http://schemas.openxmlformats.org/officeDocument/2006/relationships/hyperlink" Target="https://podminky.urs.cz/item/CS_URS_2024_02/045303000" TargetMode="External" /><Relationship Id="rId3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31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33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33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23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36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38</v>
      </c>
      <c r="AO20" s="23"/>
      <c r="AP20" s="23"/>
      <c r="AQ20" s="23"/>
      <c r="AR20" s="21"/>
      <c r="BG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2024099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ZŠ Hrabina - rekonstrukce rozvodů elektřiny ZŠ Ostravská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11. 2. 2025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ZŠ a MŠ Český Těšín Hrabina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34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32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Stecovi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4" t="s">
        <v>72</v>
      </c>
      <c r="BE52" s="94" t="s">
        <v>73</v>
      </c>
      <c r="BF52" s="95" t="s">
        <v>74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75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ROUND(SUM(AS55:AS56),2)</f>
        <v>0</v>
      </c>
      <c r="AT54" s="107">
        <f>ROUND(SUM(AT55:AT56),2)</f>
        <v>0</v>
      </c>
      <c r="AU54" s="108">
        <f>ROUND(SUM(AU55:AU56),2)</f>
        <v>0</v>
      </c>
      <c r="AV54" s="108">
        <f>ROUND(SUM(AX54:AY54),2)</f>
        <v>0</v>
      </c>
      <c r="AW54" s="109">
        <f>ROUND(SUM(AW55:AW56),5)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ROUND(SUM(BB55:BB56),2)</f>
        <v>0</v>
      </c>
      <c r="BC54" s="108">
        <f>ROUND(SUM(BC55:BC56),2)</f>
        <v>0</v>
      </c>
      <c r="BD54" s="108">
        <f>ROUND(SUM(BD55:BD56),2)</f>
        <v>0</v>
      </c>
      <c r="BE54" s="108">
        <f>ROUND(SUM(BE55:BE56),2)</f>
        <v>0</v>
      </c>
      <c r="BF54" s="110">
        <f>ROUND(SUM(BF55:BF56),2)</f>
        <v>0</v>
      </c>
      <c r="BG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6</v>
      </c>
      <c r="BX54" s="111" t="s">
        <v>80</v>
      </c>
      <c r="CL54" s="111" t="s">
        <v>20</v>
      </c>
    </row>
    <row r="55" s="7" customFormat="1" ht="24.7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'SO_01 - Rekonstrukce 1NP ...'!K32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84</v>
      </c>
      <c r="AR55" s="120"/>
      <c r="AS55" s="121">
        <f>'SO_01 - Rekonstrukce 1NP ...'!K30</f>
        <v>0</v>
      </c>
      <c r="AT55" s="122">
        <f>'SO_01 - Rekonstrukce 1NP ...'!K31</f>
        <v>0</v>
      </c>
      <c r="AU55" s="122">
        <v>0</v>
      </c>
      <c r="AV55" s="122">
        <f>ROUND(SUM(AX55:AY55),2)</f>
        <v>0</v>
      </c>
      <c r="AW55" s="123">
        <f>'SO_01 - Rekonstrukce 1NP ...'!T92</f>
        <v>0</v>
      </c>
      <c r="AX55" s="122">
        <f>'SO_01 - Rekonstrukce 1NP ...'!K35</f>
        <v>0</v>
      </c>
      <c r="AY55" s="122">
        <f>'SO_01 - Rekonstrukce 1NP ...'!K36</f>
        <v>0</v>
      </c>
      <c r="AZ55" s="122">
        <f>'SO_01 - Rekonstrukce 1NP ...'!K37</f>
        <v>0</v>
      </c>
      <c r="BA55" s="122">
        <f>'SO_01 - Rekonstrukce 1NP ...'!K38</f>
        <v>0</v>
      </c>
      <c r="BB55" s="122">
        <f>'SO_01 - Rekonstrukce 1NP ...'!F35</f>
        <v>0</v>
      </c>
      <c r="BC55" s="122">
        <f>'SO_01 - Rekonstrukce 1NP ...'!F36</f>
        <v>0</v>
      </c>
      <c r="BD55" s="122">
        <f>'SO_01 - Rekonstrukce 1NP ...'!F37</f>
        <v>0</v>
      </c>
      <c r="BE55" s="122">
        <f>'SO_01 - Rekonstrukce 1NP ...'!F38</f>
        <v>0</v>
      </c>
      <c r="BF55" s="124">
        <f>'SO_01 - Rekonstrukce 1NP ...'!F39</f>
        <v>0</v>
      </c>
      <c r="BG55" s="7"/>
      <c r="BT55" s="125" t="s">
        <v>85</v>
      </c>
      <c r="BV55" s="125" t="s">
        <v>79</v>
      </c>
      <c r="BW55" s="125" t="s">
        <v>86</v>
      </c>
      <c r="BX55" s="125" t="s">
        <v>6</v>
      </c>
      <c r="CL55" s="125" t="s">
        <v>20</v>
      </c>
      <c r="CM55" s="125" t="s">
        <v>87</v>
      </c>
    </row>
    <row r="56" s="7" customFormat="1" ht="16.5" customHeight="1">
      <c r="A56" s="113" t="s">
        <v>81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'SO_02 - Rekonstrukce U1 2...'!K32</f>
        <v>0</v>
      </c>
      <c r="AH56" s="117"/>
      <c r="AI56" s="117"/>
      <c r="AJ56" s="117"/>
      <c r="AK56" s="117"/>
      <c r="AL56" s="117"/>
      <c r="AM56" s="117"/>
      <c r="AN56" s="118">
        <f>SUM(AG56,AV56)</f>
        <v>0</v>
      </c>
      <c r="AO56" s="117"/>
      <c r="AP56" s="117"/>
      <c r="AQ56" s="119" t="s">
        <v>84</v>
      </c>
      <c r="AR56" s="120"/>
      <c r="AS56" s="126">
        <f>'SO_02 - Rekonstrukce U1 2...'!K30</f>
        <v>0</v>
      </c>
      <c r="AT56" s="127">
        <f>'SO_02 - Rekonstrukce U1 2...'!K31</f>
        <v>0</v>
      </c>
      <c r="AU56" s="127">
        <v>0</v>
      </c>
      <c r="AV56" s="127">
        <f>ROUND(SUM(AX56:AY56),2)</f>
        <v>0</v>
      </c>
      <c r="AW56" s="128">
        <f>'SO_02 - Rekonstrukce U1 2...'!T92</f>
        <v>0</v>
      </c>
      <c r="AX56" s="127">
        <f>'SO_02 - Rekonstrukce U1 2...'!K35</f>
        <v>0</v>
      </c>
      <c r="AY56" s="127">
        <f>'SO_02 - Rekonstrukce U1 2...'!K36</f>
        <v>0</v>
      </c>
      <c r="AZ56" s="127">
        <f>'SO_02 - Rekonstrukce U1 2...'!K37</f>
        <v>0</v>
      </c>
      <c r="BA56" s="127">
        <f>'SO_02 - Rekonstrukce U1 2...'!K38</f>
        <v>0</v>
      </c>
      <c r="BB56" s="127">
        <f>'SO_02 - Rekonstrukce U1 2...'!F35</f>
        <v>0</v>
      </c>
      <c r="BC56" s="127">
        <f>'SO_02 - Rekonstrukce U1 2...'!F36</f>
        <v>0</v>
      </c>
      <c r="BD56" s="127">
        <f>'SO_02 - Rekonstrukce U1 2...'!F37</f>
        <v>0</v>
      </c>
      <c r="BE56" s="127">
        <f>'SO_02 - Rekonstrukce U1 2...'!F38</f>
        <v>0</v>
      </c>
      <c r="BF56" s="129">
        <f>'SO_02 - Rekonstrukce U1 2...'!F39</f>
        <v>0</v>
      </c>
      <c r="BG56" s="7"/>
      <c r="BT56" s="125" t="s">
        <v>85</v>
      </c>
      <c r="BV56" s="125" t="s">
        <v>79</v>
      </c>
      <c r="BW56" s="125" t="s">
        <v>90</v>
      </c>
      <c r="BX56" s="125" t="s">
        <v>6</v>
      </c>
      <c r="CL56" s="125" t="s">
        <v>20</v>
      </c>
      <c r="CM56" s="125" t="s">
        <v>87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</row>
  </sheetData>
  <sheetProtection sheet="1" formatColumns="0" formatRows="0" objects="1" scenarios="1" spinCount="100000" saltValue="a1Uos/F52Iqcq5mpmh4LgxKpvHLpENOHuUo/FTpF3hLo+5yXqet74ocsvSGCBa4jjfI2pUoXrtIfqv6ScBcPqQ==" hashValue="AVoDR1MyBkUjcH2U9NcSH1VJEG1duJKOnOjx5TXOWVewOdq/6CuhuJtK6v2Rbf3gp/Yr80PvX8E+uX5BD+hDFw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SO_01 - Rekonstrukce 1NP ...'!C2" display="/"/>
    <hyperlink ref="A56" location="'SO_02 - Rekonstrukce U1 2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87</v>
      </c>
    </row>
    <row r="4" s="1" customFormat="1" ht="24.96" customHeight="1">
      <c r="B4" s="21"/>
      <c r="D4" s="132" t="s">
        <v>91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ZŠ Hrabina - rekonstrukce rozvodů elektřiny ZŠ Ostravská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93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11. 2. 2025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31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32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34</v>
      </c>
      <c r="E20" s="39"/>
      <c r="F20" s="39"/>
      <c r="G20" s="39"/>
      <c r="H20" s="39"/>
      <c r="I20" s="134" t="s">
        <v>27</v>
      </c>
      <c r="J20" s="138" t="str">
        <f>IF('Rekapitulace stavby'!AN16="","",'Rekapitulace stavby'!AN16)</f>
        <v/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stavby'!E17="","",'Rekapitulace stavby'!E17)</f>
        <v xml:space="preserve"> </v>
      </c>
      <c r="F21" s="39"/>
      <c r="G21" s="39"/>
      <c r="H21" s="39"/>
      <c r="I21" s="134" t="s">
        <v>30</v>
      </c>
      <c r="J21" s="138" t="str">
        <f>IF('Rekapitulace stavby'!AN17="","",'Rekapitulace stavby'!AN17)</f>
        <v/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38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39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94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95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41</v>
      </c>
      <c r="E32" s="39"/>
      <c r="F32" s="39"/>
      <c r="G32" s="39"/>
      <c r="H32" s="39"/>
      <c r="I32" s="39"/>
      <c r="J32" s="39"/>
      <c r="K32" s="147">
        <f>ROUND(K92,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43</v>
      </c>
      <c r="G34" s="39"/>
      <c r="H34" s="39"/>
      <c r="I34" s="148" t="s">
        <v>42</v>
      </c>
      <c r="J34" s="39"/>
      <c r="K34" s="148" t="s">
        <v>44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45</v>
      </c>
      <c r="E35" s="134" t="s">
        <v>46</v>
      </c>
      <c r="F35" s="145">
        <f>ROUND((SUM(BE92:BE332)),  2)</f>
        <v>0</v>
      </c>
      <c r="G35" s="39"/>
      <c r="H35" s="39"/>
      <c r="I35" s="150">
        <v>0.20999999999999999</v>
      </c>
      <c r="J35" s="39"/>
      <c r="K35" s="145">
        <f>ROUND(((SUM(BE92:BE332))*I35),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47</v>
      </c>
      <c r="F36" s="145">
        <f>ROUND((SUM(BF92:BF332)),  2)</f>
        <v>0</v>
      </c>
      <c r="G36" s="39"/>
      <c r="H36" s="39"/>
      <c r="I36" s="150">
        <v>0.12</v>
      </c>
      <c r="J36" s="39"/>
      <c r="K36" s="145">
        <f>ROUND(((SUM(BF92:BF332))*I36),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5">
        <f>ROUND((SUM(BG92:BG332)),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49</v>
      </c>
      <c r="F38" s="145">
        <f>ROUND((SUM(BH92:BH332)),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50</v>
      </c>
      <c r="F39" s="145">
        <f>ROUND((SUM(BI92:BI332)),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51</v>
      </c>
      <c r="E41" s="153"/>
      <c r="F41" s="153"/>
      <c r="G41" s="154" t="s">
        <v>52</v>
      </c>
      <c r="H41" s="155" t="s">
        <v>53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ZŠ Hrabina - rekonstrukce rozvodů elektřiny ZŠ Ostravská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92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SO_01 - Rekonstrukce 1NP chodby + přívodní kabely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 xml:space="preserve"> </v>
      </c>
      <c r="G54" s="41"/>
      <c r="H54" s="41"/>
      <c r="I54" s="33" t="s">
        <v>24</v>
      </c>
      <c r="J54" s="73" t="str">
        <f>IF(J12="","",J12)</f>
        <v>11. 2. 2025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ZŠ a MŠ Český Těšín Hrabina</v>
      </c>
      <c r="G56" s="41"/>
      <c r="H56" s="41"/>
      <c r="I56" s="33" t="s">
        <v>34</v>
      </c>
      <c r="J56" s="37" t="str">
        <f>E21</f>
        <v xml:space="preserve"> 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32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Stecovi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97</v>
      </c>
      <c r="D59" s="164"/>
      <c r="E59" s="164"/>
      <c r="F59" s="164"/>
      <c r="G59" s="164"/>
      <c r="H59" s="164"/>
      <c r="I59" s="165" t="s">
        <v>98</v>
      </c>
      <c r="J59" s="165" t="s">
        <v>99</v>
      </c>
      <c r="K59" s="165" t="s">
        <v>100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75</v>
      </c>
      <c r="D61" s="41"/>
      <c r="E61" s="41"/>
      <c r="F61" s="41"/>
      <c r="G61" s="41"/>
      <c r="H61" s="41"/>
      <c r="I61" s="103">
        <f>Q92</f>
        <v>0</v>
      </c>
      <c r="J61" s="103">
        <f>R92</f>
        <v>0</v>
      </c>
      <c r="K61" s="103">
        <f>K92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101</v>
      </c>
    </row>
    <row r="62" s="9" customFormat="1" ht="24.96" customHeight="1">
      <c r="A62" s="9"/>
      <c r="B62" s="167"/>
      <c r="C62" s="168"/>
      <c r="D62" s="169" t="s">
        <v>102</v>
      </c>
      <c r="E62" s="170"/>
      <c r="F62" s="170"/>
      <c r="G62" s="170"/>
      <c r="H62" s="170"/>
      <c r="I62" s="171">
        <f>Q93</f>
        <v>0</v>
      </c>
      <c r="J62" s="171">
        <f>R93</f>
        <v>0</v>
      </c>
      <c r="K62" s="171">
        <f>K93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7">
        <f>Q94</f>
        <v>0</v>
      </c>
      <c r="J63" s="177">
        <f>R94</f>
        <v>0</v>
      </c>
      <c r="K63" s="177">
        <f>K94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104</v>
      </c>
      <c r="E64" s="176"/>
      <c r="F64" s="176"/>
      <c r="G64" s="176"/>
      <c r="H64" s="176"/>
      <c r="I64" s="177">
        <f>Q111</f>
        <v>0</v>
      </c>
      <c r="J64" s="177">
        <f>R111</f>
        <v>0</v>
      </c>
      <c r="K64" s="177">
        <f>K111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105</v>
      </c>
      <c r="E65" s="176"/>
      <c r="F65" s="176"/>
      <c r="G65" s="176"/>
      <c r="H65" s="176"/>
      <c r="I65" s="177">
        <f>Q121</f>
        <v>0</v>
      </c>
      <c r="J65" s="177">
        <f>R121</f>
        <v>0</v>
      </c>
      <c r="K65" s="177">
        <f>K121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106</v>
      </c>
      <c r="E66" s="176"/>
      <c r="F66" s="176"/>
      <c r="G66" s="176"/>
      <c r="H66" s="176"/>
      <c r="I66" s="177">
        <f>Q134</f>
        <v>0</v>
      </c>
      <c r="J66" s="177">
        <f>R134</f>
        <v>0</v>
      </c>
      <c r="K66" s="177">
        <f>K134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107</v>
      </c>
      <c r="E67" s="176"/>
      <c r="F67" s="176"/>
      <c r="G67" s="176"/>
      <c r="H67" s="176"/>
      <c r="I67" s="177">
        <f>Q147</f>
        <v>0</v>
      </c>
      <c r="J67" s="177">
        <f>R147</f>
        <v>0</v>
      </c>
      <c r="K67" s="177">
        <f>K147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108</v>
      </c>
      <c r="E68" s="176"/>
      <c r="F68" s="176"/>
      <c r="G68" s="176"/>
      <c r="H68" s="176"/>
      <c r="I68" s="177">
        <f>Q157</f>
        <v>0</v>
      </c>
      <c r="J68" s="177">
        <f>R157</f>
        <v>0</v>
      </c>
      <c r="K68" s="177">
        <f>K157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109</v>
      </c>
      <c r="E69" s="176"/>
      <c r="F69" s="176"/>
      <c r="G69" s="176"/>
      <c r="H69" s="176"/>
      <c r="I69" s="177">
        <f>Q196</f>
        <v>0</v>
      </c>
      <c r="J69" s="177">
        <f>R196</f>
        <v>0</v>
      </c>
      <c r="K69" s="177">
        <f>K196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110</v>
      </c>
      <c r="E70" s="176"/>
      <c r="F70" s="176"/>
      <c r="G70" s="176"/>
      <c r="H70" s="176"/>
      <c r="I70" s="177">
        <f>Q273</f>
        <v>0</v>
      </c>
      <c r="J70" s="177">
        <f>R273</f>
        <v>0</v>
      </c>
      <c r="K70" s="177">
        <f>K273</f>
        <v>0</v>
      </c>
      <c r="L70" s="174"/>
      <c r="M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111</v>
      </c>
      <c r="E71" s="176"/>
      <c r="F71" s="176"/>
      <c r="G71" s="176"/>
      <c r="H71" s="176"/>
      <c r="I71" s="177">
        <f>Q289</f>
        <v>0</v>
      </c>
      <c r="J71" s="177">
        <f>R289</f>
        <v>0</v>
      </c>
      <c r="K71" s="177">
        <f>K289</f>
        <v>0</v>
      </c>
      <c r="L71" s="174"/>
      <c r="M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112</v>
      </c>
      <c r="E72" s="176"/>
      <c r="F72" s="176"/>
      <c r="G72" s="176"/>
      <c r="H72" s="176"/>
      <c r="I72" s="177">
        <f>Q322</f>
        <v>0</v>
      </c>
      <c r="J72" s="177">
        <f>R322</f>
        <v>0</v>
      </c>
      <c r="K72" s="177">
        <f>K322</f>
        <v>0</v>
      </c>
      <c r="L72" s="174"/>
      <c r="M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113</v>
      </c>
      <c r="D79" s="41"/>
      <c r="E79" s="41"/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17</v>
      </c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2" t="str">
        <f>E7</f>
        <v>ZŠ Hrabina - rekonstrukce rozvodů elektřiny ZŠ Ostravská</v>
      </c>
      <c r="F82" s="33"/>
      <c r="G82" s="33"/>
      <c r="H82" s="33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92</v>
      </c>
      <c r="D83" s="41"/>
      <c r="E83" s="41"/>
      <c r="F83" s="41"/>
      <c r="G83" s="41"/>
      <c r="H83" s="41"/>
      <c r="I83" s="41"/>
      <c r="J83" s="41"/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SO_01 - Rekonstrukce 1NP chodby + přívodní kabely</v>
      </c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22</v>
      </c>
      <c r="D86" s="41"/>
      <c r="E86" s="41"/>
      <c r="F86" s="28" t="str">
        <f>F12</f>
        <v xml:space="preserve"> </v>
      </c>
      <c r="G86" s="41"/>
      <c r="H86" s="41"/>
      <c r="I86" s="33" t="s">
        <v>24</v>
      </c>
      <c r="J86" s="73" t="str">
        <f>IF(J12="","",J12)</f>
        <v>11. 2. 2025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26</v>
      </c>
      <c r="D88" s="41"/>
      <c r="E88" s="41"/>
      <c r="F88" s="28" t="str">
        <f>E15</f>
        <v>ZŠ a MŠ Český Těšín Hrabina</v>
      </c>
      <c r="G88" s="41"/>
      <c r="H88" s="41"/>
      <c r="I88" s="33" t="s">
        <v>34</v>
      </c>
      <c r="J88" s="37" t="str">
        <f>E21</f>
        <v xml:space="preserve"> </v>
      </c>
      <c r="K88" s="41"/>
      <c r="L88" s="41"/>
      <c r="M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32</v>
      </c>
      <c r="D89" s="41"/>
      <c r="E89" s="41"/>
      <c r="F89" s="28" t="str">
        <f>IF(E18="","",E18)</f>
        <v>Vyplň údaj</v>
      </c>
      <c r="G89" s="41"/>
      <c r="H89" s="41"/>
      <c r="I89" s="33" t="s">
        <v>35</v>
      </c>
      <c r="J89" s="37" t="str">
        <f>E24</f>
        <v>Stecovi s.r.o.</v>
      </c>
      <c r="K89" s="41"/>
      <c r="L89" s="41"/>
      <c r="M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9"/>
      <c r="B91" s="180"/>
      <c r="C91" s="181" t="s">
        <v>114</v>
      </c>
      <c r="D91" s="182" t="s">
        <v>60</v>
      </c>
      <c r="E91" s="182" t="s">
        <v>56</v>
      </c>
      <c r="F91" s="182" t="s">
        <v>57</v>
      </c>
      <c r="G91" s="182" t="s">
        <v>115</v>
      </c>
      <c r="H91" s="182" t="s">
        <v>116</v>
      </c>
      <c r="I91" s="182" t="s">
        <v>117</v>
      </c>
      <c r="J91" s="182" t="s">
        <v>118</v>
      </c>
      <c r="K91" s="182" t="s">
        <v>100</v>
      </c>
      <c r="L91" s="183" t="s">
        <v>119</v>
      </c>
      <c r="M91" s="184"/>
      <c r="N91" s="93" t="s">
        <v>20</v>
      </c>
      <c r="O91" s="94" t="s">
        <v>45</v>
      </c>
      <c r="P91" s="94" t="s">
        <v>120</v>
      </c>
      <c r="Q91" s="94" t="s">
        <v>121</v>
      </c>
      <c r="R91" s="94" t="s">
        <v>122</v>
      </c>
      <c r="S91" s="94" t="s">
        <v>123</v>
      </c>
      <c r="T91" s="94" t="s">
        <v>124</v>
      </c>
      <c r="U91" s="94" t="s">
        <v>125</v>
      </c>
      <c r="V91" s="94" t="s">
        <v>126</v>
      </c>
      <c r="W91" s="94" t="s">
        <v>127</v>
      </c>
      <c r="X91" s="95" t="s">
        <v>128</v>
      </c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39"/>
      <c r="B92" s="40"/>
      <c r="C92" s="100" t="s">
        <v>129</v>
      </c>
      <c r="D92" s="41"/>
      <c r="E92" s="41"/>
      <c r="F92" s="41"/>
      <c r="G92" s="41"/>
      <c r="H92" s="41"/>
      <c r="I92" s="41"/>
      <c r="J92" s="41"/>
      <c r="K92" s="185">
        <f>BK92</f>
        <v>0</v>
      </c>
      <c r="L92" s="41"/>
      <c r="M92" s="45"/>
      <c r="N92" s="96"/>
      <c r="O92" s="186"/>
      <c r="P92" s="97"/>
      <c r="Q92" s="187">
        <f>Q93</f>
        <v>0</v>
      </c>
      <c r="R92" s="187">
        <f>R93</f>
        <v>0</v>
      </c>
      <c r="S92" s="97"/>
      <c r="T92" s="188">
        <f>T93</f>
        <v>0</v>
      </c>
      <c r="U92" s="97"/>
      <c r="V92" s="188">
        <f>V93</f>
        <v>1.4549761099999996</v>
      </c>
      <c r="W92" s="97"/>
      <c r="X92" s="189">
        <f>X93</f>
        <v>1.0889</v>
      </c>
      <c r="Y92" s="39"/>
      <c r="Z92" s="39"/>
      <c r="AA92" s="39"/>
      <c r="AB92" s="39"/>
      <c r="AC92" s="39"/>
      <c r="AD92" s="39"/>
      <c r="AE92" s="39"/>
      <c r="AT92" s="18" t="s">
        <v>76</v>
      </c>
      <c r="AU92" s="18" t="s">
        <v>101</v>
      </c>
      <c r="BK92" s="190">
        <f>BK93</f>
        <v>0</v>
      </c>
    </row>
    <row r="93" s="12" customFormat="1" ht="25.92" customHeight="1">
      <c r="A93" s="12"/>
      <c r="B93" s="191"/>
      <c r="C93" s="192"/>
      <c r="D93" s="193" t="s">
        <v>76</v>
      </c>
      <c r="E93" s="194" t="s">
        <v>130</v>
      </c>
      <c r="F93" s="194" t="s">
        <v>131</v>
      </c>
      <c r="G93" s="192"/>
      <c r="H93" s="192"/>
      <c r="I93" s="195"/>
      <c r="J93" s="195"/>
      <c r="K93" s="196">
        <f>BK93</f>
        <v>0</v>
      </c>
      <c r="L93" s="192"/>
      <c r="M93" s="197"/>
      <c r="N93" s="198"/>
      <c r="O93" s="199"/>
      <c r="P93" s="199"/>
      <c r="Q93" s="200">
        <f>Q94+Q111+Q121+Q134+Q147+Q157+Q196+Q273+Q289+Q322</f>
        <v>0</v>
      </c>
      <c r="R93" s="200">
        <f>R94+R111+R121+R134+R147+R157+R196+R273+R289+R322</f>
        <v>0</v>
      </c>
      <c r="S93" s="199"/>
      <c r="T93" s="201">
        <f>T94+T111+T121+T134+T147+T157+T196+T273+T289+T322</f>
        <v>0</v>
      </c>
      <c r="U93" s="199"/>
      <c r="V93" s="201">
        <f>V94+V111+V121+V134+V147+V157+V196+V273+V289+V322</f>
        <v>1.4549761099999996</v>
      </c>
      <c r="W93" s="199"/>
      <c r="X93" s="202">
        <f>X94+X111+X121+X134+X147+X157+X196+X273+X289+X322</f>
        <v>1.0889</v>
      </c>
      <c r="Y93" s="12"/>
      <c r="Z93" s="12"/>
      <c r="AA93" s="12"/>
      <c r="AB93" s="12"/>
      <c r="AC93" s="12"/>
      <c r="AD93" s="12"/>
      <c r="AE93" s="12"/>
      <c r="AR93" s="203" t="s">
        <v>87</v>
      </c>
      <c r="AT93" s="204" t="s">
        <v>76</v>
      </c>
      <c r="AU93" s="204" t="s">
        <v>77</v>
      </c>
      <c r="AY93" s="203" t="s">
        <v>132</v>
      </c>
      <c r="BK93" s="205">
        <f>BK94+BK111+BK121+BK134+BK147+BK157+BK196+BK273+BK289+BK322</f>
        <v>0</v>
      </c>
    </row>
    <row r="94" s="12" customFormat="1" ht="22.8" customHeight="1">
      <c r="A94" s="12"/>
      <c r="B94" s="191"/>
      <c r="C94" s="192"/>
      <c r="D94" s="193" t="s">
        <v>76</v>
      </c>
      <c r="E94" s="206" t="s">
        <v>133</v>
      </c>
      <c r="F94" s="206" t="s">
        <v>134</v>
      </c>
      <c r="G94" s="192"/>
      <c r="H94" s="192"/>
      <c r="I94" s="195"/>
      <c r="J94" s="195"/>
      <c r="K94" s="207">
        <f>BK94</f>
        <v>0</v>
      </c>
      <c r="L94" s="192"/>
      <c r="M94" s="197"/>
      <c r="N94" s="198"/>
      <c r="O94" s="199"/>
      <c r="P94" s="199"/>
      <c r="Q94" s="200">
        <f>SUM(Q95:Q110)</f>
        <v>0</v>
      </c>
      <c r="R94" s="200">
        <f>SUM(R95:R110)</f>
        <v>0</v>
      </c>
      <c r="S94" s="199"/>
      <c r="T94" s="201">
        <f>SUM(T95:T110)</f>
        <v>0</v>
      </c>
      <c r="U94" s="199"/>
      <c r="V94" s="201">
        <f>SUM(V95:V110)</f>
        <v>0</v>
      </c>
      <c r="W94" s="199"/>
      <c r="X94" s="202">
        <f>SUM(X95:X110)</f>
        <v>0.32089999999999996</v>
      </c>
      <c r="Y94" s="12"/>
      <c r="Z94" s="12"/>
      <c r="AA94" s="12"/>
      <c r="AB94" s="12"/>
      <c r="AC94" s="12"/>
      <c r="AD94" s="12"/>
      <c r="AE94" s="12"/>
      <c r="AR94" s="203" t="s">
        <v>85</v>
      </c>
      <c r="AT94" s="204" t="s">
        <v>76</v>
      </c>
      <c r="AU94" s="204" t="s">
        <v>85</v>
      </c>
      <c r="AY94" s="203" t="s">
        <v>132</v>
      </c>
      <c r="BK94" s="205">
        <f>SUM(BK95:BK110)</f>
        <v>0</v>
      </c>
    </row>
    <row r="95" s="2" customFormat="1">
      <c r="A95" s="39"/>
      <c r="B95" s="40"/>
      <c r="C95" s="208" t="s">
        <v>85</v>
      </c>
      <c r="D95" s="208" t="s">
        <v>135</v>
      </c>
      <c r="E95" s="209" t="s">
        <v>136</v>
      </c>
      <c r="F95" s="210" t="s">
        <v>137</v>
      </c>
      <c r="G95" s="211" t="s">
        <v>138</v>
      </c>
      <c r="H95" s="212">
        <v>2</v>
      </c>
      <c r="I95" s="213"/>
      <c r="J95" s="213"/>
      <c r="K95" s="214">
        <f>ROUND(P95*H95,2)</f>
        <v>0</v>
      </c>
      <c r="L95" s="210" t="s">
        <v>139</v>
      </c>
      <c r="M95" s="45"/>
      <c r="N95" s="215" t="s">
        <v>20</v>
      </c>
      <c r="O95" s="216" t="s">
        <v>46</v>
      </c>
      <c r="P95" s="217">
        <f>I95+J95</f>
        <v>0</v>
      </c>
      <c r="Q95" s="217">
        <f>ROUND(I95*H95,2)</f>
        <v>0</v>
      </c>
      <c r="R95" s="217">
        <f>ROUND(J95*H95,2)</f>
        <v>0</v>
      </c>
      <c r="S95" s="85"/>
      <c r="T95" s="218">
        <f>S95*H95</f>
        <v>0</v>
      </c>
      <c r="U95" s="218">
        <v>0</v>
      </c>
      <c r="V95" s="218">
        <f>U95*H95</f>
        <v>0</v>
      </c>
      <c r="W95" s="218">
        <v>0.13</v>
      </c>
      <c r="X95" s="219">
        <f>W95*H95</f>
        <v>0.26000000000000001</v>
      </c>
      <c r="Y95" s="39"/>
      <c r="Z95" s="39"/>
      <c r="AA95" s="39"/>
      <c r="AB95" s="39"/>
      <c r="AC95" s="39"/>
      <c r="AD95" s="39"/>
      <c r="AE95" s="39"/>
      <c r="AR95" s="220" t="s">
        <v>140</v>
      </c>
      <c r="AT95" s="220" t="s">
        <v>135</v>
      </c>
      <c r="AU95" s="220" t="s">
        <v>87</v>
      </c>
      <c r="AY95" s="18" t="s">
        <v>132</v>
      </c>
      <c r="BE95" s="221">
        <f>IF(O95="základní",K95,0)</f>
        <v>0</v>
      </c>
      <c r="BF95" s="221">
        <f>IF(O95="snížená",K95,0)</f>
        <v>0</v>
      </c>
      <c r="BG95" s="221">
        <f>IF(O95="zákl. přenesená",K95,0)</f>
        <v>0</v>
      </c>
      <c r="BH95" s="221">
        <f>IF(O95="sníž. přenesená",K95,0)</f>
        <v>0</v>
      </c>
      <c r="BI95" s="221">
        <f>IF(O95="nulová",K95,0)</f>
        <v>0</v>
      </c>
      <c r="BJ95" s="18" t="s">
        <v>85</v>
      </c>
      <c r="BK95" s="221">
        <f>ROUND(P95*H95,2)</f>
        <v>0</v>
      </c>
      <c r="BL95" s="18" t="s">
        <v>140</v>
      </c>
      <c r="BM95" s="220" t="s">
        <v>141</v>
      </c>
    </row>
    <row r="96" s="2" customFormat="1">
      <c r="A96" s="39"/>
      <c r="B96" s="40"/>
      <c r="C96" s="41"/>
      <c r="D96" s="222" t="s">
        <v>142</v>
      </c>
      <c r="E96" s="41"/>
      <c r="F96" s="223" t="s">
        <v>143</v>
      </c>
      <c r="G96" s="41"/>
      <c r="H96" s="41"/>
      <c r="I96" s="224"/>
      <c r="J96" s="224"/>
      <c r="K96" s="41"/>
      <c r="L96" s="41"/>
      <c r="M96" s="45"/>
      <c r="N96" s="225"/>
      <c r="O96" s="226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87</v>
      </c>
    </row>
    <row r="97" s="13" customFormat="1">
      <c r="A97" s="13"/>
      <c r="B97" s="227"/>
      <c r="C97" s="228"/>
      <c r="D97" s="229" t="s">
        <v>144</v>
      </c>
      <c r="E97" s="230" t="s">
        <v>20</v>
      </c>
      <c r="F97" s="231" t="s">
        <v>145</v>
      </c>
      <c r="G97" s="228"/>
      <c r="H97" s="230" t="s">
        <v>20</v>
      </c>
      <c r="I97" s="232"/>
      <c r="J97" s="232"/>
      <c r="K97" s="228"/>
      <c r="L97" s="228"/>
      <c r="M97" s="233"/>
      <c r="N97" s="234"/>
      <c r="O97" s="235"/>
      <c r="P97" s="235"/>
      <c r="Q97" s="235"/>
      <c r="R97" s="235"/>
      <c r="S97" s="235"/>
      <c r="T97" s="235"/>
      <c r="U97" s="235"/>
      <c r="V97" s="235"/>
      <c r="W97" s="235"/>
      <c r="X97" s="236"/>
      <c r="Y97" s="13"/>
      <c r="Z97" s="13"/>
      <c r="AA97" s="13"/>
      <c r="AB97" s="13"/>
      <c r="AC97" s="13"/>
      <c r="AD97" s="13"/>
      <c r="AE97" s="13"/>
      <c r="AT97" s="237" t="s">
        <v>144</v>
      </c>
      <c r="AU97" s="237" t="s">
        <v>87</v>
      </c>
      <c r="AV97" s="13" t="s">
        <v>85</v>
      </c>
      <c r="AW97" s="13" t="s">
        <v>5</v>
      </c>
      <c r="AX97" s="13" t="s">
        <v>77</v>
      </c>
      <c r="AY97" s="237" t="s">
        <v>132</v>
      </c>
    </row>
    <row r="98" s="14" customFormat="1">
      <c r="A98" s="14"/>
      <c r="B98" s="238"/>
      <c r="C98" s="239"/>
      <c r="D98" s="229" t="s">
        <v>144</v>
      </c>
      <c r="E98" s="240" t="s">
        <v>20</v>
      </c>
      <c r="F98" s="241" t="s">
        <v>146</v>
      </c>
      <c r="G98" s="239"/>
      <c r="H98" s="242">
        <v>2</v>
      </c>
      <c r="I98" s="243"/>
      <c r="J98" s="243"/>
      <c r="K98" s="239"/>
      <c r="L98" s="239"/>
      <c r="M98" s="244"/>
      <c r="N98" s="245"/>
      <c r="O98" s="246"/>
      <c r="P98" s="246"/>
      <c r="Q98" s="246"/>
      <c r="R98" s="246"/>
      <c r="S98" s="246"/>
      <c r="T98" s="246"/>
      <c r="U98" s="246"/>
      <c r="V98" s="246"/>
      <c r="W98" s="246"/>
      <c r="X98" s="247"/>
      <c r="Y98" s="14"/>
      <c r="Z98" s="14"/>
      <c r="AA98" s="14"/>
      <c r="AB98" s="14"/>
      <c r="AC98" s="14"/>
      <c r="AD98" s="14"/>
      <c r="AE98" s="14"/>
      <c r="AT98" s="248" t="s">
        <v>144</v>
      </c>
      <c r="AU98" s="248" t="s">
        <v>87</v>
      </c>
      <c r="AV98" s="14" t="s">
        <v>87</v>
      </c>
      <c r="AW98" s="14" t="s">
        <v>5</v>
      </c>
      <c r="AX98" s="14" t="s">
        <v>85</v>
      </c>
      <c r="AY98" s="248" t="s">
        <v>132</v>
      </c>
    </row>
    <row r="99" s="2" customFormat="1" ht="24.15" customHeight="1">
      <c r="A99" s="39"/>
      <c r="B99" s="40"/>
      <c r="C99" s="208" t="s">
        <v>87</v>
      </c>
      <c r="D99" s="208" t="s">
        <v>135</v>
      </c>
      <c r="E99" s="209" t="s">
        <v>147</v>
      </c>
      <c r="F99" s="210" t="s">
        <v>148</v>
      </c>
      <c r="G99" s="211" t="s">
        <v>138</v>
      </c>
      <c r="H99" s="212">
        <v>10</v>
      </c>
      <c r="I99" s="213"/>
      <c r="J99" s="213"/>
      <c r="K99" s="214">
        <f>ROUND(P99*H99,2)</f>
        <v>0</v>
      </c>
      <c r="L99" s="210" t="s">
        <v>139</v>
      </c>
      <c r="M99" s="45"/>
      <c r="N99" s="215" t="s">
        <v>20</v>
      </c>
      <c r="O99" s="216" t="s">
        <v>46</v>
      </c>
      <c r="P99" s="217">
        <f>I99+J99</f>
        <v>0</v>
      </c>
      <c r="Q99" s="217">
        <f>ROUND(I99*H99,2)</f>
        <v>0</v>
      </c>
      <c r="R99" s="217">
        <f>ROUND(J99*H99,2)</f>
        <v>0</v>
      </c>
      <c r="S99" s="85"/>
      <c r="T99" s="218">
        <f>S99*H99</f>
        <v>0</v>
      </c>
      <c r="U99" s="218">
        <v>0</v>
      </c>
      <c r="V99" s="218">
        <f>U99*H99</f>
        <v>0</v>
      </c>
      <c r="W99" s="218">
        <v>0.00106</v>
      </c>
      <c r="X99" s="219">
        <f>W99*H99</f>
        <v>0.0106</v>
      </c>
      <c r="Y99" s="39"/>
      <c r="Z99" s="39"/>
      <c r="AA99" s="39"/>
      <c r="AB99" s="39"/>
      <c r="AC99" s="39"/>
      <c r="AD99" s="39"/>
      <c r="AE99" s="39"/>
      <c r="AR99" s="220" t="s">
        <v>140</v>
      </c>
      <c r="AT99" s="220" t="s">
        <v>135</v>
      </c>
      <c r="AU99" s="220" t="s">
        <v>87</v>
      </c>
      <c r="AY99" s="18" t="s">
        <v>132</v>
      </c>
      <c r="BE99" s="221">
        <f>IF(O99="základní",K99,0)</f>
        <v>0</v>
      </c>
      <c r="BF99" s="221">
        <f>IF(O99="snížená",K99,0)</f>
        <v>0</v>
      </c>
      <c r="BG99" s="221">
        <f>IF(O99="zákl. přenesená",K99,0)</f>
        <v>0</v>
      </c>
      <c r="BH99" s="221">
        <f>IF(O99="sníž. přenesená",K99,0)</f>
        <v>0</v>
      </c>
      <c r="BI99" s="221">
        <f>IF(O99="nulová",K99,0)</f>
        <v>0</v>
      </c>
      <c r="BJ99" s="18" t="s">
        <v>85</v>
      </c>
      <c r="BK99" s="221">
        <f>ROUND(P99*H99,2)</f>
        <v>0</v>
      </c>
      <c r="BL99" s="18" t="s">
        <v>140</v>
      </c>
      <c r="BM99" s="220" t="s">
        <v>149</v>
      </c>
    </row>
    <row r="100" s="2" customFormat="1">
      <c r="A100" s="39"/>
      <c r="B100" s="40"/>
      <c r="C100" s="41"/>
      <c r="D100" s="222" t="s">
        <v>142</v>
      </c>
      <c r="E100" s="41"/>
      <c r="F100" s="223" t="s">
        <v>150</v>
      </c>
      <c r="G100" s="41"/>
      <c r="H100" s="41"/>
      <c r="I100" s="224"/>
      <c r="J100" s="224"/>
      <c r="K100" s="41"/>
      <c r="L100" s="41"/>
      <c r="M100" s="45"/>
      <c r="N100" s="225"/>
      <c r="O100" s="226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87</v>
      </c>
    </row>
    <row r="101" s="13" customFormat="1">
      <c r="A101" s="13"/>
      <c r="B101" s="227"/>
      <c r="C101" s="228"/>
      <c r="D101" s="229" t="s">
        <v>144</v>
      </c>
      <c r="E101" s="230" t="s">
        <v>20</v>
      </c>
      <c r="F101" s="231" t="s">
        <v>151</v>
      </c>
      <c r="G101" s="228"/>
      <c r="H101" s="230" t="s">
        <v>20</v>
      </c>
      <c r="I101" s="232"/>
      <c r="J101" s="232"/>
      <c r="K101" s="228"/>
      <c r="L101" s="228"/>
      <c r="M101" s="233"/>
      <c r="N101" s="234"/>
      <c r="O101" s="235"/>
      <c r="P101" s="235"/>
      <c r="Q101" s="235"/>
      <c r="R101" s="235"/>
      <c r="S101" s="235"/>
      <c r="T101" s="235"/>
      <c r="U101" s="235"/>
      <c r="V101" s="235"/>
      <c r="W101" s="235"/>
      <c r="X101" s="236"/>
      <c r="Y101" s="13"/>
      <c r="Z101" s="13"/>
      <c r="AA101" s="13"/>
      <c r="AB101" s="13"/>
      <c r="AC101" s="13"/>
      <c r="AD101" s="13"/>
      <c r="AE101" s="13"/>
      <c r="AT101" s="237" t="s">
        <v>144</v>
      </c>
      <c r="AU101" s="237" t="s">
        <v>87</v>
      </c>
      <c r="AV101" s="13" t="s">
        <v>85</v>
      </c>
      <c r="AW101" s="13" t="s">
        <v>5</v>
      </c>
      <c r="AX101" s="13" t="s">
        <v>77</v>
      </c>
      <c r="AY101" s="237" t="s">
        <v>132</v>
      </c>
    </row>
    <row r="102" s="14" customFormat="1">
      <c r="A102" s="14"/>
      <c r="B102" s="238"/>
      <c r="C102" s="239"/>
      <c r="D102" s="229" t="s">
        <v>144</v>
      </c>
      <c r="E102" s="240" t="s">
        <v>20</v>
      </c>
      <c r="F102" s="241" t="s">
        <v>152</v>
      </c>
      <c r="G102" s="239"/>
      <c r="H102" s="242">
        <v>10</v>
      </c>
      <c r="I102" s="243"/>
      <c r="J102" s="243"/>
      <c r="K102" s="239"/>
      <c r="L102" s="239"/>
      <c r="M102" s="244"/>
      <c r="N102" s="245"/>
      <c r="O102" s="246"/>
      <c r="P102" s="246"/>
      <c r="Q102" s="246"/>
      <c r="R102" s="246"/>
      <c r="S102" s="246"/>
      <c r="T102" s="246"/>
      <c r="U102" s="246"/>
      <c r="V102" s="246"/>
      <c r="W102" s="246"/>
      <c r="X102" s="247"/>
      <c r="Y102" s="14"/>
      <c r="Z102" s="14"/>
      <c r="AA102" s="14"/>
      <c r="AB102" s="14"/>
      <c r="AC102" s="14"/>
      <c r="AD102" s="14"/>
      <c r="AE102" s="14"/>
      <c r="AT102" s="248" t="s">
        <v>144</v>
      </c>
      <c r="AU102" s="248" t="s">
        <v>87</v>
      </c>
      <c r="AV102" s="14" t="s">
        <v>87</v>
      </c>
      <c r="AW102" s="14" t="s">
        <v>5</v>
      </c>
      <c r="AX102" s="14" t="s">
        <v>85</v>
      </c>
      <c r="AY102" s="248" t="s">
        <v>132</v>
      </c>
    </row>
    <row r="103" s="2" customFormat="1">
      <c r="A103" s="39"/>
      <c r="B103" s="40"/>
      <c r="C103" s="208" t="s">
        <v>153</v>
      </c>
      <c r="D103" s="208" t="s">
        <v>135</v>
      </c>
      <c r="E103" s="209" t="s">
        <v>154</v>
      </c>
      <c r="F103" s="210" t="s">
        <v>155</v>
      </c>
      <c r="G103" s="211" t="s">
        <v>138</v>
      </c>
      <c r="H103" s="212">
        <v>2</v>
      </c>
      <c r="I103" s="213"/>
      <c r="J103" s="213"/>
      <c r="K103" s="214">
        <f>ROUND(P103*H103,2)</f>
        <v>0</v>
      </c>
      <c r="L103" s="210" t="s">
        <v>139</v>
      </c>
      <c r="M103" s="45"/>
      <c r="N103" s="215" t="s">
        <v>20</v>
      </c>
      <c r="O103" s="216" t="s">
        <v>46</v>
      </c>
      <c r="P103" s="217">
        <f>I103+J103</f>
        <v>0</v>
      </c>
      <c r="Q103" s="217">
        <f>ROUND(I103*H103,2)</f>
        <v>0</v>
      </c>
      <c r="R103" s="217">
        <f>ROUND(J103*H103,2)</f>
        <v>0</v>
      </c>
      <c r="S103" s="85"/>
      <c r="T103" s="218">
        <f>S103*H103</f>
        <v>0</v>
      </c>
      <c r="U103" s="218">
        <v>0</v>
      </c>
      <c r="V103" s="218">
        <f>U103*H103</f>
        <v>0</v>
      </c>
      <c r="W103" s="218">
        <v>0.02</v>
      </c>
      <c r="X103" s="219">
        <f>W103*H103</f>
        <v>0.040000000000000001</v>
      </c>
      <c r="Y103" s="39"/>
      <c r="Z103" s="39"/>
      <c r="AA103" s="39"/>
      <c r="AB103" s="39"/>
      <c r="AC103" s="39"/>
      <c r="AD103" s="39"/>
      <c r="AE103" s="39"/>
      <c r="AR103" s="220" t="s">
        <v>140</v>
      </c>
      <c r="AT103" s="220" t="s">
        <v>135</v>
      </c>
      <c r="AU103" s="220" t="s">
        <v>87</v>
      </c>
      <c r="AY103" s="18" t="s">
        <v>132</v>
      </c>
      <c r="BE103" s="221">
        <f>IF(O103="základní",K103,0)</f>
        <v>0</v>
      </c>
      <c r="BF103" s="221">
        <f>IF(O103="snížená",K103,0)</f>
        <v>0</v>
      </c>
      <c r="BG103" s="221">
        <f>IF(O103="zákl. přenesená",K103,0)</f>
        <v>0</v>
      </c>
      <c r="BH103" s="221">
        <f>IF(O103="sníž. přenesená",K103,0)</f>
        <v>0</v>
      </c>
      <c r="BI103" s="221">
        <f>IF(O103="nulová",K103,0)</f>
        <v>0</v>
      </c>
      <c r="BJ103" s="18" t="s">
        <v>85</v>
      </c>
      <c r="BK103" s="221">
        <f>ROUND(P103*H103,2)</f>
        <v>0</v>
      </c>
      <c r="BL103" s="18" t="s">
        <v>140</v>
      </c>
      <c r="BM103" s="220" t="s">
        <v>156</v>
      </c>
    </row>
    <row r="104" s="2" customFormat="1">
      <c r="A104" s="39"/>
      <c r="B104" s="40"/>
      <c r="C104" s="41"/>
      <c r="D104" s="222" t="s">
        <v>142</v>
      </c>
      <c r="E104" s="41"/>
      <c r="F104" s="223" t="s">
        <v>157</v>
      </c>
      <c r="G104" s="41"/>
      <c r="H104" s="41"/>
      <c r="I104" s="224"/>
      <c r="J104" s="224"/>
      <c r="K104" s="41"/>
      <c r="L104" s="41"/>
      <c r="M104" s="45"/>
      <c r="N104" s="225"/>
      <c r="O104" s="226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87</v>
      </c>
    </row>
    <row r="105" s="13" customFormat="1">
      <c r="A105" s="13"/>
      <c r="B105" s="227"/>
      <c r="C105" s="228"/>
      <c r="D105" s="229" t="s">
        <v>144</v>
      </c>
      <c r="E105" s="230" t="s">
        <v>20</v>
      </c>
      <c r="F105" s="231" t="s">
        <v>158</v>
      </c>
      <c r="G105" s="228"/>
      <c r="H105" s="230" t="s">
        <v>20</v>
      </c>
      <c r="I105" s="232"/>
      <c r="J105" s="232"/>
      <c r="K105" s="228"/>
      <c r="L105" s="228"/>
      <c r="M105" s="233"/>
      <c r="N105" s="234"/>
      <c r="O105" s="235"/>
      <c r="P105" s="235"/>
      <c r="Q105" s="235"/>
      <c r="R105" s="235"/>
      <c r="S105" s="235"/>
      <c r="T105" s="235"/>
      <c r="U105" s="235"/>
      <c r="V105" s="235"/>
      <c r="W105" s="235"/>
      <c r="X105" s="236"/>
      <c r="Y105" s="13"/>
      <c r="Z105" s="13"/>
      <c r="AA105" s="13"/>
      <c r="AB105" s="13"/>
      <c r="AC105" s="13"/>
      <c r="AD105" s="13"/>
      <c r="AE105" s="13"/>
      <c r="AT105" s="237" t="s">
        <v>144</v>
      </c>
      <c r="AU105" s="237" t="s">
        <v>87</v>
      </c>
      <c r="AV105" s="13" t="s">
        <v>85</v>
      </c>
      <c r="AW105" s="13" t="s">
        <v>5</v>
      </c>
      <c r="AX105" s="13" t="s">
        <v>77</v>
      </c>
      <c r="AY105" s="237" t="s">
        <v>132</v>
      </c>
    </row>
    <row r="106" s="14" customFormat="1">
      <c r="A106" s="14"/>
      <c r="B106" s="238"/>
      <c r="C106" s="239"/>
      <c r="D106" s="229" t="s">
        <v>144</v>
      </c>
      <c r="E106" s="240" t="s">
        <v>20</v>
      </c>
      <c r="F106" s="241" t="s">
        <v>146</v>
      </c>
      <c r="G106" s="239"/>
      <c r="H106" s="242">
        <v>2</v>
      </c>
      <c r="I106" s="243"/>
      <c r="J106" s="243"/>
      <c r="K106" s="239"/>
      <c r="L106" s="239"/>
      <c r="M106" s="244"/>
      <c r="N106" s="245"/>
      <c r="O106" s="246"/>
      <c r="P106" s="246"/>
      <c r="Q106" s="246"/>
      <c r="R106" s="246"/>
      <c r="S106" s="246"/>
      <c r="T106" s="246"/>
      <c r="U106" s="246"/>
      <c r="V106" s="246"/>
      <c r="W106" s="246"/>
      <c r="X106" s="247"/>
      <c r="Y106" s="14"/>
      <c r="Z106" s="14"/>
      <c r="AA106" s="14"/>
      <c r="AB106" s="14"/>
      <c r="AC106" s="14"/>
      <c r="AD106" s="14"/>
      <c r="AE106" s="14"/>
      <c r="AT106" s="248" t="s">
        <v>144</v>
      </c>
      <c r="AU106" s="248" t="s">
        <v>87</v>
      </c>
      <c r="AV106" s="14" t="s">
        <v>87</v>
      </c>
      <c r="AW106" s="14" t="s">
        <v>5</v>
      </c>
      <c r="AX106" s="14" t="s">
        <v>85</v>
      </c>
      <c r="AY106" s="248" t="s">
        <v>132</v>
      </c>
    </row>
    <row r="107" s="2" customFormat="1" ht="24.15" customHeight="1">
      <c r="A107" s="39"/>
      <c r="B107" s="40"/>
      <c r="C107" s="208" t="s">
        <v>140</v>
      </c>
      <c r="D107" s="208" t="s">
        <v>135</v>
      </c>
      <c r="E107" s="209" t="s">
        <v>159</v>
      </c>
      <c r="F107" s="210" t="s">
        <v>160</v>
      </c>
      <c r="G107" s="211" t="s">
        <v>138</v>
      </c>
      <c r="H107" s="212">
        <v>10</v>
      </c>
      <c r="I107" s="213"/>
      <c r="J107" s="213"/>
      <c r="K107" s="214">
        <f>ROUND(P107*H107,2)</f>
        <v>0</v>
      </c>
      <c r="L107" s="210" t="s">
        <v>139</v>
      </c>
      <c r="M107" s="45"/>
      <c r="N107" s="215" t="s">
        <v>20</v>
      </c>
      <c r="O107" s="216" t="s">
        <v>46</v>
      </c>
      <c r="P107" s="217">
        <f>I107+J107</f>
        <v>0</v>
      </c>
      <c r="Q107" s="217">
        <f>ROUND(I107*H107,2)</f>
        <v>0</v>
      </c>
      <c r="R107" s="217">
        <f>ROUND(J107*H107,2)</f>
        <v>0</v>
      </c>
      <c r="S107" s="85"/>
      <c r="T107" s="218">
        <f>S107*H107</f>
        <v>0</v>
      </c>
      <c r="U107" s="218">
        <v>0</v>
      </c>
      <c r="V107" s="218">
        <f>U107*H107</f>
        <v>0</v>
      </c>
      <c r="W107" s="218">
        <v>0.0010300000000000001</v>
      </c>
      <c r="X107" s="219">
        <f>W107*H107</f>
        <v>0.0103</v>
      </c>
      <c r="Y107" s="39"/>
      <c r="Z107" s="39"/>
      <c r="AA107" s="39"/>
      <c r="AB107" s="39"/>
      <c r="AC107" s="39"/>
      <c r="AD107" s="39"/>
      <c r="AE107" s="39"/>
      <c r="AR107" s="220" t="s">
        <v>140</v>
      </c>
      <c r="AT107" s="220" t="s">
        <v>135</v>
      </c>
      <c r="AU107" s="220" t="s">
        <v>87</v>
      </c>
      <c r="AY107" s="18" t="s">
        <v>132</v>
      </c>
      <c r="BE107" s="221">
        <f>IF(O107="základní",K107,0)</f>
        <v>0</v>
      </c>
      <c r="BF107" s="221">
        <f>IF(O107="snížená",K107,0)</f>
        <v>0</v>
      </c>
      <c r="BG107" s="221">
        <f>IF(O107="zákl. přenesená",K107,0)</f>
        <v>0</v>
      </c>
      <c r="BH107" s="221">
        <f>IF(O107="sníž. přenesená",K107,0)</f>
        <v>0</v>
      </c>
      <c r="BI107" s="221">
        <f>IF(O107="nulová",K107,0)</f>
        <v>0</v>
      </c>
      <c r="BJ107" s="18" t="s">
        <v>85</v>
      </c>
      <c r="BK107" s="221">
        <f>ROUND(P107*H107,2)</f>
        <v>0</v>
      </c>
      <c r="BL107" s="18" t="s">
        <v>140</v>
      </c>
      <c r="BM107" s="220" t="s">
        <v>161</v>
      </c>
    </row>
    <row r="108" s="2" customFormat="1">
      <c r="A108" s="39"/>
      <c r="B108" s="40"/>
      <c r="C108" s="41"/>
      <c r="D108" s="222" t="s">
        <v>142</v>
      </c>
      <c r="E108" s="41"/>
      <c r="F108" s="223" t="s">
        <v>162</v>
      </c>
      <c r="G108" s="41"/>
      <c r="H108" s="41"/>
      <c r="I108" s="224"/>
      <c r="J108" s="224"/>
      <c r="K108" s="41"/>
      <c r="L108" s="41"/>
      <c r="M108" s="45"/>
      <c r="N108" s="225"/>
      <c r="O108" s="22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142</v>
      </c>
      <c r="AU108" s="18" t="s">
        <v>87</v>
      </c>
    </row>
    <row r="109" s="13" customFormat="1">
      <c r="A109" s="13"/>
      <c r="B109" s="227"/>
      <c r="C109" s="228"/>
      <c r="D109" s="229" t="s">
        <v>144</v>
      </c>
      <c r="E109" s="230" t="s">
        <v>20</v>
      </c>
      <c r="F109" s="231" t="s">
        <v>163</v>
      </c>
      <c r="G109" s="228"/>
      <c r="H109" s="230" t="s">
        <v>20</v>
      </c>
      <c r="I109" s="232"/>
      <c r="J109" s="232"/>
      <c r="K109" s="228"/>
      <c r="L109" s="228"/>
      <c r="M109" s="233"/>
      <c r="N109" s="234"/>
      <c r="O109" s="235"/>
      <c r="P109" s="235"/>
      <c r="Q109" s="235"/>
      <c r="R109" s="235"/>
      <c r="S109" s="235"/>
      <c r="T109" s="235"/>
      <c r="U109" s="235"/>
      <c r="V109" s="235"/>
      <c r="W109" s="235"/>
      <c r="X109" s="236"/>
      <c r="Y109" s="13"/>
      <c r="Z109" s="13"/>
      <c r="AA109" s="13"/>
      <c r="AB109" s="13"/>
      <c r="AC109" s="13"/>
      <c r="AD109" s="13"/>
      <c r="AE109" s="13"/>
      <c r="AT109" s="237" t="s">
        <v>144</v>
      </c>
      <c r="AU109" s="237" t="s">
        <v>87</v>
      </c>
      <c r="AV109" s="13" t="s">
        <v>85</v>
      </c>
      <c r="AW109" s="13" t="s">
        <v>5</v>
      </c>
      <c r="AX109" s="13" t="s">
        <v>77</v>
      </c>
      <c r="AY109" s="237" t="s">
        <v>132</v>
      </c>
    </row>
    <row r="110" s="14" customFormat="1">
      <c r="A110" s="14"/>
      <c r="B110" s="238"/>
      <c r="C110" s="239"/>
      <c r="D110" s="229" t="s">
        <v>144</v>
      </c>
      <c r="E110" s="240" t="s">
        <v>20</v>
      </c>
      <c r="F110" s="241" t="s">
        <v>164</v>
      </c>
      <c r="G110" s="239"/>
      <c r="H110" s="242">
        <v>10</v>
      </c>
      <c r="I110" s="243"/>
      <c r="J110" s="243"/>
      <c r="K110" s="239"/>
      <c r="L110" s="239"/>
      <c r="M110" s="244"/>
      <c r="N110" s="245"/>
      <c r="O110" s="246"/>
      <c r="P110" s="246"/>
      <c r="Q110" s="246"/>
      <c r="R110" s="246"/>
      <c r="S110" s="246"/>
      <c r="T110" s="246"/>
      <c r="U110" s="246"/>
      <c r="V110" s="246"/>
      <c r="W110" s="246"/>
      <c r="X110" s="247"/>
      <c r="Y110" s="14"/>
      <c r="Z110" s="14"/>
      <c r="AA110" s="14"/>
      <c r="AB110" s="14"/>
      <c r="AC110" s="14"/>
      <c r="AD110" s="14"/>
      <c r="AE110" s="14"/>
      <c r="AT110" s="248" t="s">
        <v>144</v>
      </c>
      <c r="AU110" s="248" t="s">
        <v>87</v>
      </c>
      <c r="AV110" s="14" t="s">
        <v>87</v>
      </c>
      <c r="AW110" s="14" t="s">
        <v>5</v>
      </c>
      <c r="AX110" s="14" t="s">
        <v>85</v>
      </c>
      <c r="AY110" s="248" t="s">
        <v>132</v>
      </c>
    </row>
    <row r="111" s="12" customFormat="1" ht="22.8" customHeight="1">
      <c r="A111" s="12"/>
      <c r="B111" s="191"/>
      <c r="C111" s="192"/>
      <c r="D111" s="193" t="s">
        <v>76</v>
      </c>
      <c r="E111" s="206" t="s">
        <v>165</v>
      </c>
      <c r="F111" s="206" t="s">
        <v>166</v>
      </c>
      <c r="G111" s="192"/>
      <c r="H111" s="192"/>
      <c r="I111" s="195"/>
      <c r="J111" s="195"/>
      <c r="K111" s="207">
        <f>BK111</f>
        <v>0</v>
      </c>
      <c r="L111" s="192"/>
      <c r="M111" s="197"/>
      <c r="N111" s="198"/>
      <c r="O111" s="199"/>
      <c r="P111" s="199"/>
      <c r="Q111" s="200">
        <f>SUM(Q112:Q120)</f>
        <v>0</v>
      </c>
      <c r="R111" s="200">
        <f>SUM(R112:R120)</f>
        <v>0</v>
      </c>
      <c r="S111" s="199"/>
      <c r="T111" s="201">
        <f>SUM(T112:T120)</f>
        <v>0</v>
      </c>
      <c r="U111" s="199"/>
      <c r="V111" s="201">
        <f>SUM(V112:V120)</f>
        <v>0.00010000000000000001</v>
      </c>
      <c r="W111" s="199"/>
      <c r="X111" s="202">
        <f>SUM(X112:X120)</f>
        <v>0</v>
      </c>
      <c r="Y111" s="12"/>
      <c r="Z111" s="12"/>
      <c r="AA111" s="12"/>
      <c r="AB111" s="12"/>
      <c r="AC111" s="12"/>
      <c r="AD111" s="12"/>
      <c r="AE111" s="12"/>
      <c r="AR111" s="203" t="s">
        <v>85</v>
      </c>
      <c r="AT111" s="204" t="s">
        <v>76</v>
      </c>
      <c r="AU111" s="204" t="s">
        <v>85</v>
      </c>
      <c r="AY111" s="203" t="s">
        <v>132</v>
      </c>
      <c r="BK111" s="205">
        <f>SUM(BK112:BK120)</f>
        <v>0</v>
      </c>
    </row>
    <row r="112" s="2" customFormat="1" ht="24.15" customHeight="1">
      <c r="A112" s="39"/>
      <c r="B112" s="40"/>
      <c r="C112" s="208" t="s">
        <v>167</v>
      </c>
      <c r="D112" s="208" t="s">
        <v>135</v>
      </c>
      <c r="E112" s="209" t="s">
        <v>168</v>
      </c>
      <c r="F112" s="210" t="s">
        <v>169</v>
      </c>
      <c r="G112" s="211" t="s">
        <v>138</v>
      </c>
      <c r="H112" s="212">
        <v>1</v>
      </c>
      <c r="I112" s="213"/>
      <c r="J112" s="213"/>
      <c r="K112" s="214">
        <f>ROUND(P112*H112,2)</f>
        <v>0</v>
      </c>
      <c r="L112" s="210" t="s">
        <v>139</v>
      </c>
      <c r="M112" s="45"/>
      <c r="N112" s="215" t="s">
        <v>20</v>
      </c>
      <c r="O112" s="216" t="s">
        <v>46</v>
      </c>
      <c r="P112" s="217">
        <f>I112+J112</f>
        <v>0</v>
      </c>
      <c r="Q112" s="217">
        <f>ROUND(I112*H112,2)</f>
        <v>0</v>
      </c>
      <c r="R112" s="217">
        <f>ROUND(J112*H112,2)</f>
        <v>0</v>
      </c>
      <c r="S112" s="85"/>
      <c r="T112" s="218">
        <f>S112*H112</f>
        <v>0</v>
      </c>
      <c r="U112" s="218">
        <v>0</v>
      </c>
      <c r="V112" s="218">
        <f>U112*H112</f>
        <v>0</v>
      </c>
      <c r="W112" s="218">
        <v>0</v>
      </c>
      <c r="X112" s="219">
        <f>W112*H112</f>
        <v>0</v>
      </c>
      <c r="Y112" s="39"/>
      <c r="Z112" s="39"/>
      <c r="AA112" s="39"/>
      <c r="AB112" s="39"/>
      <c r="AC112" s="39"/>
      <c r="AD112" s="39"/>
      <c r="AE112" s="39"/>
      <c r="AR112" s="220" t="s">
        <v>140</v>
      </c>
      <c r="AT112" s="220" t="s">
        <v>135</v>
      </c>
      <c r="AU112" s="220" t="s">
        <v>87</v>
      </c>
      <c r="AY112" s="18" t="s">
        <v>132</v>
      </c>
      <c r="BE112" s="221">
        <f>IF(O112="základní",K112,0)</f>
        <v>0</v>
      </c>
      <c r="BF112" s="221">
        <f>IF(O112="snížená",K112,0)</f>
        <v>0</v>
      </c>
      <c r="BG112" s="221">
        <f>IF(O112="zákl. přenesená",K112,0)</f>
        <v>0</v>
      </c>
      <c r="BH112" s="221">
        <f>IF(O112="sníž. přenesená",K112,0)</f>
        <v>0</v>
      </c>
      <c r="BI112" s="221">
        <f>IF(O112="nulová",K112,0)</f>
        <v>0</v>
      </c>
      <c r="BJ112" s="18" t="s">
        <v>85</v>
      </c>
      <c r="BK112" s="221">
        <f>ROUND(P112*H112,2)</f>
        <v>0</v>
      </c>
      <c r="BL112" s="18" t="s">
        <v>140</v>
      </c>
      <c r="BM112" s="220" t="s">
        <v>170</v>
      </c>
    </row>
    <row r="113" s="2" customFormat="1">
      <c r="A113" s="39"/>
      <c r="B113" s="40"/>
      <c r="C113" s="41"/>
      <c r="D113" s="222" t="s">
        <v>142</v>
      </c>
      <c r="E113" s="41"/>
      <c r="F113" s="223" t="s">
        <v>171</v>
      </c>
      <c r="G113" s="41"/>
      <c r="H113" s="41"/>
      <c r="I113" s="224"/>
      <c r="J113" s="224"/>
      <c r="K113" s="41"/>
      <c r="L113" s="41"/>
      <c r="M113" s="45"/>
      <c r="N113" s="225"/>
      <c r="O113" s="226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142</v>
      </c>
      <c r="AU113" s="18" t="s">
        <v>87</v>
      </c>
    </row>
    <row r="114" s="13" customFormat="1">
      <c r="A114" s="13"/>
      <c r="B114" s="227"/>
      <c r="C114" s="228"/>
      <c r="D114" s="229" t="s">
        <v>144</v>
      </c>
      <c r="E114" s="230" t="s">
        <v>20</v>
      </c>
      <c r="F114" s="231" t="s">
        <v>172</v>
      </c>
      <c r="G114" s="228"/>
      <c r="H114" s="230" t="s">
        <v>20</v>
      </c>
      <c r="I114" s="232"/>
      <c r="J114" s="232"/>
      <c r="K114" s="228"/>
      <c r="L114" s="228"/>
      <c r="M114" s="233"/>
      <c r="N114" s="234"/>
      <c r="O114" s="235"/>
      <c r="P114" s="235"/>
      <c r="Q114" s="235"/>
      <c r="R114" s="235"/>
      <c r="S114" s="235"/>
      <c r="T114" s="235"/>
      <c r="U114" s="235"/>
      <c r="V114" s="235"/>
      <c r="W114" s="235"/>
      <c r="X114" s="236"/>
      <c r="Y114" s="13"/>
      <c r="Z114" s="13"/>
      <c r="AA114" s="13"/>
      <c r="AB114" s="13"/>
      <c r="AC114" s="13"/>
      <c r="AD114" s="13"/>
      <c r="AE114" s="13"/>
      <c r="AT114" s="237" t="s">
        <v>144</v>
      </c>
      <c r="AU114" s="237" t="s">
        <v>87</v>
      </c>
      <c r="AV114" s="13" t="s">
        <v>85</v>
      </c>
      <c r="AW114" s="13" t="s">
        <v>5</v>
      </c>
      <c r="AX114" s="13" t="s">
        <v>77</v>
      </c>
      <c r="AY114" s="237" t="s">
        <v>132</v>
      </c>
    </row>
    <row r="115" s="13" customFormat="1">
      <c r="A115" s="13"/>
      <c r="B115" s="227"/>
      <c r="C115" s="228"/>
      <c r="D115" s="229" t="s">
        <v>144</v>
      </c>
      <c r="E115" s="230" t="s">
        <v>20</v>
      </c>
      <c r="F115" s="231" t="s">
        <v>173</v>
      </c>
      <c r="G115" s="228"/>
      <c r="H115" s="230" t="s">
        <v>20</v>
      </c>
      <c r="I115" s="232"/>
      <c r="J115" s="232"/>
      <c r="K115" s="228"/>
      <c r="L115" s="228"/>
      <c r="M115" s="233"/>
      <c r="N115" s="234"/>
      <c r="O115" s="235"/>
      <c r="P115" s="235"/>
      <c r="Q115" s="235"/>
      <c r="R115" s="235"/>
      <c r="S115" s="235"/>
      <c r="T115" s="235"/>
      <c r="U115" s="235"/>
      <c r="V115" s="235"/>
      <c r="W115" s="235"/>
      <c r="X115" s="236"/>
      <c r="Y115" s="13"/>
      <c r="Z115" s="13"/>
      <c r="AA115" s="13"/>
      <c r="AB115" s="13"/>
      <c r="AC115" s="13"/>
      <c r="AD115" s="13"/>
      <c r="AE115" s="13"/>
      <c r="AT115" s="237" t="s">
        <v>144</v>
      </c>
      <c r="AU115" s="237" t="s">
        <v>87</v>
      </c>
      <c r="AV115" s="13" t="s">
        <v>85</v>
      </c>
      <c r="AW115" s="13" t="s">
        <v>5</v>
      </c>
      <c r="AX115" s="13" t="s">
        <v>77</v>
      </c>
      <c r="AY115" s="237" t="s">
        <v>132</v>
      </c>
    </row>
    <row r="116" s="14" customFormat="1">
      <c r="A116" s="14"/>
      <c r="B116" s="238"/>
      <c r="C116" s="239"/>
      <c r="D116" s="229" t="s">
        <v>144</v>
      </c>
      <c r="E116" s="240" t="s">
        <v>20</v>
      </c>
      <c r="F116" s="241" t="s">
        <v>85</v>
      </c>
      <c r="G116" s="239"/>
      <c r="H116" s="242">
        <v>1</v>
      </c>
      <c r="I116" s="243"/>
      <c r="J116" s="243"/>
      <c r="K116" s="239"/>
      <c r="L116" s="239"/>
      <c r="M116" s="244"/>
      <c r="N116" s="245"/>
      <c r="O116" s="246"/>
      <c r="P116" s="246"/>
      <c r="Q116" s="246"/>
      <c r="R116" s="246"/>
      <c r="S116" s="246"/>
      <c r="T116" s="246"/>
      <c r="U116" s="246"/>
      <c r="V116" s="246"/>
      <c r="W116" s="246"/>
      <c r="X116" s="247"/>
      <c r="Y116" s="14"/>
      <c r="Z116" s="14"/>
      <c r="AA116" s="14"/>
      <c r="AB116" s="14"/>
      <c r="AC116" s="14"/>
      <c r="AD116" s="14"/>
      <c r="AE116" s="14"/>
      <c r="AT116" s="248" t="s">
        <v>144</v>
      </c>
      <c r="AU116" s="248" t="s">
        <v>87</v>
      </c>
      <c r="AV116" s="14" t="s">
        <v>87</v>
      </c>
      <c r="AW116" s="14" t="s">
        <v>5</v>
      </c>
      <c r="AX116" s="14" t="s">
        <v>85</v>
      </c>
      <c r="AY116" s="248" t="s">
        <v>132</v>
      </c>
    </row>
    <row r="117" s="2" customFormat="1" ht="16.5" customHeight="1">
      <c r="A117" s="39"/>
      <c r="B117" s="40"/>
      <c r="C117" s="249" t="s">
        <v>174</v>
      </c>
      <c r="D117" s="249" t="s">
        <v>175</v>
      </c>
      <c r="E117" s="250" t="s">
        <v>176</v>
      </c>
      <c r="F117" s="251" t="s">
        <v>177</v>
      </c>
      <c r="G117" s="252" t="s">
        <v>20</v>
      </c>
      <c r="H117" s="253">
        <v>1</v>
      </c>
      <c r="I117" s="254"/>
      <c r="J117" s="255"/>
      <c r="K117" s="256">
        <f>ROUND(P117*H117,2)</f>
        <v>0</v>
      </c>
      <c r="L117" s="251" t="s">
        <v>20</v>
      </c>
      <c r="M117" s="257"/>
      <c r="N117" s="258" t="s">
        <v>20</v>
      </c>
      <c r="O117" s="216" t="s">
        <v>46</v>
      </c>
      <c r="P117" s="217">
        <f>I117+J117</f>
        <v>0</v>
      </c>
      <c r="Q117" s="217">
        <f>ROUND(I117*H117,2)</f>
        <v>0</v>
      </c>
      <c r="R117" s="217">
        <f>ROUND(J117*H117,2)</f>
        <v>0</v>
      </c>
      <c r="S117" s="85"/>
      <c r="T117" s="218">
        <f>S117*H117</f>
        <v>0</v>
      </c>
      <c r="U117" s="218">
        <v>0</v>
      </c>
      <c r="V117" s="218">
        <f>U117*H117</f>
        <v>0</v>
      </c>
      <c r="W117" s="218">
        <v>0</v>
      </c>
      <c r="X117" s="219">
        <f>W117*H117</f>
        <v>0</v>
      </c>
      <c r="Y117" s="39"/>
      <c r="Z117" s="39"/>
      <c r="AA117" s="39"/>
      <c r="AB117" s="39"/>
      <c r="AC117" s="39"/>
      <c r="AD117" s="39"/>
      <c r="AE117" s="39"/>
      <c r="AR117" s="220" t="s">
        <v>178</v>
      </c>
      <c r="AT117" s="220" t="s">
        <v>175</v>
      </c>
      <c r="AU117" s="220" t="s">
        <v>87</v>
      </c>
      <c r="AY117" s="18" t="s">
        <v>132</v>
      </c>
      <c r="BE117" s="221">
        <f>IF(O117="základní",K117,0)</f>
        <v>0</v>
      </c>
      <c r="BF117" s="221">
        <f>IF(O117="snížená",K117,0)</f>
        <v>0</v>
      </c>
      <c r="BG117" s="221">
        <f>IF(O117="zákl. přenesená",K117,0)</f>
        <v>0</v>
      </c>
      <c r="BH117" s="221">
        <f>IF(O117="sníž. přenesená",K117,0)</f>
        <v>0</v>
      </c>
      <c r="BI117" s="221">
        <f>IF(O117="nulová",K117,0)</f>
        <v>0</v>
      </c>
      <c r="BJ117" s="18" t="s">
        <v>85</v>
      </c>
      <c r="BK117" s="221">
        <f>ROUND(P117*H117,2)</f>
        <v>0</v>
      </c>
      <c r="BL117" s="18" t="s">
        <v>140</v>
      </c>
      <c r="BM117" s="220" t="s">
        <v>179</v>
      </c>
    </row>
    <row r="118" s="2" customFormat="1" ht="24.15" customHeight="1">
      <c r="A118" s="39"/>
      <c r="B118" s="40"/>
      <c r="C118" s="208" t="s">
        <v>180</v>
      </c>
      <c r="D118" s="208" t="s">
        <v>135</v>
      </c>
      <c r="E118" s="209" t="s">
        <v>181</v>
      </c>
      <c r="F118" s="210" t="s">
        <v>182</v>
      </c>
      <c r="G118" s="211" t="s">
        <v>138</v>
      </c>
      <c r="H118" s="212">
        <v>1</v>
      </c>
      <c r="I118" s="213"/>
      <c r="J118" s="213"/>
      <c r="K118" s="214">
        <f>ROUND(P118*H118,2)</f>
        <v>0</v>
      </c>
      <c r="L118" s="210" t="s">
        <v>139</v>
      </c>
      <c r="M118" s="45"/>
      <c r="N118" s="215" t="s">
        <v>20</v>
      </c>
      <c r="O118" s="216" t="s">
        <v>46</v>
      </c>
      <c r="P118" s="217">
        <f>I118+J118</f>
        <v>0</v>
      </c>
      <c r="Q118" s="217">
        <f>ROUND(I118*H118,2)</f>
        <v>0</v>
      </c>
      <c r="R118" s="217">
        <f>ROUND(J118*H118,2)</f>
        <v>0</v>
      </c>
      <c r="S118" s="85"/>
      <c r="T118" s="218">
        <f>S118*H118</f>
        <v>0</v>
      </c>
      <c r="U118" s="218">
        <v>0</v>
      </c>
      <c r="V118" s="218">
        <f>U118*H118</f>
        <v>0</v>
      </c>
      <c r="W118" s="218">
        <v>0</v>
      </c>
      <c r="X118" s="219">
        <f>W118*H118</f>
        <v>0</v>
      </c>
      <c r="Y118" s="39"/>
      <c r="Z118" s="39"/>
      <c r="AA118" s="39"/>
      <c r="AB118" s="39"/>
      <c r="AC118" s="39"/>
      <c r="AD118" s="39"/>
      <c r="AE118" s="39"/>
      <c r="AR118" s="220" t="s">
        <v>140</v>
      </c>
      <c r="AT118" s="220" t="s">
        <v>135</v>
      </c>
      <c r="AU118" s="220" t="s">
        <v>87</v>
      </c>
      <c r="AY118" s="18" t="s">
        <v>132</v>
      </c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18" t="s">
        <v>85</v>
      </c>
      <c r="BK118" s="221">
        <f>ROUND(P118*H118,2)</f>
        <v>0</v>
      </c>
      <c r="BL118" s="18" t="s">
        <v>140</v>
      </c>
      <c r="BM118" s="220" t="s">
        <v>183</v>
      </c>
    </row>
    <row r="119" s="2" customFormat="1">
      <c r="A119" s="39"/>
      <c r="B119" s="40"/>
      <c r="C119" s="41"/>
      <c r="D119" s="222" t="s">
        <v>142</v>
      </c>
      <c r="E119" s="41"/>
      <c r="F119" s="223" t="s">
        <v>184</v>
      </c>
      <c r="G119" s="41"/>
      <c r="H119" s="41"/>
      <c r="I119" s="224"/>
      <c r="J119" s="224"/>
      <c r="K119" s="41"/>
      <c r="L119" s="41"/>
      <c r="M119" s="45"/>
      <c r="N119" s="225"/>
      <c r="O119" s="226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87</v>
      </c>
    </row>
    <row r="120" s="2" customFormat="1" ht="24.15" customHeight="1">
      <c r="A120" s="39"/>
      <c r="B120" s="40"/>
      <c r="C120" s="249" t="s">
        <v>178</v>
      </c>
      <c r="D120" s="249" t="s">
        <v>175</v>
      </c>
      <c r="E120" s="250" t="s">
        <v>185</v>
      </c>
      <c r="F120" s="251" t="s">
        <v>186</v>
      </c>
      <c r="G120" s="252" t="s">
        <v>138</v>
      </c>
      <c r="H120" s="253">
        <v>1</v>
      </c>
      <c r="I120" s="254"/>
      <c r="J120" s="255"/>
      <c r="K120" s="256">
        <f>ROUND(P120*H120,2)</f>
        <v>0</v>
      </c>
      <c r="L120" s="251" t="s">
        <v>139</v>
      </c>
      <c r="M120" s="257"/>
      <c r="N120" s="258" t="s">
        <v>20</v>
      </c>
      <c r="O120" s="216" t="s">
        <v>46</v>
      </c>
      <c r="P120" s="217">
        <f>I120+J120</f>
        <v>0</v>
      </c>
      <c r="Q120" s="217">
        <f>ROUND(I120*H120,2)</f>
        <v>0</v>
      </c>
      <c r="R120" s="217">
        <f>ROUND(J120*H120,2)</f>
        <v>0</v>
      </c>
      <c r="S120" s="85"/>
      <c r="T120" s="218">
        <f>S120*H120</f>
        <v>0</v>
      </c>
      <c r="U120" s="218">
        <v>0.00010000000000000001</v>
      </c>
      <c r="V120" s="218">
        <f>U120*H120</f>
        <v>0.00010000000000000001</v>
      </c>
      <c r="W120" s="218">
        <v>0</v>
      </c>
      <c r="X120" s="219">
        <f>W120*H120</f>
        <v>0</v>
      </c>
      <c r="Y120" s="39"/>
      <c r="Z120" s="39"/>
      <c r="AA120" s="39"/>
      <c r="AB120" s="39"/>
      <c r="AC120" s="39"/>
      <c r="AD120" s="39"/>
      <c r="AE120" s="39"/>
      <c r="AR120" s="220" t="s">
        <v>178</v>
      </c>
      <c r="AT120" s="220" t="s">
        <v>175</v>
      </c>
      <c r="AU120" s="220" t="s">
        <v>87</v>
      </c>
      <c r="AY120" s="18" t="s">
        <v>132</v>
      </c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18" t="s">
        <v>85</v>
      </c>
      <c r="BK120" s="221">
        <f>ROUND(P120*H120,2)</f>
        <v>0</v>
      </c>
      <c r="BL120" s="18" t="s">
        <v>140</v>
      </c>
      <c r="BM120" s="220" t="s">
        <v>187</v>
      </c>
    </row>
    <row r="121" s="12" customFormat="1" ht="22.8" customHeight="1">
      <c r="A121" s="12"/>
      <c r="B121" s="191"/>
      <c r="C121" s="192"/>
      <c r="D121" s="193" t="s">
        <v>76</v>
      </c>
      <c r="E121" s="206" t="s">
        <v>188</v>
      </c>
      <c r="F121" s="206" t="s">
        <v>189</v>
      </c>
      <c r="G121" s="192"/>
      <c r="H121" s="192"/>
      <c r="I121" s="195"/>
      <c r="J121" s="195"/>
      <c r="K121" s="207">
        <f>BK121</f>
        <v>0</v>
      </c>
      <c r="L121" s="192"/>
      <c r="M121" s="197"/>
      <c r="N121" s="198"/>
      <c r="O121" s="199"/>
      <c r="P121" s="199"/>
      <c r="Q121" s="200">
        <f>SUM(Q122:Q133)</f>
        <v>0</v>
      </c>
      <c r="R121" s="200">
        <f>SUM(R122:R133)</f>
        <v>0</v>
      </c>
      <c r="S121" s="199"/>
      <c r="T121" s="201">
        <f>SUM(T122:T133)</f>
        <v>0</v>
      </c>
      <c r="U121" s="199"/>
      <c r="V121" s="201">
        <f>SUM(V122:V133)</f>
        <v>0.00010000000000000001</v>
      </c>
      <c r="W121" s="199"/>
      <c r="X121" s="202">
        <f>SUM(X122:X133)</f>
        <v>0</v>
      </c>
      <c r="Y121" s="12"/>
      <c r="Z121" s="12"/>
      <c r="AA121" s="12"/>
      <c r="AB121" s="12"/>
      <c r="AC121" s="12"/>
      <c r="AD121" s="12"/>
      <c r="AE121" s="12"/>
      <c r="AR121" s="203" t="s">
        <v>85</v>
      </c>
      <c r="AT121" s="204" t="s">
        <v>76</v>
      </c>
      <c r="AU121" s="204" t="s">
        <v>85</v>
      </c>
      <c r="AY121" s="203" t="s">
        <v>132</v>
      </c>
      <c r="BK121" s="205">
        <f>SUM(BK122:BK133)</f>
        <v>0</v>
      </c>
    </row>
    <row r="122" s="2" customFormat="1" ht="24.15" customHeight="1">
      <c r="A122" s="39"/>
      <c r="B122" s="40"/>
      <c r="C122" s="208" t="s">
        <v>190</v>
      </c>
      <c r="D122" s="208" t="s">
        <v>135</v>
      </c>
      <c r="E122" s="209" t="s">
        <v>191</v>
      </c>
      <c r="F122" s="210" t="s">
        <v>192</v>
      </c>
      <c r="G122" s="211" t="s">
        <v>138</v>
      </c>
      <c r="H122" s="212">
        <v>5</v>
      </c>
      <c r="I122" s="213"/>
      <c r="J122" s="213"/>
      <c r="K122" s="214">
        <f>ROUND(P122*H122,2)</f>
        <v>0</v>
      </c>
      <c r="L122" s="210" t="s">
        <v>139</v>
      </c>
      <c r="M122" s="45"/>
      <c r="N122" s="215" t="s">
        <v>20</v>
      </c>
      <c r="O122" s="216" t="s">
        <v>46</v>
      </c>
      <c r="P122" s="217">
        <f>I122+J122</f>
        <v>0</v>
      </c>
      <c r="Q122" s="217">
        <f>ROUND(I122*H122,2)</f>
        <v>0</v>
      </c>
      <c r="R122" s="217">
        <f>ROUND(J122*H122,2)</f>
        <v>0</v>
      </c>
      <c r="S122" s="85"/>
      <c r="T122" s="218">
        <f>S122*H122</f>
        <v>0</v>
      </c>
      <c r="U122" s="218">
        <v>0</v>
      </c>
      <c r="V122" s="218">
        <f>U122*H122</f>
        <v>0</v>
      </c>
      <c r="W122" s="218">
        <v>0</v>
      </c>
      <c r="X122" s="219">
        <f>W122*H122</f>
        <v>0</v>
      </c>
      <c r="Y122" s="39"/>
      <c r="Z122" s="39"/>
      <c r="AA122" s="39"/>
      <c r="AB122" s="39"/>
      <c r="AC122" s="39"/>
      <c r="AD122" s="39"/>
      <c r="AE122" s="39"/>
      <c r="AR122" s="220" t="s">
        <v>140</v>
      </c>
      <c r="AT122" s="220" t="s">
        <v>135</v>
      </c>
      <c r="AU122" s="220" t="s">
        <v>87</v>
      </c>
      <c r="AY122" s="18" t="s">
        <v>132</v>
      </c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18" t="s">
        <v>85</v>
      </c>
      <c r="BK122" s="221">
        <f>ROUND(P122*H122,2)</f>
        <v>0</v>
      </c>
      <c r="BL122" s="18" t="s">
        <v>140</v>
      </c>
      <c r="BM122" s="220" t="s">
        <v>193</v>
      </c>
    </row>
    <row r="123" s="2" customFormat="1">
      <c r="A123" s="39"/>
      <c r="B123" s="40"/>
      <c r="C123" s="41"/>
      <c r="D123" s="222" t="s">
        <v>142</v>
      </c>
      <c r="E123" s="41"/>
      <c r="F123" s="223" t="s">
        <v>194</v>
      </c>
      <c r="G123" s="41"/>
      <c r="H123" s="41"/>
      <c r="I123" s="224"/>
      <c r="J123" s="224"/>
      <c r="K123" s="41"/>
      <c r="L123" s="41"/>
      <c r="M123" s="45"/>
      <c r="N123" s="225"/>
      <c r="O123" s="226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142</v>
      </c>
      <c r="AU123" s="18" t="s">
        <v>87</v>
      </c>
    </row>
    <row r="124" s="13" customFormat="1">
      <c r="A124" s="13"/>
      <c r="B124" s="227"/>
      <c r="C124" s="228"/>
      <c r="D124" s="229" t="s">
        <v>144</v>
      </c>
      <c r="E124" s="230" t="s">
        <v>20</v>
      </c>
      <c r="F124" s="231" t="s">
        <v>195</v>
      </c>
      <c r="G124" s="228"/>
      <c r="H124" s="230" t="s">
        <v>20</v>
      </c>
      <c r="I124" s="232"/>
      <c r="J124" s="232"/>
      <c r="K124" s="228"/>
      <c r="L124" s="228"/>
      <c r="M124" s="233"/>
      <c r="N124" s="234"/>
      <c r="O124" s="235"/>
      <c r="P124" s="235"/>
      <c r="Q124" s="235"/>
      <c r="R124" s="235"/>
      <c r="S124" s="235"/>
      <c r="T124" s="235"/>
      <c r="U124" s="235"/>
      <c r="V124" s="235"/>
      <c r="W124" s="235"/>
      <c r="X124" s="236"/>
      <c r="Y124" s="13"/>
      <c r="Z124" s="13"/>
      <c r="AA124" s="13"/>
      <c r="AB124" s="13"/>
      <c r="AC124" s="13"/>
      <c r="AD124" s="13"/>
      <c r="AE124" s="13"/>
      <c r="AT124" s="237" t="s">
        <v>144</v>
      </c>
      <c r="AU124" s="237" t="s">
        <v>87</v>
      </c>
      <c r="AV124" s="13" t="s">
        <v>85</v>
      </c>
      <c r="AW124" s="13" t="s">
        <v>5</v>
      </c>
      <c r="AX124" s="13" t="s">
        <v>77</v>
      </c>
      <c r="AY124" s="237" t="s">
        <v>132</v>
      </c>
    </row>
    <row r="125" s="13" customFormat="1">
      <c r="A125" s="13"/>
      <c r="B125" s="227"/>
      <c r="C125" s="228"/>
      <c r="D125" s="229" t="s">
        <v>144</v>
      </c>
      <c r="E125" s="230" t="s">
        <v>20</v>
      </c>
      <c r="F125" s="231" t="s">
        <v>173</v>
      </c>
      <c r="G125" s="228"/>
      <c r="H125" s="230" t="s">
        <v>20</v>
      </c>
      <c r="I125" s="232"/>
      <c r="J125" s="232"/>
      <c r="K125" s="228"/>
      <c r="L125" s="228"/>
      <c r="M125" s="233"/>
      <c r="N125" s="234"/>
      <c r="O125" s="235"/>
      <c r="P125" s="235"/>
      <c r="Q125" s="235"/>
      <c r="R125" s="235"/>
      <c r="S125" s="235"/>
      <c r="T125" s="235"/>
      <c r="U125" s="235"/>
      <c r="V125" s="235"/>
      <c r="W125" s="235"/>
      <c r="X125" s="236"/>
      <c r="Y125" s="13"/>
      <c r="Z125" s="13"/>
      <c r="AA125" s="13"/>
      <c r="AB125" s="13"/>
      <c r="AC125" s="13"/>
      <c r="AD125" s="13"/>
      <c r="AE125" s="13"/>
      <c r="AT125" s="237" t="s">
        <v>144</v>
      </c>
      <c r="AU125" s="237" t="s">
        <v>87</v>
      </c>
      <c r="AV125" s="13" t="s">
        <v>85</v>
      </c>
      <c r="AW125" s="13" t="s">
        <v>5</v>
      </c>
      <c r="AX125" s="13" t="s">
        <v>77</v>
      </c>
      <c r="AY125" s="237" t="s">
        <v>132</v>
      </c>
    </row>
    <row r="126" s="13" customFormat="1">
      <c r="A126" s="13"/>
      <c r="B126" s="227"/>
      <c r="C126" s="228"/>
      <c r="D126" s="229" t="s">
        <v>144</v>
      </c>
      <c r="E126" s="230" t="s">
        <v>20</v>
      </c>
      <c r="F126" s="231" t="s">
        <v>196</v>
      </c>
      <c r="G126" s="228"/>
      <c r="H126" s="230" t="s">
        <v>20</v>
      </c>
      <c r="I126" s="232"/>
      <c r="J126" s="232"/>
      <c r="K126" s="228"/>
      <c r="L126" s="228"/>
      <c r="M126" s="233"/>
      <c r="N126" s="234"/>
      <c r="O126" s="235"/>
      <c r="P126" s="235"/>
      <c r="Q126" s="235"/>
      <c r="R126" s="235"/>
      <c r="S126" s="235"/>
      <c r="T126" s="235"/>
      <c r="U126" s="235"/>
      <c r="V126" s="235"/>
      <c r="W126" s="235"/>
      <c r="X126" s="236"/>
      <c r="Y126" s="13"/>
      <c r="Z126" s="13"/>
      <c r="AA126" s="13"/>
      <c r="AB126" s="13"/>
      <c r="AC126" s="13"/>
      <c r="AD126" s="13"/>
      <c r="AE126" s="13"/>
      <c r="AT126" s="237" t="s">
        <v>144</v>
      </c>
      <c r="AU126" s="237" t="s">
        <v>87</v>
      </c>
      <c r="AV126" s="13" t="s">
        <v>85</v>
      </c>
      <c r="AW126" s="13" t="s">
        <v>5</v>
      </c>
      <c r="AX126" s="13" t="s">
        <v>77</v>
      </c>
      <c r="AY126" s="237" t="s">
        <v>132</v>
      </c>
    </row>
    <row r="127" s="14" customFormat="1">
      <c r="A127" s="14"/>
      <c r="B127" s="238"/>
      <c r="C127" s="239"/>
      <c r="D127" s="229" t="s">
        <v>144</v>
      </c>
      <c r="E127" s="240" t="s">
        <v>20</v>
      </c>
      <c r="F127" s="241" t="s">
        <v>197</v>
      </c>
      <c r="G127" s="239"/>
      <c r="H127" s="242">
        <v>5</v>
      </c>
      <c r="I127" s="243"/>
      <c r="J127" s="243"/>
      <c r="K127" s="239"/>
      <c r="L127" s="239"/>
      <c r="M127" s="244"/>
      <c r="N127" s="245"/>
      <c r="O127" s="246"/>
      <c r="P127" s="246"/>
      <c r="Q127" s="246"/>
      <c r="R127" s="246"/>
      <c r="S127" s="246"/>
      <c r="T127" s="246"/>
      <c r="U127" s="246"/>
      <c r="V127" s="246"/>
      <c r="W127" s="246"/>
      <c r="X127" s="247"/>
      <c r="Y127" s="14"/>
      <c r="Z127" s="14"/>
      <c r="AA127" s="14"/>
      <c r="AB127" s="14"/>
      <c r="AC127" s="14"/>
      <c r="AD127" s="14"/>
      <c r="AE127" s="14"/>
      <c r="AT127" s="248" t="s">
        <v>144</v>
      </c>
      <c r="AU127" s="248" t="s">
        <v>87</v>
      </c>
      <c r="AV127" s="14" t="s">
        <v>87</v>
      </c>
      <c r="AW127" s="14" t="s">
        <v>5</v>
      </c>
      <c r="AX127" s="14" t="s">
        <v>85</v>
      </c>
      <c r="AY127" s="248" t="s">
        <v>132</v>
      </c>
    </row>
    <row r="128" s="2" customFormat="1" ht="16.5" customHeight="1">
      <c r="A128" s="39"/>
      <c r="B128" s="40"/>
      <c r="C128" s="249" t="s">
        <v>198</v>
      </c>
      <c r="D128" s="249" t="s">
        <v>175</v>
      </c>
      <c r="E128" s="250" t="s">
        <v>199</v>
      </c>
      <c r="F128" s="251" t="s">
        <v>200</v>
      </c>
      <c r="G128" s="252" t="s">
        <v>20</v>
      </c>
      <c r="H128" s="253">
        <v>3</v>
      </c>
      <c r="I128" s="254"/>
      <c r="J128" s="255"/>
      <c r="K128" s="256">
        <f>ROUND(P128*H128,2)</f>
        <v>0</v>
      </c>
      <c r="L128" s="251" t="s">
        <v>20</v>
      </c>
      <c r="M128" s="257"/>
      <c r="N128" s="258" t="s">
        <v>20</v>
      </c>
      <c r="O128" s="216" t="s">
        <v>46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85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9">
        <f>W128*H128</f>
        <v>0</v>
      </c>
      <c r="Y128" s="39"/>
      <c r="Z128" s="39"/>
      <c r="AA128" s="39"/>
      <c r="AB128" s="39"/>
      <c r="AC128" s="39"/>
      <c r="AD128" s="39"/>
      <c r="AE128" s="39"/>
      <c r="AR128" s="220" t="s">
        <v>178</v>
      </c>
      <c r="AT128" s="220" t="s">
        <v>175</v>
      </c>
      <c r="AU128" s="220" t="s">
        <v>87</v>
      </c>
      <c r="AY128" s="18" t="s">
        <v>132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8" t="s">
        <v>85</v>
      </c>
      <c r="BK128" s="221">
        <f>ROUND(P128*H128,2)</f>
        <v>0</v>
      </c>
      <c r="BL128" s="18" t="s">
        <v>140</v>
      </c>
      <c r="BM128" s="220" t="s">
        <v>201</v>
      </c>
    </row>
    <row r="129" s="2" customFormat="1" ht="16.5" customHeight="1">
      <c r="A129" s="39"/>
      <c r="B129" s="40"/>
      <c r="C129" s="249" t="s">
        <v>202</v>
      </c>
      <c r="D129" s="249" t="s">
        <v>175</v>
      </c>
      <c r="E129" s="250" t="s">
        <v>203</v>
      </c>
      <c r="F129" s="251" t="s">
        <v>204</v>
      </c>
      <c r="G129" s="252" t="s">
        <v>20</v>
      </c>
      <c r="H129" s="253">
        <v>1</v>
      </c>
      <c r="I129" s="254"/>
      <c r="J129" s="255"/>
      <c r="K129" s="256">
        <f>ROUND(P129*H129,2)</f>
        <v>0</v>
      </c>
      <c r="L129" s="251" t="s">
        <v>20</v>
      </c>
      <c r="M129" s="257"/>
      <c r="N129" s="258" t="s">
        <v>20</v>
      </c>
      <c r="O129" s="216" t="s">
        <v>46</v>
      </c>
      <c r="P129" s="217">
        <f>I129+J129</f>
        <v>0</v>
      </c>
      <c r="Q129" s="217">
        <f>ROUND(I129*H129,2)</f>
        <v>0</v>
      </c>
      <c r="R129" s="217">
        <f>ROUND(J129*H129,2)</f>
        <v>0</v>
      </c>
      <c r="S129" s="85"/>
      <c r="T129" s="218">
        <f>S129*H129</f>
        <v>0</v>
      </c>
      <c r="U129" s="218">
        <v>0</v>
      </c>
      <c r="V129" s="218">
        <f>U129*H129</f>
        <v>0</v>
      </c>
      <c r="W129" s="218">
        <v>0</v>
      </c>
      <c r="X129" s="219">
        <f>W129*H129</f>
        <v>0</v>
      </c>
      <c r="Y129" s="39"/>
      <c r="Z129" s="39"/>
      <c r="AA129" s="39"/>
      <c r="AB129" s="39"/>
      <c r="AC129" s="39"/>
      <c r="AD129" s="39"/>
      <c r="AE129" s="39"/>
      <c r="AR129" s="220" t="s">
        <v>178</v>
      </c>
      <c r="AT129" s="220" t="s">
        <v>175</v>
      </c>
      <c r="AU129" s="220" t="s">
        <v>87</v>
      </c>
      <c r="AY129" s="18" t="s">
        <v>132</v>
      </c>
      <c r="BE129" s="221">
        <f>IF(O129="základní",K129,0)</f>
        <v>0</v>
      </c>
      <c r="BF129" s="221">
        <f>IF(O129="snížená",K129,0)</f>
        <v>0</v>
      </c>
      <c r="BG129" s="221">
        <f>IF(O129="zákl. přenesená",K129,0)</f>
        <v>0</v>
      </c>
      <c r="BH129" s="221">
        <f>IF(O129="sníž. přenesená",K129,0)</f>
        <v>0</v>
      </c>
      <c r="BI129" s="221">
        <f>IF(O129="nulová",K129,0)</f>
        <v>0</v>
      </c>
      <c r="BJ129" s="18" t="s">
        <v>85</v>
      </c>
      <c r="BK129" s="221">
        <f>ROUND(P129*H129,2)</f>
        <v>0</v>
      </c>
      <c r="BL129" s="18" t="s">
        <v>140</v>
      </c>
      <c r="BM129" s="220" t="s">
        <v>205</v>
      </c>
    </row>
    <row r="130" s="2" customFormat="1" ht="16.5" customHeight="1">
      <c r="A130" s="39"/>
      <c r="B130" s="40"/>
      <c r="C130" s="249" t="s">
        <v>9</v>
      </c>
      <c r="D130" s="249" t="s">
        <v>175</v>
      </c>
      <c r="E130" s="250" t="s">
        <v>206</v>
      </c>
      <c r="F130" s="251" t="s">
        <v>207</v>
      </c>
      <c r="G130" s="252" t="s">
        <v>20</v>
      </c>
      <c r="H130" s="253">
        <v>1</v>
      </c>
      <c r="I130" s="254"/>
      <c r="J130" s="255"/>
      <c r="K130" s="256">
        <f>ROUND(P130*H130,2)</f>
        <v>0</v>
      </c>
      <c r="L130" s="251" t="s">
        <v>20</v>
      </c>
      <c r="M130" s="257"/>
      <c r="N130" s="258" t="s">
        <v>20</v>
      </c>
      <c r="O130" s="216" t="s">
        <v>46</v>
      </c>
      <c r="P130" s="217">
        <f>I130+J130</f>
        <v>0</v>
      </c>
      <c r="Q130" s="217">
        <f>ROUND(I130*H130,2)</f>
        <v>0</v>
      </c>
      <c r="R130" s="217">
        <f>ROUND(J130*H130,2)</f>
        <v>0</v>
      </c>
      <c r="S130" s="85"/>
      <c r="T130" s="218">
        <f>S130*H130</f>
        <v>0</v>
      </c>
      <c r="U130" s="218">
        <v>0</v>
      </c>
      <c r="V130" s="218">
        <f>U130*H130</f>
        <v>0</v>
      </c>
      <c r="W130" s="218">
        <v>0</v>
      </c>
      <c r="X130" s="219">
        <f>W130*H130</f>
        <v>0</v>
      </c>
      <c r="Y130" s="39"/>
      <c r="Z130" s="39"/>
      <c r="AA130" s="39"/>
      <c r="AB130" s="39"/>
      <c r="AC130" s="39"/>
      <c r="AD130" s="39"/>
      <c r="AE130" s="39"/>
      <c r="AR130" s="220" t="s">
        <v>178</v>
      </c>
      <c r="AT130" s="220" t="s">
        <v>175</v>
      </c>
      <c r="AU130" s="220" t="s">
        <v>87</v>
      </c>
      <c r="AY130" s="18" t="s">
        <v>132</v>
      </c>
      <c r="BE130" s="221">
        <f>IF(O130="základní",K130,0)</f>
        <v>0</v>
      </c>
      <c r="BF130" s="221">
        <f>IF(O130="snížená",K130,0)</f>
        <v>0</v>
      </c>
      <c r="BG130" s="221">
        <f>IF(O130="zákl. přenesená",K130,0)</f>
        <v>0</v>
      </c>
      <c r="BH130" s="221">
        <f>IF(O130="sníž. přenesená",K130,0)</f>
        <v>0</v>
      </c>
      <c r="BI130" s="221">
        <f>IF(O130="nulová",K130,0)</f>
        <v>0</v>
      </c>
      <c r="BJ130" s="18" t="s">
        <v>85</v>
      </c>
      <c r="BK130" s="221">
        <f>ROUND(P130*H130,2)</f>
        <v>0</v>
      </c>
      <c r="BL130" s="18" t="s">
        <v>140</v>
      </c>
      <c r="BM130" s="220" t="s">
        <v>208</v>
      </c>
    </row>
    <row r="131" s="2" customFormat="1" ht="24.15" customHeight="1">
      <c r="A131" s="39"/>
      <c r="B131" s="40"/>
      <c r="C131" s="208" t="s">
        <v>209</v>
      </c>
      <c r="D131" s="208" t="s">
        <v>135</v>
      </c>
      <c r="E131" s="209" t="s">
        <v>181</v>
      </c>
      <c r="F131" s="210" t="s">
        <v>182</v>
      </c>
      <c r="G131" s="211" t="s">
        <v>138</v>
      </c>
      <c r="H131" s="212">
        <v>1</v>
      </c>
      <c r="I131" s="213"/>
      <c r="J131" s="213"/>
      <c r="K131" s="214">
        <f>ROUND(P131*H131,2)</f>
        <v>0</v>
      </c>
      <c r="L131" s="210" t="s">
        <v>139</v>
      </c>
      <c r="M131" s="45"/>
      <c r="N131" s="215" t="s">
        <v>20</v>
      </c>
      <c r="O131" s="216" t="s">
        <v>46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85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9">
        <f>W131*H131</f>
        <v>0</v>
      </c>
      <c r="Y131" s="39"/>
      <c r="Z131" s="39"/>
      <c r="AA131" s="39"/>
      <c r="AB131" s="39"/>
      <c r="AC131" s="39"/>
      <c r="AD131" s="39"/>
      <c r="AE131" s="39"/>
      <c r="AR131" s="220" t="s">
        <v>140</v>
      </c>
      <c r="AT131" s="220" t="s">
        <v>135</v>
      </c>
      <c r="AU131" s="220" t="s">
        <v>87</v>
      </c>
      <c r="AY131" s="18" t="s">
        <v>132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8" t="s">
        <v>85</v>
      </c>
      <c r="BK131" s="221">
        <f>ROUND(P131*H131,2)</f>
        <v>0</v>
      </c>
      <c r="BL131" s="18" t="s">
        <v>140</v>
      </c>
      <c r="BM131" s="220" t="s">
        <v>210</v>
      </c>
    </row>
    <row r="132" s="2" customFormat="1">
      <c r="A132" s="39"/>
      <c r="B132" s="40"/>
      <c r="C132" s="41"/>
      <c r="D132" s="222" t="s">
        <v>142</v>
      </c>
      <c r="E132" s="41"/>
      <c r="F132" s="223" t="s">
        <v>184</v>
      </c>
      <c r="G132" s="41"/>
      <c r="H132" s="41"/>
      <c r="I132" s="224"/>
      <c r="J132" s="224"/>
      <c r="K132" s="41"/>
      <c r="L132" s="41"/>
      <c r="M132" s="45"/>
      <c r="N132" s="225"/>
      <c r="O132" s="226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87</v>
      </c>
    </row>
    <row r="133" s="2" customFormat="1" ht="24.15" customHeight="1">
      <c r="A133" s="39"/>
      <c r="B133" s="40"/>
      <c r="C133" s="249" t="s">
        <v>211</v>
      </c>
      <c r="D133" s="249" t="s">
        <v>175</v>
      </c>
      <c r="E133" s="250" t="s">
        <v>185</v>
      </c>
      <c r="F133" s="251" t="s">
        <v>186</v>
      </c>
      <c r="G133" s="252" t="s">
        <v>138</v>
      </c>
      <c r="H133" s="253">
        <v>1</v>
      </c>
      <c r="I133" s="254"/>
      <c r="J133" s="255"/>
      <c r="K133" s="256">
        <f>ROUND(P133*H133,2)</f>
        <v>0</v>
      </c>
      <c r="L133" s="251" t="s">
        <v>139</v>
      </c>
      <c r="M133" s="257"/>
      <c r="N133" s="258" t="s">
        <v>20</v>
      </c>
      <c r="O133" s="216" t="s">
        <v>46</v>
      </c>
      <c r="P133" s="217">
        <f>I133+J133</f>
        <v>0</v>
      </c>
      <c r="Q133" s="217">
        <f>ROUND(I133*H133,2)</f>
        <v>0</v>
      </c>
      <c r="R133" s="217">
        <f>ROUND(J133*H133,2)</f>
        <v>0</v>
      </c>
      <c r="S133" s="85"/>
      <c r="T133" s="218">
        <f>S133*H133</f>
        <v>0</v>
      </c>
      <c r="U133" s="218">
        <v>0.00010000000000000001</v>
      </c>
      <c r="V133" s="218">
        <f>U133*H133</f>
        <v>0.00010000000000000001</v>
      </c>
      <c r="W133" s="218">
        <v>0</v>
      </c>
      <c r="X133" s="219">
        <f>W133*H133</f>
        <v>0</v>
      </c>
      <c r="Y133" s="39"/>
      <c r="Z133" s="39"/>
      <c r="AA133" s="39"/>
      <c r="AB133" s="39"/>
      <c r="AC133" s="39"/>
      <c r="AD133" s="39"/>
      <c r="AE133" s="39"/>
      <c r="AR133" s="220" t="s">
        <v>178</v>
      </c>
      <c r="AT133" s="220" t="s">
        <v>175</v>
      </c>
      <c r="AU133" s="220" t="s">
        <v>87</v>
      </c>
      <c r="AY133" s="18" t="s">
        <v>132</v>
      </c>
      <c r="BE133" s="221">
        <f>IF(O133="základní",K133,0)</f>
        <v>0</v>
      </c>
      <c r="BF133" s="221">
        <f>IF(O133="snížená",K133,0)</f>
        <v>0</v>
      </c>
      <c r="BG133" s="221">
        <f>IF(O133="zákl. přenesená",K133,0)</f>
        <v>0</v>
      </c>
      <c r="BH133" s="221">
        <f>IF(O133="sníž. přenesená",K133,0)</f>
        <v>0</v>
      </c>
      <c r="BI133" s="221">
        <f>IF(O133="nulová",K133,0)</f>
        <v>0</v>
      </c>
      <c r="BJ133" s="18" t="s">
        <v>85</v>
      </c>
      <c r="BK133" s="221">
        <f>ROUND(P133*H133,2)</f>
        <v>0</v>
      </c>
      <c r="BL133" s="18" t="s">
        <v>140</v>
      </c>
      <c r="BM133" s="220" t="s">
        <v>212</v>
      </c>
    </row>
    <row r="134" s="12" customFormat="1" ht="22.8" customHeight="1">
      <c r="A134" s="12"/>
      <c r="B134" s="191"/>
      <c r="C134" s="192"/>
      <c r="D134" s="193" t="s">
        <v>76</v>
      </c>
      <c r="E134" s="206" t="s">
        <v>213</v>
      </c>
      <c r="F134" s="206" t="s">
        <v>214</v>
      </c>
      <c r="G134" s="192"/>
      <c r="H134" s="192"/>
      <c r="I134" s="195"/>
      <c r="J134" s="195"/>
      <c r="K134" s="207">
        <f>BK134</f>
        <v>0</v>
      </c>
      <c r="L134" s="192"/>
      <c r="M134" s="197"/>
      <c r="N134" s="198"/>
      <c r="O134" s="199"/>
      <c r="P134" s="199"/>
      <c r="Q134" s="200">
        <f>SUM(Q135:Q146)</f>
        <v>0</v>
      </c>
      <c r="R134" s="200">
        <f>SUM(R135:R146)</f>
        <v>0</v>
      </c>
      <c r="S134" s="199"/>
      <c r="T134" s="201">
        <f>SUM(T135:T146)</f>
        <v>0</v>
      </c>
      <c r="U134" s="199"/>
      <c r="V134" s="201">
        <f>SUM(V135:V146)</f>
        <v>0.00010000000000000001</v>
      </c>
      <c r="W134" s="199"/>
      <c r="X134" s="202">
        <f>SUM(X135:X146)</f>
        <v>0</v>
      </c>
      <c r="Y134" s="12"/>
      <c r="Z134" s="12"/>
      <c r="AA134" s="12"/>
      <c r="AB134" s="12"/>
      <c r="AC134" s="12"/>
      <c r="AD134" s="12"/>
      <c r="AE134" s="12"/>
      <c r="AR134" s="203" t="s">
        <v>85</v>
      </c>
      <c r="AT134" s="204" t="s">
        <v>76</v>
      </c>
      <c r="AU134" s="204" t="s">
        <v>85</v>
      </c>
      <c r="AY134" s="203" t="s">
        <v>132</v>
      </c>
      <c r="BK134" s="205">
        <f>SUM(BK135:BK146)</f>
        <v>0</v>
      </c>
    </row>
    <row r="135" s="2" customFormat="1" ht="24.15" customHeight="1">
      <c r="A135" s="39"/>
      <c r="B135" s="40"/>
      <c r="C135" s="208" t="s">
        <v>215</v>
      </c>
      <c r="D135" s="208" t="s">
        <v>135</v>
      </c>
      <c r="E135" s="209" t="s">
        <v>191</v>
      </c>
      <c r="F135" s="210" t="s">
        <v>192</v>
      </c>
      <c r="G135" s="211" t="s">
        <v>138</v>
      </c>
      <c r="H135" s="212">
        <v>5</v>
      </c>
      <c r="I135" s="213"/>
      <c r="J135" s="213"/>
      <c r="K135" s="214">
        <f>ROUND(P135*H135,2)</f>
        <v>0</v>
      </c>
      <c r="L135" s="210" t="s">
        <v>139</v>
      </c>
      <c r="M135" s="45"/>
      <c r="N135" s="215" t="s">
        <v>20</v>
      </c>
      <c r="O135" s="216" t="s">
        <v>46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85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9">
        <f>W135*H135</f>
        <v>0</v>
      </c>
      <c r="Y135" s="39"/>
      <c r="Z135" s="39"/>
      <c r="AA135" s="39"/>
      <c r="AB135" s="39"/>
      <c r="AC135" s="39"/>
      <c r="AD135" s="39"/>
      <c r="AE135" s="39"/>
      <c r="AR135" s="220" t="s">
        <v>140</v>
      </c>
      <c r="AT135" s="220" t="s">
        <v>135</v>
      </c>
      <c r="AU135" s="220" t="s">
        <v>87</v>
      </c>
      <c r="AY135" s="18" t="s">
        <v>132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8" t="s">
        <v>85</v>
      </c>
      <c r="BK135" s="221">
        <f>ROUND(P135*H135,2)</f>
        <v>0</v>
      </c>
      <c r="BL135" s="18" t="s">
        <v>140</v>
      </c>
      <c r="BM135" s="220" t="s">
        <v>216</v>
      </c>
    </row>
    <row r="136" s="2" customFormat="1">
      <c r="A136" s="39"/>
      <c r="B136" s="40"/>
      <c r="C136" s="41"/>
      <c r="D136" s="222" t="s">
        <v>142</v>
      </c>
      <c r="E136" s="41"/>
      <c r="F136" s="223" t="s">
        <v>194</v>
      </c>
      <c r="G136" s="41"/>
      <c r="H136" s="41"/>
      <c r="I136" s="224"/>
      <c r="J136" s="224"/>
      <c r="K136" s="41"/>
      <c r="L136" s="41"/>
      <c r="M136" s="45"/>
      <c r="N136" s="225"/>
      <c r="O136" s="226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142</v>
      </c>
      <c r="AU136" s="18" t="s">
        <v>87</v>
      </c>
    </row>
    <row r="137" s="13" customFormat="1">
      <c r="A137" s="13"/>
      <c r="B137" s="227"/>
      <c r="C137" s="228"/>
      <c r="D137" s="229" t="s">
        <v>144</v>
      </c>
      <c r="E137" s="230" t="s">
        <v>20</v>
      </c>
      <c r="F137" s="231" t="s">
        <v>195</v>
      </c>
      <c r="G137" s="228"/>
      <c r="H137" s="230" t="s">
        <v>20</v>
      </c>
      <c r="I137" s="232"/>
      <c r="J137" s="232"/>
      <c r="K137" s="228"/>
      <c r="L137" s="228"/>
      <c r="M137" s="233"/>
      <c r="N137" s="234"/>
      <c r="O137" s="235"/>
      <c r="P137" s="235"/>
      <c r="Q137" s="235"/>
      <c r="R137" s="235"/>
      <c r="S137" s="235"/>
      <c r="T137" s="235"/>
      <c r="U137" s="235"/>
      <c r="V137" s="235"/>
      <c r="W137" s="235"/>
      <c r="X137" s="236"/>
      <c r="Y137" s="13"/>
      <c r="Z137" s="13"/>
      <c r="AA137" s="13"/>
      <c r="AB137" s="13"/>
      <c r="AC137" s="13"/>
      <c r="AD137" s="13"/>
      <c r="AE137" s="13"/>
      <c r="AT137" s="237" t="s">
        <v>144</v>
      </c>
      <c r="AU137" s="237" t="s">
        <v>87</v>
      </c>
      <c r="AV137" s="13" t="s">
        <v>85</v>
      </c>
      <c r="AW137" s="13" t="s">
        <v>5</v>
      </c>
      <c r="AX137" s="13" t="s">
        <v>77</v>
      </c>
      <c r="AY137" s="237" t="s">
        <v>132</v>
      </c>
    </row>
    <row r="138" s="13" customFormat="1">
      <c r="A138" s="13"/>
      <c r="B138" s="227"/>
      <c r="C138" s="228"/>
      <c r="D138" s="229" t="s">
        <v>144</v>
      </c>
      <c r="E138" s="230" t="s">
        <v>20</v>
      </c>
      <c r="F138" s="231" t="s">
        <v>173</v>
      </c>
      <c r="G138" s="228"/>
      <c r="H138" s="230" t="s">
        <v>20</v>
      </c>
      <c r="I138" s="232"/>
      <c r="J138" s="232"/>
      <c r="K138" s="228"/>
      <c r="L138" s="228"/>
      <c r="M138" s="233"/>
      <c r="N138" s="234"/>
      <c r="O138" s="235"/>
      <c r="P138" s="235"/>
      <c r="Q138" s="235"/>
      <c r="R138" s="235"/>
      <c r="S138" s="235"/>
      <c r="T138" s="235"/>
      <c r="U138" s="235"/>
      <c r="V138" s="235"/>
      <c r="W138" s="235"/>
      <c r="X138" s="236"/>
      <c r="Y138" s="13"/>
      <c r="Z138" s="13"/>
      <c r="AA138" s="13"/>
      <c r="AB138" s="13"/>
      <c r="AC138" s="13"/>
      <c r="AD138" s="13"/>
      <c r="AE138" s="13"/>
      <c r="AT138" s="237" t="s">
        <v>144</v>
      </c>
      <c r="AU138" s="237" t="s">
        <v>87</v>
      </c>
      <c r="AV138" s="13" t="s">
        <v>85</v>
      </c>
      <c r="AW138" s="13" t="s">
        <v>5</v>
      </c>
      <c r="AX138" s="13" t="s">
        <v>77</v>
      </c>
      <c r="AY138" s="237" t="s">
        <v>132</v>
      </c>
    </row>
    <row r="139" s="13" customFormat="1">
      <c r="A139" s="13"/>
      <c r="B139" s="227"/>
      <c r="C139" s="228"/>
      <c r="D139" s="229" t="s">
        <v>144</v>
      </c>
      <c r="E139" s="230" t="s">
        <v>20</v>
      </c>
      <c r="F139" s="231" t="s">
        <v>196</v>
      </c>
      <c r="G139" s="228"/>
      <c r="H139" s="230" t="s">
        <v>20</v>
      </c>
      <c r="I139" s="232"/>
      <c r="J139" s="232"/>
      <c r="K139" s="228"/>
      <c r="L139" s="228"/>
      <c r="M139" s="233"/>
      <c r="N139" s="234"/>
      <c r="O139" s="235"/>
      <c r="P139" s="235"/>
      <c r="Q139" s="235"/>
      <c r="R139" s="235"/>
      <c r="S139" s="235"/>
      <c r="T139" s="235"/>
      <c r="U139" s="235"/>
      <c r="V139" s="235"/>
      <c r="W139" s="235"/>
      <c r="X139" s="236"/>
      <c r="Y139" s="13"/>
      <c r="Z139" s="13"/>
      <c r="AA139" s="13"/>
      <c r="AB139" s="13"/>
      <c r="AC139" s="13"/>
      <c r="AD139" s="13"/>
      <c r="AE139" s="13"/>
      <c r="AT139" s="237" t="s">
        <v>144</v>
      </c>
      <c r="AU139" s="237" t="s">
        <v>87</v>
      </c>
      <c r="AV139" s="13" t="s">
        <v>85</v>
      </c>
      <c r="AW139" s="13" t="s">
        <v>5</v>
      </c>
      <c r="AX139" s="13" t="s">
        <v>77</v>
      </c>
      <c r="AY139" s="237" t="s">
        <v>132</v>
      </c>
    </row>
    <row r="140" s="14" customFormat="1">
      <c r="A140" s="14"/>
      <c r="B140" s="238"/>
      <c r="C140" s="239"/>
      <c r="D140" s="229" t="s">
        <v>144</v>
      </c>
      <c r="E140" s="240" t="s">
        <v>20</v>
      </c>
      <c r="F140" s="241" t="s">
        <v>197</v>
      </c>
      <c r="G140" s="239"/>
      <c r="H140" s="242">
        <v>5</v>
      </c>
      <c r="I140" s="243"/>
      <c r="J140" s="243"/>
      <c r="K140" s="239"/>
      <c r="L140" s="239"/>
      <c r="M140" s="244"/>
      <c r="N140" s="245"/>
      <c r="O140" s="246"/>
      <c r="P140" s="246"/>
      <c r="Q140" s="246"/>
      <c r="R140" s="246"/>
      <c r="S140" s="246"/>
      <c r="T140" s="246"/>
      <c r="U140" s="246"/>
      <c r="V140" s="246"/>
      <c r="W140" s="246"/>
      <c r="X140" s="247"/>
      <c r="Y140" s="14"/>
      <c r="Z140" s="14"/>
      <c r="AA140" s="14"/>
      <c r="AB140" s="14"/>
      <c r="AC140" s="14"/>
      <c r="AD140" s="14"/>
      <c r="AE140" s="14"/>
      <c r="AT140" s="248" t="s">
        <v>144</v>
      </c>
      <c r="AU140" s="248" t="s">
        <v>87</v>
      </c>
      <c r="AV140" s="14" t="s">
        <v>87</v>
      </c>
      <c r="AW140" s="14" t="s">
        <v>5</v>
      </c>
      <c r="AX140" s="14" t="s">
        <v>85</v>
      </c>
      <c r="AY140" s="248" t="s">
        <v>132</v>
      </c>
    </row>
    <row r="141" s="2" customFormat="1" ht="16.5" customHeight="1">
      <c r="A141" s="39"/>
      <c r="B141" s="40"/>
      <c r="C141" s="249" t="s">
        <v>217</v>
      </c>
      <c r="D141" s="249" t="s">
        <v>175</v>
      </c>
      <c r="E141" s="250" t="s">
        <v>199</v>
      </c>
      <c r="F141" s="251" t="s">
        <v>200</v>
      </c>
      <c r="G141" s="252" t="s">
        <v>20</v>
      </c>
      <c r="H141" s="253">
        <v>3</v>
      </c>
      <c r="I141" s="254"/>
      <c r="J141" s="255"/>
      <c r="K141" s="256">
        <f>ROUND(P141*H141,2)</f>
        <v>0</v>
      </c>
      <c r="L141" s="251" t="s">
        <v>20</v>
      </c>
      <c r="M141" s="257"/>
      <c r="N141" s="258" t="s">
        <v>20</v>
      </c>
      <c r="O141" s="216" t="s">
        <v>46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85"/>
      <c r="T141" s="218">
        <f>S141*H141</f>
        <v>0</v>
      </c>
      <c r="U141" s="218">
        <v>0</v>
      </c>
      <c r="V141" s="218">
        <f>U141*H141</f>
        <v>0</v>
      </c>
      <c r="W141" s="218">
        <v>0</v>
      </c>
      <c r="X141" s="219">
        <f>W141*H141</f>
        <v>0</v>
      </c>
      <c r="Y141" s="39"/>
      <c r="Z141" s="39"/>
      <c r="AA141" s="39"/>
      <c r="AB141" s="39"/>
      <c r="AC141" s="39"/>
      <c r="AD141" s="39"/>
      <c r="AE141" s="39"/>
      <c r="AR141" s="220" t="s">
        <v>178</v>
      </c>
      <c r="AT141" s="220" t="s">
        <v>175</v>
      </c>
      <c r="AU141" s="220" t="s">
        <v>87</v>
      </c>
      <c r="AY141" s="18" t="s">
        <v>132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8" t="s">
        <v>85</v>
      </c>
      <c r="BK141" s="221">
        <f>ROUND(P141*H141,2)</f>
        <v>0</v>
      </c>
      <c r="BL141" s="18" t="s">
        <v>140</v>
      </c>
      <c r="BM141" s="220" t="s">
        <v>218</v>
      </c>
    </row>
    <row r="142" s="2" customFormat="1" ht="16.5" customHeight="1">
      <c r="A142" s="39"/>
      <c r="B142" s="40"/>
      <c r="C142" s="249" t="s">
        <v>219</v>
      </c>
      <c r="D142" s="249" t="s">
        <v>175</v>
      </c>
      <c r="E142" s="250" t="s">
        <v>203</v>
      </c>
      <c r="F142" s="251" t="s">
        <v>204</v>
      </c>
      <c r="G142" s="252" t="s">
        <v>20</v>
      </c>
      <c r="H142" s="253">
        <v>1</v>
      </c>
      <c r="I142" s="254"/>
      <c r="J142" s="255"/>
      <c r="K142" s="256">
        <f>ROUND(P142*H142,2)</f>
        <v>0</v>
      </c>
      <c r="L142" s="251" t="s">
        <v>20</v>
      </c>
      <c r="M142" s="257"/>
      <c r="N142" s="258" t="s">
        <v>20</v>
      </c>
      <c r="O142" s="216" t="s">
        <v>46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85"/>
      <c r="T142" s="218">
        <f>S142*H142</f>
        <v>0</v>
      </c>
      <c r="U142" s="218">
        <v>0</v>
      </c>
      <c r="V142" s="218">
        <f>U142*H142</f>
        <v>0</v>
      </c>
      <c r="W142" s="218">
        <v>0</v>
      </c>
      <c r="X142" s="219">
        <f>W142*H142</f>
        <v>0</v>
      </c>
      <c r="Y142" s="39"/>
      <c r="Z142" s="39"/>
      <c r="AA142" s="39"/>
      <c r="AB142" s="39"/>
      <c r="AC142" s="39"/>
      <c r="AD142" s="39"/>
      <c r="AE142" s="39"/>
      <c r="AR142" s="220" t="s">
        <v>178</v>
      </c>
      <c r="AT142" s="220" t="s">
        <v>175</v>
      </c>
      <c r="AU142" s="220" t="s">
        <v>87</v>
      </c>
      <c r="AY142" s="18" t="s">
        <v>132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8" t="s">
        <v>85</v>
      </c>
      <c r="BK142" s="221">
        <f>ROUND(P142*H142,2)</f>
        <v>0</v>
      </c>
      <c r="BL142" s="18" t="s">
        <v>140</v>
      </c>
      <c r="BM142" s="220" t="s">
        <v>220</v>
      </c>
    </row>
    <row r="143" s="2" customFormat="1" ht="16.5" customHeight="1">
      <c r="A143" s="39"/>
      <c r="B143" s="40"/>
      <c r="C143" s="249" t="s">
        <v>221</v>
      </c>
      <c r="D143" s="249" t="s">
        <v>175</v>
      </c>
      <c r="E143" s="250" t="s">
        <v>206</v>
      </c>
      <c r="F143" s="251" t="s">
        <v>207</v>
      </c>
      <c r="G143" s="252" t="s">
        <v>20</v>
      </c>
      <c r="H143" s="253">
        <v>1</v>
      </c>
      <c r="I143" s="254"/>
      <c r="J143" s="255"/>
      <c r="K143" s="256">
        <f>ROUND(P143*H143,2)</f>
        <v>0</v>
      </c>
      <c r="L143" s="251" t="s">
        <v>20</v>
      </c>
      <c r="M143" s="257"/>
      <c r="N143" s="258" t="s">
        <v>20</v>
      </c>
      <c r="O143" s="216" t="s">
        <v>46</v>
      </c>
      <c r="P143" s="217">
        <f>I143+J143</f>
        <v>0</v>
      </c>
      <c r="Q143" s="217">
        <f>ROUND(I143*H143,2)</f>
        <v>0</v>
      </c>
      <c r="R143" s="217">
        <f>ROUND(J143*H143,2)</f>
        <v>0</v>
      </c>
      <c r="S143" s="85"/>
      <c r="T143" s="218">
        <f>S143*H143</f>
        <v>0</v>
      </c>
      <c r="U143" s="218">
        <v>0</v>
      </c>
      <c r="V143" s="218">
        <f>U143*H143</f>
        <v>0</v>
      </c>
      <c r="W143" s="218">
        <v>0</v>
      </c>
      <c r="X143" s="219">
        <f>W143*H143</f>
        <v>0</v>
      </c>
      <c r="Y143" s="39"/>
      <c r="Z143" s="39"/>
      <c r="AA143" s="39"/>
      <c r="AB143" s="39"/>
      <c r="AC143" s="39"/>
      <c r="AD143" s="39"/>
      <c r="AE143" s="39"/>
      <c r="AR143" s="220" t="s">
        <v>178</v>
      </c>
      <c r="AT143" s="220" t="s">
        <v>175</v>
      </c>
      <c r="AU143" s="220" t="s">
        <v>87</v>
      </c>
      <c r="AY143" s="18" t="s">
        <v>132</v>
      </c>
      <c r="BE143" s="221">
        <f>IF(O143="základní",K143,0)</f>
        <v>0</v>
      </c>
      <c r="BF143" s="221">
        <f>IF(O143="snížená",K143,0)</f>
        <v>0</v>
      </c>
      <c r="BG143" s="221">
        <f>IF(O143="zákl. přenesená",K143,0)</f>
        <v>0</v>
      </c>
      <c r="BH143" s="221">
        <f>IF(O143="sníž. přenesená",K143,0)</f>
        <v>0</v>
      </c>
      <c r="BI143" s="221">
        <f>IF(O143="nulová",K143,0)</f>
        <v>0</v>
      </c>
      <c r="BJ143" s="18" t="s">
        <v>85</v>
      </c>
      <c r="BK143" s="221">
        <f>ROUND(P143*H143,2)</f>
        <v>0</v>
      </c>
      <c r="BL143" s="18" t="s">
        <v>140</v>
      </c>
      <c r="BM143" s="220" t="s">
        <v>222</v>
      </c>
    </row>
    <row r="144" s="2" customFormat="1" ht="24.15" customHeight="1">
      <c r="A144" s="39"/>
      <c r="B144" s="40"/>
      <c r="C144" s="208" t="s">
        <v>223</v>
      </c>
      <c r="D144" s="208" t="s">
        <v>135</v>
      </c>
      <c r="E144" s="209" t="s">
        <v>181</v>
      </c>
      <c r="F144" s="210" t="s">
        <v>182</v>
      </c>
      <c r="G144" s="211" t="s">
        <v>138</v>
      </c>
      <c r="H144" s="212">
        <v>1</v>
      </c>
      <c r="I144" s="213"/>
      <c r="J144" s="213"/>
      <c r="K144" s="214">
        <f>ROUND(P144*H144,2)</f>
        <v>0</v>
      </c>
      <c r="L144" s="210" t="s">
        <v>139</v>
      </c>
      <c r="M144" s="45"/>
      <c r="N144" s="215" t="s">
        <v>20</v>
      </c>
      <c r="O144" s="216" t="s">
        <v>46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85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9">
        <f>W144*H144</f>
        <v>0</v>
      </c>
      <c r="Y144" s="39"/>
      <c r="Z144" s="39"/>
      <c r="AA144" s="39"/>
      <c r="AB144" s="39"/>
      <c r="AC144" s="39"/>
      <c r="AD144" s="39"/>
      <c r="AE144" s="39"/>
      <c r="AR144" s="220" t="s">
        <v>140</v>
      </c>
      <c r="AT144" s="220" t="s">
        <v>135</v>
      </c>
      <c r="AU144" s="220" t="s">
        <v>87</v>
      </c>
      <c r="AY144" s="18" t="s">
        <v>132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8" t="s">
        <v>85</v>
      </c>
      <c r="BK144" s="221">
        <f>ROUND(P144*H144,2)</f>
        <v>0</v>
      </c>
      <c r="BL144" s="18" t="s">
        <v>140</v>
      </c>
      <c r="BM144" s="220" t="s">
        <v>224</v>
      </c>
    </row>
    <row r="145" s="2" customFormat="1">
      <c r="A145" s="39"/>
      <c r="B145" s="40"/>
      <c r="C145" s="41"/>
      <c r="D145" s="222" t="s">
        <v>142</v>
      </c>
      <c r="E145" s="41"/>
      <c r="F145" s="223" t="s">
        <v>184</v>
      </c>
      <c r="G145" s="41"/>
      <c r="H145" s="41"/>
      <c r="I145" s="224"/>
      <c r="J145" s="224"/>
      <c r="K145" s="41"/>
      <c r="L145" s="41"/>
      <c r="M145" s="45"/>
      <c r="N145" s="225"/>
      <c r="O145" s="226"/>
      <c r="P145" s="85"/>
      <c r="Q145" s="85"/>
      <c r="R145" s="85"/>
      <c r="S145" s="85"/>
      <c r="T145" s="85"/>
      <c r="U145" s="85"/>
      <c r="V145" s="85"/>
      <c r="W145" s="85"/>
      <c r="X145" s="86"/>
      <c r="Y145" s="39"/>
      <c r="Z145" s="39"/>
      <c r="AA145" s="39"/>
      <c r="AB145" s="39"/>
      <c r="AC145" s="39"/>
      <c r="AD145" s="39"/>
      <c r="AE145" s="39"/>
      <c r="AT145" s="18" t="s">
        <v>142</v>
      </c>
      <c r="AU145" s="18" t="s">
        <v>87</v>
      </c>
    </row>
    <row r="146" s="2" customFormat="1" ht="24.15" customHeight="1">
      <c r="A146" s="39"/>
      <c r="B146" s="40"/>
      <c r="C146" s="249" t="s">
        <v>225</v>
      </c>
      <c r="D146" s="249" t="s">
        <v>175</v>
      </c>
      <c r="E146" s="250" t="s">
        <v>185</v>
      </c>
      <c r="F146" s="251" t="s">
        <v>186</v>
      </c>
      <c r="G146" s="252" t="s">
        <v>138</v>
      </c>
      <c r="H146" s="253">
        <v>1</v>
      </c>
      <c r="I146" s="254"/>
      <c r="J146" s="255"/>
      <c r="K146" s="256">
        <f>ROUND(P146*H146,2)</f>
        <v>0</v>
      </c>
      <c r="L146" s="251" t="s">
        <v>139</v>
      </c>
      <c r="M146" s="257"/>
      <c r="N146" s="258" t="s">
        <v>20</v>
      </c>
      <c r="O146" s="216" t="s">
        <v>46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85"/>
      <c r="T146" s="218">
        <f>S146*H146</f>
        <v>0</v>
      </c>
      <c r="U146" s="218">
        <v>0.00010000000000000001</v>
      </c>
      <c r="V146" s="218">
        <f>U146*H146</f>
        <v>0.00010000000000000001</v>
      </c>
      <c r="W146" s="218">
        <v>0</v>
      </c>
      <c r="X146" s="219">
        <f>W146*H146</f>
        <v>0</v>
      </c>
      <c r="Y146" s="39"/>
      <c r="Z146" s="39"/>
      <c r="AA146" s="39"/>
      <c r="AB146" s="39"/>
      <c r="AC146" s="39"/>
      <c r="AD146" s="39"/>
      <c r="AE146" s="39"/>
      <c r="AR146" s="220" t="s">
        <v>178</v>
      </c>
      <c r="AT146" s="220" t="s">
        <v>175</v>
      </c>
      <c r="AU146" s="220" t="s">
        <v>87</v>
      </c>
      <c r="AY146" s="18" t="s">
        <v>132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8" t="s">
        <v>85</v>
      </c>
      <c r="BK146" s="221">
        <f>ROUND(P146*H146,2)</f>
        <v>0</v>
      </c>
      <c r="BL146" s="18" t="s">
        <v>140</v>
      </c>
      <c r="BM146" s="220" t="s">
        <v>226</v>
      </c>
    </row>
    <row r="147" s="12" customFormat="1" ht="22.8" customHeight="1">
      <c r="A147" s="12"/>
      <c r="B147" s="191"/>
      <c r="C147" s="192"/>
      <c r="D147" s="193" t="s">
        <v>76</v>
      </c>
      <c r="E147" s="206" t="s">
        <v>227</v>
      </c>
      <c r="F147" s="206" t="s">
        <v>228</v>
      </c>
      <c r="G147" s="192"/>
      <c r="H147" s="192"/>
      <c r="I147" s="195"/>
      <c r="J147" s="195"/>
      <c r="K147" s="207">
        <f>BK147</f>
        <v>0</v>
      </c>
      <c r="L147" s="192"/>
      <c r="M147" s="197"/>
      <c r="N147" s="198"/>
      <c r="O147" s="199"/>
      <c r="P147" s="199"/>
      <c r="Q147" s="200">
        <f>SUM(Q148:Q156)</f>
        <v>0</v>
      </c>
      <c r="R147" s="200">
        <f>SUM(R148:R156)</f>
        <v>0</v>
      </c>
      <c r="S147" s="199"/>
      <c r="T147" s="201">
        <f>SUM(T148:T156)</f>
        <v>0</v>
      </c>
      <c r="U147" s="199"/>
      <c r="V147" s="201">
        <f>SUM(V148:V156)</f>
        <v>0.00010000000000000001</v>
      </c>
      <c r="W147" s="199"/>
      <c r="X147" s="202">
        <f>SUM(X148:X156)</f>
        <v>0</v>
      </c>
      <c r="Y147" s="12"/>
      <c r="Z147" s="12"/>
      <c r="AA147" s="12"/>
      <c r="AB147" s="12"/>
      <c r="AC147" s="12"/>
      <c r="AD147" s="12"/>
      <c r="AE147" s="12"/>
      <c r="AR147" s="203" t="s">
        <v>85</v>
      </c>
      <c r="AT147" s="204" t="s">
        <v>76</v>
      </c>
      <c r="AU147" s="204" t="s">
        <v>85</v>
      </c>
      <c r="AY147" s="203" t="s">
        <v>132</v>
      </c>
      <c r="BK147" s="205">
        <f>SUM(BK148:BK156)</f>
        <v>0</v>
      </c>
    </row>
    <row r="148" s="2" customFormat="1" ht="24.15" customHeight="1">
      <c r="A148" s="39"/>
      <c r="B148" s="40"/>
      <c r="C148" s="208" t="s">
        <v>8</v>
      </c>
      <c r="D148" s="208" t="s">
        <v>135</v>
      </c>
      <c r="E148" s="209" t="s">
        <v>229</v>
      </c>
      <c r="F148" s="210" t="s">
        <v>230</v>
      </c>
      <c r="G148" s="211" t="s">
        <v>138</v>
      </c>
      <c r="H148" s="212">
        <v>1</v>
      </c>
      <c r="I148" s="213"/>
      <c r="J148" s="213"/>
      <c r="K148" s="214">
        <f>ROUND(P148*H148,2)</f>
        <v>0</v>
      </c>
      <c r="L148" s="210" t="s">
        <v>139</v>
      </c>
      <c r="M148" s="45"/>
      <c r="N148" s="215" t="s">
        <v>20</v>
      </c>
      <c r="O148" s="216" t="s">
        <v>46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85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9">
        <f>W148*H148</f>
        <v>0</v>
      </c>
      <c r="Y148" s="39"/>
      <c r="Z148" s="39"/>
      <c r="AA148" s="39"/>
      <c r="AB148" s="39"/>
      <c r="AC148" s="39"/>
      <c r="AD148" s="39"/>
      <c r="AE148" s="39"/>
      <c r="AR148" s="220" t="s">
        <v>140</v>
      </c>
      <c r="AT148" s="220" t="s">
        <v>135</v>
      </c>
      <c r="AU148" s="220" t="s">
        <v>87</v>
      </c>
      <c r="AY148" s="18" t="s">
        <v>132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8" t="s">
        <v>85</v>
      </c>
      <c r="BK148" s="221">
        <f>ROUND(P148*H148,2)</f>
        <v>0</v>
      </c>
      <c r="BL148" s="18" t="s">
        <v>140</v>
      </c>
      <c r="BM148" s="220" t="s">
        <v>231</v>
      </c>
    </row>
    <row r="149" s="2" customFormat="1">
      <c r="A149" s="39"/>
      <c r="B149" s="40"/>
      <c r="C149" s="41"/>
      <c r="D149" s="222" t="s">
        <v>142</v>
      </c>
      <c r="E149" s="41"/>
      <c r="F149" s="223" t="s">
        <v>232</v>
      </c>
      <c r="G149" s="41"/>
      <c r="H149" s="41"/>
      <c r="I149" s="224"/>
      <c r="J149" s="224"/>
      <c r="K149" s="41"/>
      <c r="L149" s="41"/>
      <c r="M149" s="45"/>
      <c r="N149" s="225"/>
      <c r="O149" s="226"/>
      <c r="P149" s="85"/>
      <c r="Q149" s="85"/>
      <c r="R149" s="85"/>
      <c r="S149" s="85"/>
      <c r="T149" s="85"/>
      <c r="U149" s="85"/>
      <c r="V149" s="85"/>
      <c r="W149" s="85"/>
      <c r="X149" s="86"/>
      <c r="Y149" s="39"/>
      <c r="Z149" s="39"/>
      <c r="AA149" s="39"/>
      <c r="AB149" s="39"/>
      <c r="AC149" s="39"/>
      <c r="AD149" s="39"/>
      <c r="AE149" s="39"/>
      <c r="AT149" s="18" t="s">
        <v>142</v>
      </c>
      <c r="AU149" s="18" t="s">
        <v>87</v>
      </c>
    </row>
    <row r="150" s="13" customFormat="1">
      <c r="A150" s="13"/>
      <c r="B150" s="227"/>
      <c r="C150" s="228"/>
      <c r="D150" s="229" t="s">
        <v>144</v>
      </c>
      <c r="E150" s="230" t="s">
        <v>20</v>
      </c>
      <c r="F150" s="231" t="s">
        <v>233</v>
      </c>
      <c r="G150" s="228"/>
      <c r="H150" s="230" t="s">
        <v>20</v>
      </c>
      <c r="I150" s="232"/>
      <c r="J150" s="232"/>
      <c r="K150" s="228"/>
      <c r="L150" s="228"/>
      <c r="M150" s="233"/>
      <c r="N150" s="234"/>
      <c r="O150" s="235"/>
      <c r="P150" s="235"/>
      <c r="Q150" s="235"/>
      <c r="R150" s="235"/>
      <c r="S150" s="235"/>
      <c r="T150" s="235"/>
      <c r="U150" s="235"/>
      <c r="V150" s="235"/>
      <c r="W150" s="235"/>
      <c r="X150" s="236"/>
      <c r="Y150" s="13"/>
      <c r="Z150" s="13"/>
      <c r="AA150" s="13"/>
      <c r="AB150" s="13"/>
      <c r="AC150" s="13"/>
      <c r="AD150" s="13"/>
      <c r="AE150" s="13"/>
      <c r="AT150" s="237" t="s">
        <v>144</v>
      </c>
      <c r="AU150" s="237" t="s">
        <v>87</v>
      </c>
      <c r="AV150" s="13" t="s">
        <v>85</v>
      </c>
      <c r="AW150" s="13" t="s">
        <v>5</v>
      </c>
      <c r="AX150" s="13" t="s">
        <v>77</v>
      </c>
      <c r="AY150" s="237" t="s">
        <v>132</v>
      </c>
    </row>
    <row r="151" s="13" customFormat="1">
      <c r="A151" s="13"/>
      <c r="B151" s="227"/>
      <c r="C151" s="228"/>
      <c r="D151" s="229" t="s">
        <v>144</v>
      </c>
      <c r="E151" s="230" t="s">
        <v>20</v>
      </c>
      <c r="F151" s="231" t="s">
        <v>173</v>
      </c>
      <c r="G151" s="228"/>
      <c r="H151" s="230" t="s">
        <v>20</v>
      </c>
      <c r="I151" s="232"/>
      <c r="J151" s="232"/>
      <c r="K151" s="228"/>
      <c r="L151" s="228"/>
      <c r="M151" s="233"/>
      <c r="N151" s="234"/>
      <c r="O151" s="235"/>
      <c r="P151" s="235"/>
      <c r="Q151" s="235"/>
      <c r="R151" s="235"/>
      <c r="S151" s="235"/>
      <c r="T151" s="235"/>
      <c r="U151" s="235"/>
      <c r="V151" s="235"/>
      <c r="W151" s="235"/>
      <c r="X151" s="236"/>
      <c r="Y151" s="13"/>
      <c r="Z151" s="13"/>
      <c r="AA151" s="13"/>
      <c r="AB151" s="13"/>
      <c r="AC151" s="13"/>
      <c r="AD151" s="13"/>
      <c r="AE151" s="13"/>
      <c r="AT151" s="237" t="s">
        <v>144</v>
      </c>
      <c r="AU151" s="237" t="s">
        <v>87</v>
      </c>
      <c r="AV151" s="13" t="s">
        <v>85</v>
      </c>
      <c r="AW151" s="13" t="s">
        <v>5</v>
      </c>
      <c r="AX151" s="13" t="s">
        <v>77</v>
      </c>
      <c r="AY151" s="237" t="s">
        <v>132</v>
      </c>
    </row>
    <row r="152" s="14" customFormat="1">
      <c r="A152" s="14"/>
      <c r="B152" s="238"/>
      <c r="C152" s="239"/>
      <c r="D152" s="229" t="s">
        <v>144</v>
      </c>
      <c r="E152" s="240" t="s">
        <v>20</v>
      </c>
      <c r="F152" s="241" t="s">
        <v>85</v>
      </c>
      <c r="G152" s="239"/>
      <c r="H152" s="242">
        <v>1</v>
      </c>
      <c r="I152" s="243"/>
      <c r="J152" s="243"/>
      <c r="K152" s="239"/>
      <c r="L152" s="239"/>
      <c r="M152" s="244"/>
      <c r="N152" s="245"/>
      <c r="O152" s="246"/>
      <c r="P152" s="246"/>
      <c r="Q152" s="246"/>
      <c r="R152" s="246"/>
      <c r="S152" s="246"/>
      <c r="T152" s="246"/>
      <c r="U152" s="246"/>
      <c r="V152" s="246"/>
      <c r="W152" s="246"/>
      <c r="X152" s="247"/>
      <c r="Y152" s="14"/>
      <c r="Z152" s="14"/>
      <c r="AA152" s="14"/>
      <c r="AB152" s="14"/>
      <c r="AC152" s="14"/>
      <c r="AD152" s="14"/>
      <c r="AE152" s="14"/>
      <c r="AT152" s="248" t="s">
        <v>144</v>
      </c>
      <c r="AU152" s="248" t="s">
        <v>87</v>
      </c>
      <c r="AV152" s="14" t="s">
        <v>87</v>
      </c>
      <c r="AW152" s="14" t="s">
        <v>5</v>
      </c>
      <c r="AX152" s="14" t="s">
        <v>85</v>
      </c>
      <c r="AY152" s="248" t="s">
        <v>132</v>
      </c>
    </row>
    <row r="153" s="2" customFormat="1" ht="16.5" customHeight="1">
      <c r="A153" s="39"/>
      <c r="B153" s="40"/>
      <c r="C153" s="249" t="s">
        <v>234</v>
      </c>
      <c r="D153" s="249" t="s">
        <v>175</v>
      </c>
      <c r="E153" s="250" t="s">
        <v>235</v>
      </c>
      <c r="F153" s="251" t="s">
        <v>177</v>
      </c>
      <c r="G153" s="252" t="s">
        <v>20</v>
      </c>
      <c r="H153" s="253">
        <v>1</v>
      </c>
      <c r="I153" s="254"/>
      <c r="J153" s="255"/>
      <c r="K153" s="256">
        <f>ROUND(P153*H153,2)</f>
        <v>0</v>
      </c>
      <c r="L153" s="251" t="s">
        <v>20</v>
      </c>
      <c r="M153" s="257"/>
      <c r="N153" s="258" t="s">
        <v>20</v>
      </c>
      <c r="O153" s="216" t="s">
        <v>46</v>
      </c>
      <c r="P153" s="217">
        <f>I153+J153</f>
        <v>0</v>
      </c>
      <c r="Q153" s="217">
        <f>ROUND(I153*H153,2)</f>
        <v>0</v>
      </c>
      <c r="R153" s="217">
        <f>ROUND(J153*H153,2)</f>
        <v>0</v>
      </c>
      <c r="S153" s="85"/>
      <c r="T153" s="218">
        <f>S153*H153</f>
        <v>0</v>
      </c>
      <c r="U153" s="218">
        <v>0</v>
      </c>
      <c r="V153" s="218">
        <f>U153*H153</f>
        <v>0</v>
      </c>
      <c r="W153" s="218">
        <v>0</v>
      </c>
      <c r="X153" s="219">
        <f>W153*H153</f>
        <v>0</v>
      </c>
      <c r="Y153" s="39"/>
      <c r="Z153" s="39"/>
      <c r="AA153" s="39"/>
      <c r="AB153" s="39"/>
      <c r="AC153" s="39"/>
      <c r="AD153" s="39"/>
      <c r="AE153" s="39"/>
      <c r="AR153" s="220" t="s">
        <v>178</v>
      </c>
      <c r="AT153" s="220" t="s">
        <v>175</v>
      </c>
      <c r="AU153" s="220" t="s">
        <v>87</v>
      </c>
      <c r="AY153" s="18" t="s">
        <v>132</v>
      </c>
      <c r="BE153" s="221">
        <f>IF(O153="základní",K153,0)</f>
        <v>0</v>
      </c>
      <c r="BF153" s="221">
        <f>IF(O153="snížená",K153,0)</f>
        <v>0</v>
      </c>
      <c r="BG153" s="221">
        <f>IF(O153="zákl. přenesená",K153,0)</f>
        <v>0</v>
      </c>
      <c r="BH153" s="221">
        <f>IF(O153="sníž. přenesená",K153,0)</f>
        <v>0</v>
      </c>
      <c r="BI153" s="221">
        <f>IF(O153="nulová",K153,0)</f>
        <v>0</v>
      </c>
      <c r="BJ153" s="18" t="s">
        <v>85</v>
      </c>
      <c r="BK153" s="221">
        <f>ROUND(P153*H153,2)</f>
        <v>0</v>
      </c>
      <c r="BL153" s="18" t="s">
        <v>140</v>
      </c>
      <c r="BM153" s="220" t="s">
        <v>236</v>
      </c>
    </row>
    <row r="154" s="2" customFormat="1" ht="24.15" customHeight="1">
      <c r="A154" s="39"/>
      <c r="B154" s="40"/>
      <c r="C154" s="208" t="s">
        <v>237</v>
      </c>
      <c r="D154" s="208" t="s">
        <v>135</v>
      </c>
      <c r="E154" s="209" t="s">
        <v>181</v>
      </c>
      <c r="F154" s="210" t="s">
        <v>182</v>
      </c>
      <c r="G154" s="211" t="s">
        <v>138</v>
      </c>
      <c r="H154" s="212">
        <v>1</v>
      </c>
      <c r="I154" s="213"/>
      <c r="J154" s="213"/>
      <c r="K154" s="214">
        <f>ROUND(P154*H154,2)</f>
        <v>0</v>
      </c>
      <c r="L154" s="210" t="s">
        <v>139</v>
      </c>
      <c r="M154" s="45"/>
      <c r="N154" s="215" t="s">
        <v>20</v>
      </c>
      <c r="O154" s="216" t="s">
        <v>46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85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9">
        <f>W154*H154</f>
        <v>0</v>
      </c>
      <c r="Y154" s="39"/>
      <c r="Z154" s="39"/>
      <c r="AA154" s="39"/>
      <c r="AB154" s="39"/>
      <c r="AC154" s="39"/>
      <c r="AD154" s="39"/>
      <c r="AE154" s="39"/>
      <c r="AR154" s="220" t="s">
        <v>140</v>
      </c>
      <c r="AT154" s="220" t="s">
        <v>135</v>
      </c>
      <c r="AU154" s="220" t="s">
        <v>87</v>
      </c>
      <c r="AY154" s="18" t="s">
        <v>132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8" t="s">
        <v>85</v>
      </c>
      <c r="BK154" s="221">
        <f>ROUND(P154*H154,2)</f>
        <v>0</v>
      </c>
      <c r="BL154" s="18" t="s">
        <v>140</v>
      </c>
      <c r="BM154" s="220" t="s">
        <v>238</v>
      </c>
    </row>
    <row r="155" s="2" customFormat="1">
      <c r="A155" s="39"/>
      <c r="B155" s="40"/>
      <c r="C155" s="41"/>
      <c r="D155" s="222" t="s">
        <v>142</v>
      </c>
      <c r="E155" s="41"/>
      <c r="F155" s="223" t="s">
        <v>184</v>
      </c>
      <c r="G155" s="41"/>
      <c r="H155" s="41"/>
      <c r="I155" s="224"/>
      <c r="J155" s="224"/>
      <c r="K155" s="41"/>
      <c r="L155" s="41"/>
      <c r="M155" s="4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142</v>
      </c>
      <c r="AU155" s="18" t="s">
        <v>87</v>
      </c>
    </row>
    <row r="156" s="2" customFormat="1" ht="24.15" customHeight="1">
      <c r="A156" s="39"/>
      <c r="B156" s="40"/>
      <c r="C156" s="249" t="s">
        <v>239</v>
      </c>
      <c r="D156" s="249" t="s">
        <v>175</v>
      </c>
      <c r="E156" s="250" t="s">
        <v>185</v>
      </c>
      <c r="F156" s="251" t="s">
        <v>186</v>
      </c>
      <c r="G156" s="252" t="s">
        <v>138</v>
      </c>
      <c r="H156" s="253">
        <v>1</v>
      </c>
      <c r="I156" s="254"/>
      <c r="J156" s="255"/>
      <c r="K156" s="256">
        <f>ROUND(P156*H156,2)</f>
        <v>0</v>
      </c>
      <c r="L156" s="251" t="s">
        <v>139</v>
      </c>
      <c r="M156" s="257"/>
      <c r="N156" s="258" t="s">
        <v>20</v>
      </c>
      <c r="O156" s="216" t="s">
        <v>46</v>
      </c>
      <c r="P156" s="217">
        <f>I156+J156</f>
        <v>0</v>
      </c>
      <c r="Q156" s="217">
        <f>ROUND(I156*H156,2)</f>
        <v>0</v>
      </c>
      <c r="R156" s="217">
        <f>ROUND(J156*H156,2)</f>
        <v>0</v>
      </c>
      <c r="S156" s="85"/>
      <c r="T156" s="218">
        <f>S156*H156</f>
        <v>0</v>
      </c>
      <c r="U156" s="218">
        <v>0.00010000000000000001</v>
      </c>
      <c r="V156" s="218">
        <f>U156*H156</f>
        <v>0.00010000000000000001</v>
      </c>
      <c r="W156" s="218">
        <v>0</v>
      </c>
      <c r="X156" s="219">
        <f>W156*H156</f>
        <v>0</v>
      </c>
      <c r="Y156" s="39"/>
      <c r="Z156" s="39"/>
      <c r="AA156" s="39"/>
      <c r="AB156" s="39"/>
      <c r="AC156" s="39"/>
      <c r="AD156" s="39"/>
      <c r="AE156" s="39"/>
      <c r="AR156" s="220" t="s">
        <v>178</v>
      </c>
      <c r="AT156" s="220" t="s">
        <v>175</v>
      </c>
      <c r="AU156" s="220" t="s">
        <v>87</v>
      </c>
      <c r="AY156" s="18" t="s">
        <v>132</v>
      </c>
      <c r="BE156" s="221">
        <f>IF(O156="základní",K156,0)</f>
        <v>0</v>
      </c>
      <c r="BF156" s="221">
        <f>IF(O156="snížená",K156,0)</f>
        <v>0</v>
      </c>
      <c r="BG156" s="221">
        <f>IF(O156="zákl. přenesená",K156,0)</f>
        <v>0</v>
      </c>
      <c r="BH156" s="221">
        <f>IF(O156="sníž. přenesená",K156,0)</f>
        <v>0</v>
      </c>
      <c r="BI156" s="221">
        <f>IF(O156="nulová",K156,0)</f>
        <v>0</v>
      </c>
      <c r="BJ156" s="18" t="s">
        <v>85</v>
      </c>
      <c r="BK156" s="221">
        <f>ROUND(P156*H156,2)</f>
        <v>0</v>
      </c>
      <c r="BL156" s="18" t="s">
        <v>140</v>
      </c>
      <c r="BM156" s="220" t="s">
        <v>240</v>
      </c>
    </row>
    <row r="157" s="12" customFormat="1" ht="22.8" customHeight="1">
      <c r="A157" s="12"/>
      <c r="B157" s="191"/>
      <c r="C157" s="192"/>
      <c r="D157" s="193" t="s">
        <v>76</v>
      </c>
      <c r="E157" s="206" t="s">
        <v>241</v>
      </c>
      <c r="F157" s="206" t="s">
        <v>242</v>
      </c>
      <c r="G157" s="192"/>
      <c r="H157" s="192"/>
      <c r="I157" s="195"/>
      <c r="J157" s="195"/>
      <c r="K157" s="207">
        <f>BK157</f>
        <v>0</v>
      </c>
      <c r="L157" s="192"/>
      <c r="M157" s="197"/>
      <c r="N157" s="198"/>
      <c r="O157" s="199"/>
      <c r="P157" s="199"/>
      <c r="Q157" s="200">
        <f>SUM(Q158:Q195)</f>
        <v>0</v>
      </c>
      <c r="R157" s="200">
        <f>SUM(R158:R195)</f>
        <v>0</v>
      </c>
      <c r="S157" s="199"/>
      <c r="T157" s="201">
        <f>SUM(T158:T195)</f>
        <v>0</v>
      </c>
      <c r="U157" s="199"/>
      <c r="V157" s="201">
        <f>SUM(V158:V195)</f>
        <v>0.0060000000000000001</v>
      </c>
      <c r="W157" s="199"/>
      <c r="X157" s="202">
        <f>SUM(X158:X195)</f>
        <v>0</v>
      </c>
      <c r="Y157" s="12"/>
      <c r="Z157" s="12"/>
      <c r="AA157" s="12"/>
      <c r="AB157" s="12"/>
      <c r="AC157" s="12"/>
      <c r="AD157" s="12"/>
      <c r="AE157" s="12"/>
      <c r="AR157" s="203" t="s">
        <v>85</v>
      </c>
      <c r="AT157" s="204" t="s">
        <v>76</v>
      </c>
      <c r="AU157" s="204" t="s">
        <v>85</v>
      </c>
      <c r="AY157" s="203" t="s">
        <v>132</v>
      </c>
      <c r="BK157" s="205">
        <f>SUM(BK158:BK195)</f>
        <v>0</v>
      </c>
    </row>
    <row r="158" s="2" customFormat="1" ht="24.15" customHeight="1">
      <c r="A158" s="39"/>
      <c r="B158" s="40"/>
      <c r="C158" s="208" t="s">
        <v>243</v>
      </c>
      <c r="D158" s="208" t="s">
        <v>135</v>
      </c>
      <c r="E158" s="209" t="s">
        <v>244</v>
      </c>
      <c r="F158" s="210" t="s">
        <v>245</v>
      </c>
      <c r="G158" s="211" t="s">
        <v>246</v>
      </c>
      <c r="H158" s="212">
        <v>418</v>
      </c>
      <c r="I158" s="213"/>
      <c r="J158" s="213"/>
      <c r="K158" s="214">
        <f>ROUND(P158*H158,2)</f>
        <v>0</v>
      </c>
      <c r="L158" s="210" t="s">
        <v>139</v>
      </c>
      <c r="M158" s="45"/>
      <c r="N158" s="215" t="s">
        <v>20</v>
      </c>
      <c r="O158" s="216" t="s">
        <v>46</v>
      </c>
      <c r="P158" s="217">
        <f>I158+J158</f>
        <v>0</v>
      </c>
      <c r="Q158" s="217">
        <f>ROUND(I158*H158,2)</f>
        <v>0</v>
      </c>
      <c r="R158" s="217">
        <f>ROUND(J158*H158,2)</f>
        <v>0</v>
      </c>
      <c r="S158" s="85"/>
      <c r="T158" s="218">
        <f>S158*H158</f>
        <v>0</v>
      </c>
      <c r="U158" s="218">
        <v>0</v>
      </c>
      <c r="V158" s="218">
        <f>U158*H158</f>
        <v>0</v>
      </c>
      <c r="W158" s="218">
        <v>0</v>
      </c>
      <c r="X158" s="219">
        <f>W158*H158</f>
        <v>0</v>
      </c>
      <c r="Y158" s="39"/>
      <c r="Z158" s="39"/>
      <c r="AA158" s="39"/>
      <c r="AB158" s="39"/>
      <c r="AC158" s="39"/>
      <c r="AD158" s="39"/>
      <c r="AE158" s="39"/>
      <c r="AR158" s="220" t="s">
        <v>140</v>
      </c>
      <c r="AT158" s="220" t="s">
        <v>135</v>
      </c>
      <c r="AU158" s="220" t="s">
        <v>87</v>
      </c>
      <c r="AY158" s="18" t="s">
        <v>132</v>
      </c>
      <c r="BE158" s="221">
        <f>IF(O158="základní",K158,0)</f>
        <v>0</v>
      </c>
      <c r="BF158" s="221">
        <f>IF(O158="snížená",K158,0)</f>
        <v>0</v>
      </c>
      <c r="BG158" s="221">
        <f>IF(O158="zákl. přenesená",K158,0)</f>
        <v>0</v>
      </c>
      <c r="BH158" s="221">
        <f>IF(O158="sníž. přenesená",K158,0)</f>
        <v>0</v>
      </c>
      <c r="BI158" s="221">
        <f>IF(O158="nulová",K158,0)</f>
        <v>0</v>
      </c>
      <c r="BJ158" s="18" t="s">
        <v>85</v>
      </c>
      <c r="BK158" s="221">
        <f>ROUND(P158*H158,2)</f>
        <v>0</v>
      </c>
      <c r="BL158" s="18" t="s">
        <v>140</v>
      </c>
      <c r="BM158" s="220" t="s">
        <v>247</v>
      </c>
    </row>
    <row r="159" s="2" customFormat="1">
      <c r="A159" s="39"/>
      <c r="B159" s="40"/>
      <c r="C159" s="41"/>
      <c r="D159" s="222" t="s">
        <v>142</v>
      </c>
      <c r="E159" s="41"/>
      <c r="F159" s="223" t="s">
        <v>248</v>
      </c>
      <c r="G159" s="41"/>
      <c r="H159" s="41"/>
      <c r="I159" s="224"/>
      <c r="J159" s="224"/>
      <c r="K159" s="41"/>
      <c r="L159" s="41"/>
      <c r="M159" s="45"/>
      <c r="N159" s="225"/>
      <c r="O159" s="226"/>
      <c r="P159" s="85"/>
      <c r="Q159" s="85"/>
      <c r="R159" s="85"/>
      <c r="S159" s="85"/>
      <c r="T159" s="85"/>
      <c r="U159" s="85"/>
      <c r="V159" s="85"/>
      <c r="W159" s="85"/>
      <c r="X159" s="86"/>
      <c r="Y159" s="39"/>
      <c r="Z159" s="39"/>
      <c r="AA159" s="39"/>
      <c r="AB159" s="39"/>
      <c r="AC159" s="39"/>
      <c r="AD159" s="39"/>
      <c r="AE159" s="39"/>
      <c r="AT159" s="18" t="s">
        <v>142</v>
      </c>
      <c r="AU159" s="18" t="s">
        <v>87</v>
      </c>
    </row>
    <row r="160" s="13" customFormat="1">
      <c r="A160" s="13"/>
      <c r="B160" s="227"/>
      <c r="C160" s="228"/>
      <c r="D160" s="229" t="s">
        <v>144</v>
      </c>
      <c r="E160" s="230" t="s">
        <v>20</v>
      </c>
      <c r="F160" s="231" t="s">
        <v>173</v>
      </c>
      <c r="G160" s="228"/>
      <c r="H160" s="230" t="s">
        <v>20</v>
      </c>
      <c r="I160" s="232"/>
      <c r="J160" s="232"/>
      <c r="K160" s="228"/>
      <c r="L160" s="228"/>
      <c r="M160" s="233"/>
      <c r="N160" s="234"/>
      <c r="O160" s="235"/>
      <c r="P160" s="235"/>
      <c r="Q160" s="235"/>
      <c r="R160" s="235"/>
      <c r="S160" s="235"/>
      <c r="T160" s="235"/>
      <c r="U160" s="235"/>
      <c r="V160" s="235"/>
      <c r="W160" s="235"/>
      <c r="X160" s="236"/>
      <c r="Y160" s="13"/>
      <c r="Z160" s="13"/>
      <c r="AA160" s="13"/>
      <c r="AB160" s="13"/>
      <c r="AC160" s="13"/>
      <c r="AD160" s="13"/>
      <c r="AE160" s="13"/>
      <c r="AT160" s="237" t="s">
        <v>144</v>
      </c>
      <c r="AU160" s="237" t="s">
        <v>87</v>
      </c>
      <c r="AV160" s="13" t="s">
        <v>85</v>
      </c>
      <c r="AW160" s="13" t="s">
        <v>5</v>
      </c>
      <c r="AX160" s="13" t="s">
        <v>77</v>
      </c>
      <c r="AY160" s="237" t="s">
        <v>132</v>
      </c>
    </row>
    <row r="161" s="13" customFormat="1">
      <c r="A161" s="13"/>
      <c r="B161" s="227"/>
      <c r="C161" s="228"/>
      <c r="D161" s="229" t="s">
        <v>144</v>
      </c>
      <c r="E161" s="230" t="s">
        <v>20</v>
      </c>
      <c r="F161" s="231" t="s">
        <v>249</v>
      </c>
      <c r="G161" s="228"/>
      <c r="H161" s="230" t="s">
        <v>20</v>
      </c>
      <c r="I161" s="232"/>
      <c r="J161" s="232"/>
      <c r="K161" s="228"/>
      <c r="L161" s="228"/>
      <c r="M161" s="233"/>
      <c r="N161" s="234"/>
      <c r="O161" s="235"/>
      <c r="P161" s="235"/>
      <c r="Q161" s="235"/>
      <c r="R161" s="235"/>
      <c r="S161" s="235"/>
      <c r="T161" s="235"/>
      <c r="U161" s="235"/>
      <c r="V161" s="235"/>
      <c r="W161" s="235"/>
      <c r="X161" s="236"/>
      <c r="Y161" s="13"/>
      <c r="Z161" s="13"/>
      <c r="AA161" s="13"/>
      <c r="AB161" s="13"/>
      <c r="AC161" s="13"/>
      <c r="AD161" s="13"/>
      <c r="AE161" s="13"/>
      <c r="AT161" s="237" t="s">
        <v>144</v>
      </c>
      <c r="AU161" s="237" t="s">
        <v>87</v>
      </c>
      <c r="AV161" s="13" t="s">
        <v>85</v>
      </c>
      <c r="AW161" s="13" t="s">
        <v>5</v>
      </c>
      <c r="AX161" s="13" t="s">
        <v>77</v>
      </c>
      <c r="AY161" s="237" t="s">
        <v>132</v>
      </c>
    </row>
    <row r="162" s="14" customFormat="1">
      <c r="A162" s="14"/>
      <c r="B162" s="238"/>
      <c r="C162" s="239"/>
      <c r="D162" s="229" t="s">
        <v>144</v>
      </c>
      <c r="E162" s="240" t="s">
        <v>20</v>
      </c>
      <c r="F162" s="241" t="s">
        <v>250</v>
      </c>
      <c r="G162" s="239"/>
      <c r="H162" s="242">
        <v>418</v>
      </c>
      <c r="I162" s="243"/>
      <c r="J162" s="243"/>
      <c r="K162" s="239"/>
      <c r="L162" s="239"/>
      <c r="M162" s="244"/>
      <c r="N162" s="245"/>
      <c r="O162" s="246"/>
      <c r="P162" s="246"/>
      <c r="Q162" s="246"/>
      <c r="R162" s="246"/>
      <c r="S162" s="246"/>
      <c r="T162" s="246"/>
      <c r="U162" s="246"/>
      <c r="V162" s="246"/>
      <c r="W162" s="246"/>
      <c r="X162" s="247"/>
      <c r="Y162" s="14"/>
      <c r="Z162" s="14"/>
      <c r="AA162" s="14"/>
      <c r="AB162" s="14"/>
      <c r="AC162" s="14"/>
      <c r="AD162" s="14"/>
      <c r="AE162" s="14"/>
      <c r="AT162" s="248" t="s">
        <v>144</v>
      </c>
      <c r="AU162" s="248" t="s">
        <v>87</v>
      </c>
      <c r="AV162" s="14" t="s">
        <v>87</v>
      </c>
      <c r="AW162" s="14" t="s">
        <v>5</v>
      </c>
      <c r="AX162" s="14" t="s">
        <v>85</v>
      </c>
      <c r="AY162" s="248" t="s">
        <v>132</v>
      </c>
    </row>
    <row r="163" s="2" customFormat="1" ht="16.5" customHeight="1">
      <c r="A163" s="39"/>
      <c r="B163" s="40"/>
      <c r="C163" s="249" t="s">
        <v>251</v>
      </c>
      <c r="D163" s="249" t="s">
        <v>175</v>
      </c>
      <c r="E163" s="250" t="s">
        <v>252</v>
      </c>
      <c r="F163" s="251" t="s">
        <v>253</v>
      </c>
      <c r="G163" s="252" t="s">
        <v>246</v>
      </c>
      <c r="H163" s="253">
        <v>294</v>
      </c>
      <c r="I163" s="254"/>
      <c r="J163" s="255"/>
      <c r="K163" s="256">
        <f>ROUND(P163*H163,2)</f>
        <v>0</v>
      </c>
      <c r="L163" s="251" t="s">
        <v>20</v>
      </c>
      <c r="M163" s="257"/>
      <c r="N163" s="258" t="s">
        <v>20</v>
      </c>
      <c r="O163" s="216" t="s">
        <v>46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85"/>
      <c r="T163" s="218">
        <f>S163*H163</f>
        <v>0</v>
      </c>
      <c r="U163" s="218">
        <v>0</v>
      </c>
      <c r="V163" s="218">
        <f>U163*H163</f>
        <v>0</v>
      </c>
      <c r="W163" s="218">
        <v>0</v>
      </c>
      <c r="X163" s="219">
        <f>W163*H163</f>
        <v>0</v>
      </c>
      <c r="Y163" s="39"/>
      <c r="Z163" s="39"/>
      <c r="AA163" s="39"/>
      <c r="AB163" s="39"/>
      <c r="AC163" s="39"/>
      <c r="AD163" s="39"/>
      <c r="AE163" s="39"/>
      <c r="AR163" s="220" t="s">
        <v>178</v>
      </c>
      <c r="AT163" s="220" t="s">
        <v>175</v>
      </c>
      <c r="AU163" s="220" t="s">
        <v>87</v>
      </c>
      <c r="AY163" s="18" t="s">
        <v>132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8" t="s">
        <v>85</v>
      </c>
      <c r="BK163" s="221">
        <f>ROUND(P163*H163,2)</f>
        <v>0</v>
      </c>
      <c r="BL163" s="18" t="s">
        <v>140</v>
      </c>
      <c r="BM163" s="220" t="s">
        <v>254</v>
      </c>
    </row>
    <row r="164" s="14" customFormat="1">
      <c r="A164" s="14"/>
      <c r="B164" s="238"/>
      <c r="C164" s="239"/>
      <c r="D164" s="229" t="s">
        <v>144</v>
      </c>
      <c r="E164" s="239"/>
      <c r="F164" s="241" t="s">
        <v>255</v>
      </c>
      <c r="G164" s="239"/>
      <c r="H164" s="242">
        <v>294</v>
      </c>
      <c r="I164" s="243"/>
      <c r="J164" s="243"/>
      <c r="K164" s="239"/>
      <c r="L164" s="239"/>
      <c r="M164" s="244"/>
      <c r="N164" s="245"/>
      <c r="O164" s="246"/>
      <c r="P164" s="246"/>
      <c r="Q164" s="246"/>
      <c r="R164" s="246"/>
      <c r="S164" s="246"/>
      <c r="T164" s="246"/>
      <c r="U164" s="246"/>
      <c r="V164" s="246"/>
      <c r="W164" s="246"/>
      <c r="X164" s="247"/>
      <c r="Y164" s="14"/>
      <c r="Z164" s="14"/>
      <c r="AA164" s="14"/>
      <c r="AB164" s="14"/>
      <c r="AC164" s="14"/>
      <c r="AD164" s="14"/>
      <c r="AE164" s="14"/>
      <c r="AT164" s="248" t="s">
        <v>144</v>
      </c>
      <c r="AU164" s="248" t="s">
        <v>87</v>
      </c>
      <c r="AV164" s="14" t="s">
        <v>87</v>
      </c>
      <c r="AW164" s="14" t="s">
        <v>4</v>
      </c>
      <c r="AX164" s="14" t="s">
        <v>85</v>
      </c>
      <c r="AY164" s="248" t="s">
        <v>132</v>
      </c>
    </row>
    <row r="165" s="2" customFormat="1" ht="16.5" customHeight="1">
      <c r="A165" s="39"/>
      <c r="B165" s="40"/>
      <c r="C165" s="249" t="s">
        <v>256</v>
      </c>
      <c r="D165" s="249" t="s">
        <v>175</v>
      </c>
      <c r="E165" s="250" t="s">
        <v>257</v>
      </c>
      <c r="F165" s="251" t="s">
        <v>258</v>
      </c>
      <c r="G165" s="252" t="s">
        <v>259</v>
      </c>
      <c r="H165" s="253">
        <v>15</v>
      </c>
      <c r="I165" s="254"/>
      <c r="J165" s="255"/>
      <c r="K165" s="256">
        <f>ROUND(P165*H165,2)</f>
        <v>0</v>
      </c>
      <c r="L165" s="251" t="s">
        <v>20</v>
      </c>
      <c r="M165" s="257"/>
      <c r="N165" s="258" t="s">
        <v>20</v>
      </c>
      <c r="O165" s="216" t="s">
        <v>46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85"/>
      <c r="T165" s="218">
        <f>S165*H165</f>
        <v>0</v>
      </c>
      <c r="U165" s="218">
        <v>0</v>
      </c>
      <c r="V165" s="218">
        <f>U165*H165</f>
        <v>0</v>
      </c>
      <c r="W165" s="218">
        <v>0</v>
      </c>
      <c r="X165" s="219">
        <f>W165*H165</f>
        <v>0</v>
      </c>
      <c r="Y165" s="39"/>
      <c r="Z165" s="39"/>
      <c r="AA165" s="39"/>
      <c r="AB165" s="39"/>
      <c r="AC165" s="39"/>
      <c r="AD165" s="39"/>
      <c r="AE165" s="39"/>
      <c r="AR165" s="220" t="s">
        <v>178</v>
      </c>
      <c r="AT165" s="220" t="s">
        <v>175</v>
      </c>
      <c r="AU165" s="220" t="s">
        <v>87</v>
      </c>
      <c r="AY165" s="18" t="s">
        <v>132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8" t="s">
        <v>85</v>
      </c>
      <c r="BK165" s="221">
        <f>ROUND(P165*H165,2)</f>
        <v>0</v>
      </c>
      <c r="BL165" s="18" t="s">
        <v>140</v>
      </c>
      <c r="BM165" s="220" t="s">
        <v>260</v>
      </c>
    </row>
    <row r="166" s="2" customFormat="1" ht="16.5" customHeight="1">
      <c r="A166" s="39"/>
      <c r="B166" s="40"/>
      <c r="C166" s="249" t="s">
        <v>261</v>
      </c>
      <c r="D166" s="249" t="s">
        <v>175</v>
      </c>
      <c r="E166" s="250" t="s">
        <v>262</v>
      </c>
      <c r="F166" s="251" t="s">
        <v>263</v>
      </c>
      <c r="G166" s="252" t="s">
        <v>259</v>
      </c>
      <c r="H166" s="253">
        <v>24</v>
      </c>
      <c r="I166" s="254"/>
      <c r="J166" s="255"/>
      <c r="K166" s="256">
        <f>ROUND(P166*H166,2)</f>
        <v>0</v>
      </c>
      <c r="L166" s="251" t="s">
        <v>20</v>
      </c>
      <c r="M166" s="257"/>
      <c r="N166" s="258" t="s">
        <v>20</v>
      </c>
      <c r="O166" s="216" t="s">
        <v>46</v>
      </c>
      <c r="P166" s="217">
        <f>I166+J166</f>
        <v>0</v>
      </c>
      <c r="Q166" s="217">
        <f>ROUND(I166*H166,2)</f>
        <v>0</v>
      </c>
      <c r="R166" s="217">
        <f>ROUND(J166*H166,2)</f>
        <v>0</v>
      </c>
      <c r="S166" s="85"/>
      <c r="T166" s="218">
        <f>S166*H166</f>
        <v>0</v>
      </c>
      <c r="U166" s="218">
        <v>0</v>
      </c>
      <c r="V166" s="218">
        <f>U166*H166</f>
        <v>0</v>
      </c>
      <c r="W166" s="218">
        <v>0</v>
      </c>
      <c r="X166" s="219">
        <f>W166*H166</f>
        <v>0</v>
      </c>
      <c r="Y166" s="39"/>
      <c r="Z166" s="39"/>
      <c r="AA166" s="39"/>
      <c r="AB166" s="39"/>
      <c r="AC166" s="39"/>
      <c r="AD166" s="39"/>
      <c r="AE166" s="39"/>
      <c r="AR166" s="220" t="s">
        <v>178</v>
      </c>
      <c r="AT166" s="220" t="s">
        <v>175</v>
      </c>
      <c r="AU166" s="220" t="s">
        <v>87</v>
      </c>
      <c r="AY166" s="18" t="s">
        <v>132</v>
      </c>
      <c r="BE166" s="221">
        <f>IF(O166="základní",K166,0)</f>
        <v>0</v>
      </c>
      <c r="BF166" s="221">
        <f>IF(O166="snížená",K166,0)</f>
        <v>0</v>
      </c>
      <c r="BG166" s="221">
        <f>IF(O166="zákl. přenesená",K166,0)</f>
        <v>0</v>
      </c>
      <c r="BH166" s="221">
        <f>IF(O166="sníž. přenesená",K166,0)</f>
        <v>0</v>
      </c>
      <c r="BI166" s="221">
        <f>IF(O166="nulová",K166,0)</f>
        <v>0</v>
      </c>
      <c r="BJ166" s="18" t="s">
        <v>85</v>
      </c>
      <c r="BK166" s="221">
        <f>ROUND(P166*H166,2)</f>
        <v>0</v>
      </c>
      <c r="BL166" s="18" t="s">
        <v>140</v>
      </c>
      <c r="BM166" s="220" t="s">
        <v>264</v>
      </c>
    </row>
    <row r="167" s="2" customFormat="1" ht="16.5" customHeight="1">
      <c r="A167" s="39"/>
      <c r="B167" s="40"/>
      <c r="C167" s="249" t="s">
        <v>265</v>
      </c>
      <c r="D167" s="249" t="s">
        <v>175</v>
      </c>
      <c r="E167" s="250" t="s">
        <v>266</v>
      </c>
      <c r="F167" s="251" t="s">
        <v>267</v>
      </c>
      <c r="G167" s="252" t="s">
        <v>259</v>
      </c>
      <c r="H167" s="253">
        <v>19</v>
      </c>
      <c r="I167" s="254"/>
      <c r="J167" s="255"/>
      <c r="K167" s="256">
        <f>ROUND(P167*H167,2)</f>
        <v>0</v>
      </c>
      <c r="L167" s="251" t="s">
        <v>20</v>
      </c>
      <c r="M167" s="257"/>
      <c r="N167" s="258" t="s">
        <v>20</v>
      </c>
      <c r="O167" s="216" t="s">
        <v>46</v>
      </c>
      <c r="P167" s="217">
        <f>I167+J167</f>
        <v>0</v>
      </c>
      <c r="Q167" s="217">
        <f>ROUND(I167*H167,2)</f>
        <v>0</v>
      </c>
      <c r="R167" s="217">
        <f>ROUND(J167*H167,2)</f>
        <v>0</v>
      </c>
      <c r="S167" s="85"/>
      <c r="T167" s="218">
        <f>S167*H167</f>
        <v>0</v>
      </c>
      <c r="U167" s="218">
        <v>0</v>
      </c>
      <c r="V167" s="218">
        <f>U167*H167</f>
        <v>0</v>
      </c>
      <c r="W167" s="218">
        <v>0</v>
      </c>
      <c r="X167" s="219">
        <f>W167*H167</f>
        <v>0</v>
      </c>
      <c r="Y167" s="39"/>
      <c r="Z167" s="39"/>
      <c r="AA167" s="39"/>
      <c r="AB167" s="39"/>
      <c r="AC167" s="39"/>
      <c r="AD167" s="39"/>
      <c r="AE167" s="39"/>
      <c r="AR167" s="220" t="s">
        <v>178</v>
      </c>
      <c r="AT167" s="220" t="s">
        <v>175</v>
      </c>
      <c r="AU167" s="220" t="s">
        <v>87</v>
      </c>
      <c r="AY167" s="18" t="s">
        <v>132</v>
      </c>
      <c r="BE167" s="221">
        <f>IF(O167="základní",K167,0)</f>
        <v>0</v>
      </c>
      <c r="BF167" s="221">
        <f>IF(O167="snížená",K167,0)</f>
        <v>0</v>
      </c>
      <c r="BG167" s="221">
        <f>IF(O167="zákl. přenesená",K167,0)</f>
        <v>0</v>
      </c>
      <c r="BH167" s="221">
        <f>IF(O167="sníž. přenesená",K167,0)</f>
        <v>0</v>
      </c>
      <c r="BI167" s="221">
        <f>IF(O167="nulová",K167,0)</f>
        <v>0</v>
      </c>
      <c r="BJ167" s="18" t="s">
        <v>85</v>
      </c>
      <c r="BK167" s="221">
        <f>ROUND(P167*H167,2)</f>
        <v>0</v>
      </c>
      <c r="BL167" s="18" t="s">
        <v>140</v>
      </c>
      <c r="BM167" s="220" t="s">
        <v>268</v>
      </c>
    </row>
    <row r="168" s="2" customFormat="1" ht="16.5" customHeight="1">
      <c r="A168" s="39"/>
      <c r="B168" s="40"/>
      <c r="C168" s="249" t="s">
        <v>269</v>
      </c>
      <c r="D168" s="249" t="s">
        <v>175</v>
      </c>
      <c r="E168" s="250" t="s">
        <v>270</v>
      </c>
      <c r="F168" s="251" t="s">
        <v>271</v>
      </c>
      <c r="G168" s="252" t="s">
        <v>259</v>
      </c>
      <c r="H168" s="253">
        <v>157</v>
      </c>
      <c r="I168" s="254"/>
      <c r="J168" s="255"/>
      <c r="K168" s="256">
        <f>ROUND(P168*H168,2)</f>
        <v>0</v>
      </c>
      <c r="L168" s="251" t="s">
        <v>20</v>
      </c>
      <c r="M168" s="257"/>
      <c r="N168" s="258" t="s">
        <v>20</v>
      </c>
      <c r="O168" s="216" t="s">
        <v>46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85"/>
      <c r="T168" s="218">
        <f>S168*H168</f>
        <v>0</v>
      </c>
      <c r="U168" s="218">
        <v>0</v>
      </c>
      <c r="V168" s="218">
        <f>U168*H168</f>
        <v>0</v>
      </c>
      <c r="W168" s="218">
        <v>0</v>
      </c>
      <c r="X168" s="219">
        <f>W168*H168</f>
        <v>0</v>
      </c>
      <c r="Y168" s="39"/>
      <c r="Z168" s="39"/>
      <c r="AA168" s="39"/>
      <c r="AB168" s="39"/>
      <c r="AC168" s="39"/>
      <c r="AD168" s="39"/>
      <c r="AE168" s="39"/>
      <c r="AR168" s="220" t="s">
        <v>178</v>
      </c>
      <c r="AT168" s="220" t="s">
        <v>175</v>
      </c>
      <c r="AU168" s="220" t="s">
        <v>87</v>
      </c>
      <c r="AY168" s="18" t="s">
        <v>132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8" t="s">
        <v>85</v>
      </c>
      <c r="BK168" s="221">
        <f>ROUND(P168*H168,2)</f>
        <v>0</v>
      </c>
      <c r="BL168" s="18" t="s">
        <v>140</v>
      </c>
      <c r="BM168" s="220" t="s">
        <v>272</v>
      </c>
    </row>
    <row r="169" s="2" customFormat="1" ht="16.5" customHeight="1">
      <c r="A169" s="39"/>
      <c r="B169" s="40"/>
      <c r="C169" s="249" t="s">
        <v>273</v>
      </c>
      <c r="D169" s="249" t="s">
        <v>175</v>
      </c>
      <c r="E169" s="250" t="s">
        <v>274</v>
      </c>
      <c r="F169" s="251" t="s">
        <v>275</v>
      </c>
      <c r="G169" s="252" t="s">
        <v>276</v>
      </c>
      <c r="H169" s="253">
        <v>98</v>
      </c>
      <c r="I169" s="254"/>
      <c r="J169" s="255"/>
      <c r="K169" s="256">
        <f>ROUND(P169*H169,2)</f>
        <v>0</v>
      </c>
      <c r="L169" s="251" t="s">
        <v>20</v>
      </c>
      <c r="M169" s="257"/>
      <c r="N169" s="258" t="s">
        <v>20</v>
      </c>
      <c r="O169" s="216" t="s">
        <v>46</v>
      </c>
      <c r="P169" s="217">
        <f>I169+J169</f>
        <v>0</v>
      </c>
      <c r="Q169" s="217">
        <f>ROUND(I169*H169,2)</f>
        <v>0</v>
      </c>
      <c r="R169" s="217">
        <f>ROUND(J169*H169,2)</f>
        <v>0</v>
      </c>
      <c r="S169" s="85"/>
      <c r="T169" s="218">
        <f>S169*H169</f>
        <v>0</v>
      </c>
      <c r="U169" s="218">
        <v>0</v>
      </c>
      <c r="V169" s="218">
        <f>U169*H169</f>
        <v>0</v>
      </c>
      <c r="W169" s="218">
        <v>0</v>
      </c>
      <c r="X169" s="219">
        <f>W169*H169</f>
        <v>0</v>
      </c>
      <c r="Y169" s="39"/>
      <c r="Z169" s="39"/>
      <c r="AA169" s="39"/>
      <c r="AB169" s="39"/>
      <c r="AC169" s="39"/>
      <c r="AD169" s="39"/>
      <c r="AE169" s="39"/>
      <c r="AR169" s="220" t="s">
        <v>178</v>
      </c>
      <c r="AT169" s="220" t="s">
        <v>175</v>
      </c>
      <c r="AU169" s="220" t="s">
        <v>87</v>
      </c>
      <c r="AY169" s="18" t="s">
        <v>132</v>
      </c>
      <c r="BE169" s="221">
        <f>IF(O169="základní",K169,0)</f>
        <v>0</v>
      </c>
      <c r="BF169" s="221">
        <f>IF(O169="snížená",K169,0)</f>
        <v>0</v>
      </c>
      <c r="BG169" s="221">
        <f>IF(O169="zákl. přenesená",K169,0)</f>
        <v>0</v>
      </c>
      <c r="BH169" s="221">
        <f>IF(O169="sníž. přenesená",K169,0)</f>
        <v>0</v>
      </c>
      <c r="BI169" s="221">
        <f>IF(O169="nulová",K169,0)</f>
        <v>0</v>
      </c>
      <c r="BJ169" s="18" t="s">
        <v>85</v>
      </c>
      <c r="BK169" s="221">
        <f>ROUND(P169*H169,2)</f>
        <v>0</v>
      </c>
      <c r="BL169" s="18" t="s">
        <v>140</v>
      </c>
      <c r="BM169" s="220" t="s">
        <v>277</v>
      </c>
    </row>
    <row r="170" s="2" customFormat="1" ht="16.5" customHeight="1">
      <c r="A170" s="39"/>
      <c r="B170" s="40"/>
      <c r="C170" s="249" t="s">
        <v>278</v>
      </c>
      <c r="D170" s="249" t="s">
        <v>175</v>
      </c>
      <c r="E170" s="250" t="s">
        <v>279</v>
      </c>
      <c r="F170" s="251" t="s">
        <v>280</v>
      </c>
      <c r="G170" s="252" t="s">
        <v>259</v>
      </c>
      <c r="H170" s="253">
        <v>20</v>
      </c>
      <c r="I170" s="254"/>
      <c r="J170" s="255"/>
      <c r="K170" s="256">
        <f>ROUND(P170*H170,2)</f>
        <v>0</v>
      </c>
      <c r="L170" s="251" t="s">
        <v>20</v>
      </c>
      <c r="M170" s="257"/>
      <c r="N170" s="258" t="s">
        <v>20</v>
      </c>
      <c r="O170" s="216" t="s">
        <v>46</v>
      </c>
      <c r="P170" s="217">
        <f>I170+J170</f>
        <v>0</v>
      </c>
      <c r="Q170" s="217">
        <f>ROUND(I170*H170,2)</f>
        <v>0</v>
      </c>
      <c r="R170" s="217">
        <f>ROUND(J170*H170,2)</f>
        <v>0</v>
      </c>
      <c r="S170" s="85"/>
      <c r="T170" s="218">
        <f>S170*H170</f>
        <v>0</v>
      </c>
      <c r="U170" s="218">
        <v>0</v>
      </c>
      <c r="V170" s="218">
        <f>U170*H170</f>
        <v>0</v>
      </c>
      <c r="W170" s="218">
        <v>0</v>
      </c>
      <c r="X170" s="219">
        <f>W170*H170</f>
        <v>0</v>
      </c>
      <c r="Y170" s="39"/>
      <c r="Z170" s="39"/>
      <c r="AA170" s="39"/>
      <c r="AB170" s="39"/>
      <c r="AC170" s="39"/>
      <c r="AD170" s="39"/>
      <c r="AE170" s="39"/>
      <c r="AR170" s="220" t="s">
        <v>178</v>
      </c>
      <c r="AT170" s="220" t="s">
        <v>175</v>
      </c>
      <c r="AU170" s="220" t="s">
        <v>87</v>
      </c>
      <c r="AY170" s="18" t="s">
        <v>132</v>
      </c>
      <c r="BE170" s="221">
        <f>IF(O170="základní",K170,0)</f>
        <v>0</v>
      </c>
      <c r="BF170" s="221">
        <f>IF(O170="snížená",K170,0)</f>
        <v>0</v>
      </c>
      <c r="BG170" s="221">
        <f>IF(O170="zákl. přenesená",K170,0)</f>
        <v>0</v>
      </c>
      <c r="BH170" s="221">
        <f>IF(O170="sníž. přenesená",K170,0)</f>
        <v>0</v>
      </c>
      <c r="BI170" s="221">
        <f>IF(O170="nulová",K170,0)</f>
        <v>0</v>
      </c>
      <c r="BJ170" s="18" t="s">
        <v>85</v>
      </c>
      <c r="BK170" s="221">
        <f>ROUND(P170*H170,2)</f>
        <v>0</v>
      </c>
      <c r="BL170" s="18" t="s">
        <v>140</v>
      </c>
      <c r="BM170" s="220" t="s">
        <v>281</v>
      </c>
    </row>
    <row r="171" s="2" customFormat="1" ht="16.5" customHeight="1">
      <c r="A171" s="39"/>
      <c r="B171" s="40"/>
      <c r="C171" s="249" t="s">
        <v>282</v>
      </c>
      <c r="D171" s="249" t="s">
        <v>175</v>
      </c>
      <c r="E171" s="250" t="s">
        <v>283</v>
      </c>
      <c r="F171" s="251" t="s">
        <v>284</v>
      </c>
      <c r="G171" s="252" t="s">
        <v>259</v>
      </c>
      <c r="H171" s="253">
        <v>23</v>
      </c>
      <c r="I171" s="254"/>
      <c r="J171" s="255"/>
      <c r="K171" s="256">
        <f>ROUND(P171*H171,2)</f>
        <v>0</v>
      </c>
      <c r="L171" s="251" t="s">
        <v>20</v>
      </c>
      <c r="M171" s="257"/>
      <c r="N171" s="258" t="s">
        <v>20</v>
      </c>
      <c r="O171" s="216" t="s">
        <v>46</v>
      </c>
      <c r="P171" s="217">
        <f>I171+J171</f>
        <v>0</v>
      </c>
      <c r="Q171" s="217">
        <f>ROUND(I171*H171,2)</f>
        <v>0</v>
      </c>
      <c r="R171" s="217">
        <f>ROUND(J171*H171,2)</f>
        <v>0</v>
      </c>
      <c r="S171" s="85"/>
      <c r="T171" s="218">
        <f>S171*H171</f>
        <v>0</v>
      </c>
      <c r="U171" s="218">
        <v>0</v>
      </c>
      <c r="V171" s="218">
        <f>U171*H171</f>
        <v>0</v>
      </c>
      <c r="W171" s="218">
        <v>0</v>
      </c>
      <c r="X171" s="219">
        <f>W171*H171</f>
        <v>0</v>
      </c>
      <c r="Y171" s="39"/>
      <c r="Z171" s="39"/>
      <c r="AA171" s="39"/>
      <c r="AB171" s="39"/>
      <c r="AC171" s="39"/>
      <c r="AD171" s="39"/>
      <c r="AE171" s="39"/>
      <c r="AR171" s="220" t="s">
        <v>178</v>
      </c>
      <c r="AT171" s="220" t="s">
        <v>175</v>
      </c>
      <c r="AU171" s="220" t="s">
        <v>87</v>
      </c>
      <c r="AY171" s="18" t="s">
        <v>132</v>
      </c>
      <c r="BE171" s="221">
        <f>IF(O171="základní",K171,0)</f>
        <v>0</v>
      </c>
      <c r="BF171" s="221">
        <f>IF(O171="snížená",K171,0)</f>
        <v>0</v>
      </c>
      <c r="BG171" s="221">
        <f>IF(O171="zákl. přenesená",K171,0)</f>
        <v>0</v>
      </c>
      <c r="BH171" s="221">
        <f>IF(O171="sníž. přenesená",K171,0)</f>
        <v>0</v>
      </c>
      <c r="BI171" s="221">
        <f>IF(O171="nulová",K171,0)</f>
        <v>0</v>
      </c>
      <c r="BJ171" s="18" t="s">
        <v>85</v>
      </c>
      <c r="BK171" s="221">
        <f>ROUND(P171*H171,2)</f>
        <v>0</v>
      </c>
      <c r="BL171" s="18" t="s">
        <v>140</v>
      </c>
      <c r="BM171" s="220" t="s">
        <v>285</v>
      </c>
    </row>
    <row r="172" s="2" customFormat="1" ht="16.5" customHeight="1">
      <c r="A172" s="39"/>
      <c r="B172" s="40"/>
      <c r="C172" s="249" t="s">
        <v>286</v>
      </c>
      <c r="D172" s="249" t="s">
        <v>175</v>
      </c>
      <c r="E172" s="250" t="s">
        <v>287</v>
      </c>
      <c r="F172" s="251" t="s">
        <v>288</v>
      </c>
      <c r="G172" s="252" t="s">
        <v>259</v>
      </c>
      <c r="H172" s="253">
        <v>9</v>
      </c>
      <c r="I172" s="254"/>
      <c r="J172" s="255"/>
      <c r="K172" s="256">
        <f>ROUND(P172*H172,2)</f>
        <v>0</v>
      </c>
      <c r="L172" s="251" t="s">
        <v>20</v>
      </c>
      <c r="M172" s="257"/>
      <c r="N172" s="258" t="s">
        <v>20</v>
      </c>
      <c r="O172" s="216" t="s">
        <v>46</v>
      </c>
      <c r="P172" s="217">
        <f>I172+J172</f>
        <v>0</v>
      </c>
      <c r="Q172" s="217">
        <f>ROUND(I172*H172,2)</f>
        <v>0</v>
      </c>
      <c r="R172" s="217">
        <f>ROUND(J172*H172,2)</f>
        <v>0</v>
      </c>
      <c r="S172" s="85"/>
      <c r="T172" s="218">
        <f>S172*H172</f>
        <v>0</v>
      </c>
      <c r="U172" s="218">
        <v>0</v>
      </c>
      <c r="V172" s="218">
        <f>U172*H172</f>
        <v>0</v>
      </c>
      <c r="W172" s="218">
        <v>0</v>
      </c>
      <c r="X172" s="219">
        <f>W172*H172</f>
        <v>0</v>
      </c>
      <c r="Y172" s="39"/>
      <c r="Z172" s="39"/>
      <c r="AA172" s="39"/>
      <c r="AB172" s="39"/>
      <c r="AC172" s="39"/>
      <c r="AD172" s="39"/>
      <c r="AE172" s="39"/>
      <c r="AR172" s="220" t="s">
        <v>178</v>
      </c>
      <c r="AT172" s="220" t="s">
        <v>175</v>
      </c>
      <c r="AU172" s="220" t="s">
        <v>87</v>
      </c>
      <c r="AY172" s="18" t="s">
        <v>132</v>
      </c>
      <c r="BE172" s="221">
        <f>IF(O172="základní",K172,0)</f>
        <v>0</v>
      </c>
      <c r="BF172" s="221">
        <f>IF(O172="snížená",K172,0)</f>
        <v>0</v>
      </c>
      <c r="BG172" s="221">
        <f>IF(O172="zákl. přenesená",K172,0)</f>
        <v>0</v>
      </c>
      <c r="BH172" s="221">
        <f>IF(O172="sníž. přenesená",K172,0)</f>
        <v>0</v>
      </c>
      <c r="BI172" s="221">
        <f>IF(O172="nulová",K172,0)</f>
        <v>0</v>
      </c>
      <c r="BJ172" s="18" t="s">
        <v>85</v>
      </c>
      <c r="BK172" s="221">
        <f>ROUND(P172*H172,2)</f>
        <v>0</v>
      </c>
      <c r="BL172" s="18" t="s">
        <v>140</v>
      </c>
      <c r="BM172" s="220" t="s">
        <v>289</v>
      </c>
    </row>
    <row r="173" s="2" customFormat="1" ht="16.5" customHeight="1">
      <c r="A173" s="39"/>
      <c r="B173" s="40"/>
      <c r="C173" s="249" t="s">
        <v>290</v>
      </c>
      <c r="D173" s="249" t="s">
        <v>175</v>
      </c>
      <c r="E173" s="250" t="s">
        <v>291</v>
      </c>
      <c r="F173" s="251" t="s">
        <v>292</v>
      </c>
      <c r="G173" s="252" t="s">
        <v>246</v>
      </c>
      <c r="H173" s="253">
        <v>144.90000000000001</v>
      </c>
      <c r="I173" s="254"/>
      <c r="J173" s="255"/>
      <c r="K173" s="256">
        <f>ROUND(P173*H173,2)</f>
        <v>0</v>
      </c>
      <c r="L173" s="251" t="s">
        <v>20</v>
      </c>
      <c r="M173" s="257"/>
      <c r="N173" s="258" t="s">
        <v>20</v>
      </c>
      <c r="O173" s="216" t="s">
        <v>46</v>
      </c>
      <c r="P173" s="217">
        <f>I173+J173</f>
        <v>0</v>
      </c>
      <c r="Q173" s="217">
        <f>ROUND(I173*H173,2)</f>
        <v>0</v>
      </c>
      <c r="R173" s="217">
        <f>ROUND(J173*H173,2)</f>
        <v>0</v>
      </c>
      <c r="S173" s="85"/>
      <c r="T173" s="218">
        <f>S173*H173</f>
        <v>0</v>
      </c>
      <c r="U173" s="218">
        <v>0</v>
      </c>
      <c r="V173" s="218">
        <f>U173*H173</f>
        <v>0</v>
      </c>
      <c r="W173" s="218">
        <v>0</v>
      </c>
      <c r="X173" s="219">
        <f>W173*H173</f>
        <v>0</v>
      </c>
      <c r="Y173" s="39"/>
      <c r="Z173" s="39"/>
      <c r="AA173" s="39"/>
      <c r="AB173" s="39"/>
      <c r="AC173" s="39"/>
      <c r="AD173" s="39"/>
      <c r="AE173" s="39"/>
      <c r="AR173" s="220" t="s">
        <v>178</v>
      </c>
      <c r="AT173" s="220" t="s">
        <v>175</v>
      </c>
      <c r="AU173" s="220" t="s">
        <v>87</v>
      </c>
      <c r="AY173" s="18" t="s">
        <v>132</v>
      </c>
      <c r="BE173" s="221">
        <f>IF(O173="základní",K173,0)</f>
        <v>0</v>
      </c>
      <c r="BF173" s="221">
        <f>IF(O173="snížená",K173,0)</f>
        <v>0</v>
      </c>
      <c r="BG173" s="221">
        <f>IF(O173="zákl. přenesená",K173,0)</f>
        <v>0</v>
      </c>
      <c r="BH173" s="221">
        <f>IF(O173="sníž. přenesená",K173,0)</f>
        <v>0</v>
      </c>
      <c r="BI173" s="221">
        <f>IF(O173="nulová",K173,0)</f>
        <v>0</v>
      </c>
      <c r="BJ173" s="18" t="s">
        <v>85</v>
      </c>
      <c r="BK173" s="221">
        <f>ROUND(P173*H173,2)</f>
        <v>0</v>
      </c>
      <c r="BL173" s="18" t="s">
        <v>140</v>
      </c>
      <c r="BM173" s="220" t="s">
        <v>293</v>
      </c>
    </row>
    <row r="174" s="14" customFormat="1">
      <c r="A174" s="14"/>
      <c r="B174" s="238"/>
      <c r="C174" s="239"/>
      <c r="D174" s="229" t="s">
        <v>144</v>
      </c>
      <c r="E174" s="239"/>
      <c r="F174" s="241" t="s">
        <v>294</v>
      </c>
      <c r="G174" s="239"/>
      <c r="H174" s="242">
        <v>144.90000000000001</v>
      </c>
      <c r="I174" s="243"/>
      <c r="J174" s="243"/>
      <c r="K174" s="239"/>
      <c r="L174" s="239"/>
      <c r="M174" s="244"/>
      <c r="N174" s="245"/>
      <c r="O174" s="246"/>
      <c r="P174" s="246"/>
      <c r="Q174" s="246"/>
      <c r="R174" s="246"/>
      <c r="S174" s="246"/>
      <c r="T174" s="246"/>
      <c r="U174" s="246"/>
      <c r="V174" s="246"/>
      <c r="W174" s="246"/>
      <c r="X174" s="247"/>
      <c r="Y174" s="14"/>
      <c r="Z174" s="14"/>
      <c r="AA174" s="14"/>
      <c r="AB174" s="14"/>
      <c r="AC174" s="14"/>
      <c r="AD174" s="14"/>
      <c r="AE174" s="14"/>
      <c r="AT174" s="248" t="s">
        <v>144</v>
      </c>
      <c r="AU174" s="248" t="s">
        <v>87</v>
      </c>
      <c r="AV174" s="14" t="s">
        <v>87</v>
      </c>
      <c r="AW174" s="14" t="s">
        <v>4</v>
      </c>
      <c r="AX174" s="14" t="s">
        <v>85</v>
      </c>
      <c r="AY174" s="248" t="s">
        <v>132</v>
      </c>
    </row>
    <row r="175" s="2" customFormat="1" ht="16.5" customHeight="1">
      <c r="A175" s="39"/>
      <c r="B175" s="40"/>
      <c r="C175" s="249" t="s">
        <v>295</v>
      </c>
      <c r="D175" s="249" t="s">
        <v>175</v>
      </c>
      <c r="E175" s="250" t="s">
        <v>296</v>
      </c>
      <c r="F175" s="251" t="s">
        <v>297</v>
      </c>
      <c r="G175" s="252" t="s">
        <v>259</v>
      </c>
      <c r="H175" s="253">
        <v>5</v>
      </c>
      <c r="I175" s="254"/>
      <c r="J175" s="255"/>
      <c r="K175" s="256">
        <f>ROUND(P175*H175,2)</f>
        <v>0</v>
      </c>
      <c r="L175" s="251" t="s">
        <v>20</v>
      </c>
      <c r="M175" s="257"/>
      <c r="N175" s="258" t="s">
        <v>20</v>
      </c>
      <c r="O175" s="216" t="s">
        <v>46</v>
      </c>
      <c r="P175" s="217">
        <f>I175+J175</f>
        <v>0</v>
      </c>
      <c r="Q175" s="217">
        <f>ROUND(I175*H175,2)</f>
        <v>0</v>
      </c>
      <c r="R175" s="217">
        <f>ROUND(J175*H175,2)</f>
        <v>0</v>
      </c>
      <c r="S175" s="85"/>
      <c r="T175" s="218">
        <f>S175*H175</f>
        <v>0</v>
      </c>
      <c r="U175" s="218">
        <v>0</v>
      </c>
      <c r="V175" s="218">
        <f>U175*H175</f>
        <v>0</v>
      </c>
      <c r="W175" s="218">
        <v>0</v>
      </c>
      <c r="X175" s="219">
        <f>W175*H175</f>
        <v>0</v>
      </c>
      <c r="Y175" s="39"/>
      <c r="Z175" s="39"/>
      <c r="AA175" s="39"/>
      <c r="AB175" s="39"/>
      <c r="AC175" s="39"/>
      <c r="AD175" s="39"/>
      <c r="AE175" s="39"/>
      <c r="AR175" s="220" t="s">
        <v>178</v>
      </c>
      <c r="AT175" s="220" t="s">
        <v>175</v>
      </c>
      <c r="AU175" s="220" t="s">
        <v>87</v>
      </c>
      <c r="AY175" s="18" t="s">
        <v>132</v>
      </c>
      <c r="BE175" s="221">
        <f>IF(O175="základní",K175,0)</f>
        <v>0</v>
      </c>
      <c r="BF175" s="221">
        <f>IF(O175="snížená",K175,0)</f>
        <v>0</v>
      </c>
      <c r="BG175" s="221">
        <f>IF(O175="zákl. přenesená",K175,0)</f>
        <v>0</v>
      </c>
      <c r="BH175" s="221">
        <f>IF(O175="sníž. přenesená",K175,0)</f>
        <v>0</v>
      </c>
      <c r="BI175" s="221">
        <f>IF(O175="nulová",K175,0)</f>
        <v>0</v>
      </c>
      <c r="BJ175" s="18" t="s">
        <v>85</v>
      </c>
      <c r="BK175" s="221">
        <f>ROUND(P175*H175,2)</f>
        <v>0</v>
      </c>
      <c r="BL175" s="18" t="s">
        <v>140</v>
      </c>
      <c r="BM175" s="220" t="s">
        <v>298</v>
      </c>
    </row>
    <row r="176" s="2" customFormat="1" ht="16.5" customHeight="1">
      <c r="A176" s="39"/>
      <c r="B176" s="40"/>
      <c r="C176" s="249" t="s">
        <v>299</v>
      </c>
      <c r="D176" s="249" t="s">
        <v>175</v>
      </c>
      <c r="E176" s="250" t="s">
        <v>300</v>
      </c>
      <c r="F176" s="251" t="s">
        <v>301</v>
      </c>
      <c r="G176" s="252" t="s">
        <v>259</v>
      </c>
      <c r="H176" s="253">
        <v>7</v>
      </c>
      <c r="I176" s="254"/>
      <c r="J176" s="255"/>
      <c r="K176" s="256">
        <f>ROUND(P176*H176,2)</f>
        <v>0</v>
      </c>
      <c r="L176" s="251" t="s">
        <v>20</v>
      </c>
      <c r="M176" s="257"/>
      <c r="N176" s="258" t="s">
        <v>20</v>
      </c>
      <c r="O176" s="216" t="s">
        <v>46</v>
      </c>
      <c r="P176" s="217">
        <f>I176+J176</f>
        <v>0</v>
      </c>
      <c r="Q176" s="217">
        <f>ROUND(I176*H176,2)</f>
        <v>0</v>
      </c>
      <c r="R176" s="217">
        <f>ROUND(J176*H176,2)</f>
        <v>0</v>
      </c>
      <c r="S176" s="85"/>
      <c r="T176" s="218">
        <f>S176*H176</f>
        <v>0</v>
      </c>
      <c r="U176" s="218">
        <v>0</v>
      </c>
      <c r="V176" s="218">
        <f>U176*H176</f>
        <v>0</v>
      </c>
      <c r="W176" s="218">
        <v>0</v>
      </c>
      <c r="X176" s="219">
        <f>W176*H176</f>
        <v>0</v>
      </c>
      <c r="Y176" s="39"/>
      <c r="Z176" s="39"/>
      <c r="AA176" s="39"/>
      <c r="AB176" s="39"/>
      <c r="AC176" s="39"/>
      <c r="AD176" s="39"/>
      <c r="AE176" s="39"/>
      <c r="AR176" s="220" t="s">
        <v>178</v>
      </c>
      <c r="AT176" s="220" t="s">
        <v>175</v>
      </c>
      <c r="AU176" s="220" t="s">
        <v>87</v>
      </c>
      <c r="AY176" s="18" t="s">
        <v>132</v>
      </c>
      <c r="BE176" s="221">
        <f>IF(O176="základní",K176,0)</f>
        <v>0</v>
      </c>
      <c r="BF176" s="221">
        <f>IF(O176="snížená",K176,0)</f>
        <v>0</v>
      </c>
      <c r="BG176" s="221">
        <f>IF(O176="zákl. přenesená",K176,0)</f>
        <v>0</v>
      </c>
      <c r="BH176" s="221">
        <f>IF(O176="sníž. přenesená",K176,0)</f>
        <v>0</v>
      </c>
      <c r="BI176" s="221">
        <f>IF(O176="nulová",K176,0)</f>
        <v>0</v>
      </c>
      <c r="BJ176" s="18" t="s">
        <v>85</v>
      </c>
      <c r="BK176" s="221">
        <f>ROUND(P176*H176,2)</f>
        <v>0</v>
      </c>
      <c r="BL176" s="18" t="s">
        <v>140</v>
      </c>
      <c r="BM176" s="220" t="s">
        <v>302</v>
      </c>
    </row>
    <row r="177" s="2" customFormat="1" ht="16.5" customHeight="1">
      <c r="A177" s="39"/>
      <c r="B177" s="40"/>
      <c r="C177" s="249" t="s">
        <v>303</v>
      </c>
      <c r="D177" s="249" t="s">
        <v>175</v>
      </c>
      <c r="E177" s="250" t="s">
        <v>304</v>
      </c>
      <c r="F177" s="251" t="s">
        <v>305</v>
      </c>
      <c r="G177" s="252" t="s">
        <v>259</v>
      </c>
      <c r="H177" s="253">
        <v>5</v>
      </c>
      <c r="I177" s="254"/>
      <c r="J177" s="255"/>
      <c r="K177" s="256">
        <f>ROUND(P177*H177,2)</f>
        <v>0</v>
      </c>
      <c r="L177" s="251" t="s">
        <v>20</v>
      </c>
      <c r="M177" s="257"/>
      <c r="N177" s="258" t="s">
        <v>20</v>
      </c>
      <c r="O177" s="216" t="s">
        <v>46</v>
      </c>
      <c r="P177" s="217">
        <f>I177+J177</f>
        <v>0</v>
      </c>
      <c r="Q177" s="217">
        <f>ROUND(I177*H177,2)</f>
        <v>0</v>
      </c>
      <c r="R177" s="217">
        <f>ROUND(J177*H177,2)</f>
        <v>0</v>
      </c>
      <c r="S177" s="85"/>
      <c r="T177" s="218">
        <f>S177*H177</f>
        <v>0</v>
      </c>
      <c r="U177" s="218">
        <v>0</v>
      </c>
      <c r="V177" s="218">
        <f>U177*H177</f>
        <v>0</v>
      </c>
      <c r="W177" s="218">
        <v>0</v>
      </c>
      <c r="X177" s="219">
        <f>W177*H177</f>
        <v>0</v>
      </c>
      <c r="Y177" s="39"/>
      <c r="Z177" s="39"/>
      <c r="AA177" s="39"/>
      <c r="AB177" s="39"/>
      <c r="AC177" s="39"/>
      <c r="AD177" s="39"/>
      <c r="AE177" s="39"/>
      <c r="AR177" s="220" t="s">
        <v>178</v>
      </c>
      <c r="AT177" s="220" t="s">
        <v>175</v>
      </c>
      <c r="AU177" s="220" t="s">
        <v>87</v>
      </c>
      <c r="AY177" s="18" t="s">
        <v>132</v>
      </c>
      <c r="BE177" s="221">
        <f>IF(O177="základní",K177,0)</f>
        <v>0</v>
      </c>
      <c r="BF177" s="221">
        <f>IF(O177="snížená",K177,0)</f>
        <v>0</v>
      </c>
      <c r="BG177" s="221">
        <f>IF(O177="zákl. přenesená",K177,0)</f>
        <v>0</v>
      </c>
      <c r="BH177" s="221">
        <f>IF(O177="sníž. přenesená",K177,0)</f>
        <v>0</v>
      </c>
      <c r="BI177" s="221">
        <f>IF(O177="nulová",K177,0)</f>
        <v>0</v>
      </c>
      <c r="BJ177" s="18" t="s">
        <v>85</v>
      </c>
      <c r="BK177" s="221">
        <f>ROUND(P177*H177,2)</f>
        <v>0</v>
      </c>
      <c r="BL177" s="18" t="s">
        <v>140</v>
      </c>
      <c r="BM177" s="220" t="s">
        <v>306</v>
      </c>
    </row>
    <row r="178" s="2" customFormat="1" ht="16.5" customHeight="1">
      <c r="A178" s="39"/>
      <c r="B178" s="40"/>
      <c r="C178" s="249" t="s">
        <v>307</v>
      </c>
      <c r="D178" s="249" t="s">
        <v>175</v>
      </c>
      <c r="E178" s="250" t="s">
        <v>308</v>
      </c>
      <c r="F178" s="251" t="s">
        <v>309</v>
      </c>
      <c r="G178" s="252" t="s">
        <v>259</v>
      </c>
      <c r="H178" s="253">
        <v>67</v>
      </c>
      <c r="I178" s="254"/>
      <c r="J178" s="255"/>
      <c r="K178" s="256">
        <f>ROUND(P178*H178,2)</f>
        <v>0</v>
      </c>
      <c r="L178" s="251" t="s">
        <v>20</v>
      </c>
      <c r="M178" s="257"/>
      <c r="N178" s="258" t="s">
        <v>20</v>
      </c>
      <c r="O178" s="216" t="s">
        <v>46</v>
      </c>
      <c r="P178" s="217">
        <f>I178+J178</f>
        <v>0</v>
      </c>
      <c r="Q178" s="217">
        <f>ROUND(I178*H178,2)</f>
        <v>0</v>
      </c>
      <c r="R178" s="217">
        <f>ROUND(J178*H178,2)</f>
        <v>0</v>
      </c>
      <c r="S178" s="85"/>
      <c r="T178" s="218">
        <f>S178*H178</f>
        <v>0</v>
      </c>
      <c r="U178" s="218">
        <v>0</v>
      </c>
      <c r="V178" s="218">
        <f>U178*H178</f>
        <v>0</v>
      </c>
      <c r="W178" s="218">
        <v>0</v>
      </c>
      <c r="X178" s="219">
        <f>W178*H178</f>
        <v>0</v>
      </c>
      <c r="Y178" s="39"/>
      <c r="Z178" s="39"/>
      <c r="AA178" s="39"/>
      <c r="AB178" s="39"/>
      <c r="AC178" s="39"/>
      <c r="AD178" s="39"/>
      <c r="AE178" s="39"/>
      <c r="AR178" s="220" t="s">
        <v>178</v>
      </c>
      <c r="AT178" s="220" t="s">
        <v>175</v>
      </c>
      <c r="AU178" s="220" t="s">
        <v>87</v>
      </c>
      <c r="AY178" s="18" t="s">
        <v>132</v>
      </c>
      <c r="BE178" s="221">
        <f>IF(O178="základní",K178,0)</f>
        <v>0</v>
      </c>
      <c r="BF178" s="221">
        <f>IF(O178="snížená",K178,0)</f>
        <v>0</v>
      </c>
      <c r="BG178" s="221">
        <f>IF(O178="zákl. přenesená",K178,0)</f>
        <v>0</v>
      </c>
      <c r="BH178" s="221">
        <f>IF(O178="sníž. přenesená",K178,0)</f>
        <v>0</v>
      </c>
      <c r="BI178" s="221">
        <f>IF(O178="nulová",K178,0)</f>
        <v>0</v>
      </c>
      <c r="BJ178" s="18" t="s">
        <v>85</v>
      </c>
      <c r="BK178" s="221">
        <f>ROUND(P178*H178,2)</f>
        <v>0</v>
      </c>
      <c r="BL178" s="18" t="s">
        <v>140</v>
      </c>
      <c r="BM178" s="220" t="s">
        <v>310</v>
      </c>
    </row>
    <row r="179" s="2" customFormat="1" ht="16.5" customHeight="1">
      <c r="A179" s="39"/>
      <c r="B179" s="40"/>
      <c r="C179" s="249" t="s">
        <v>311</v>
      </c>
      <c r="D179" s="249" t="s">
        <v>175</v>
      </c>
      <c r="E179" s="250" t="s">
        <v>312</v>
      </c>
      <c r="F179" s="251" t="s">
        <v>313</v>
      </c>
      <c r="G179" s="252" t="s">
        <v>276</v>
      </c>
      <c r="H179" s="253">
        <v>52</v>
      </c>
      <c r="I179" s="254"/>
      <c r="J179" s="255"/>
      <c r="K179" s="256">
        <f>ROUND(P179*H179,2)</f>
        <v>0</v>
      </c>
      <c r="L179" s="251" t="s">
        <v>20</v>
      </c>
      <c r="M179" s="257"/>
      <c r="N179" s="258" t="s">
        <v>20</v>
      </c>
      <c r="O179" s="216" t="s">
        <v>46</v>
      </c>
      <c r="P179" s="217">
        <f>I179+J179</f>
        <v>0</v>
      </c>
      <c r="Q179" s="217">
        <f>ROUND(I179*H179,2)</f>
        <v>0</v>
      </c>
      <c r="R179" s="217">
        <f>ROUND(J179*H179,2)</f>
        <v>0</v>
      </c>
      <c r="S179" s="85"/>
      <c r="T179" s="218">
        <f>S179*H179</f>
        <v>0</v>
      </c>
      <c r="U179" s="218">
        <v>0</v>
      </c>
      <c r="V179" s="218">
        <f>U179*H179</f>
        <v>0</v>
      </c>
      <c r="W179" s="218">
        <v>0</v>
      </c>
      <c r="X179" s="219">
        <f>W179*H179</f>
        <v>0</v>
      </c>
      <c r="Y179" s="39"/>
      <c r="Z179" s="39"/>
      <c r="AA179" s="39"/>
      <c r="AB179" s="39"/>
      <c r="AC179" s="39"/>
      <c r="AD179" s="39"/>
      <c r="AE179" s="39"/>
      <c r="AR179" s="220" t="s">
        <v>178</v>
      </c>
      <c r="AT179" s="220" t="s">
        <v>175</v>
      </c>
      <c r="AU179" s="220" t="s">
        <v>87</v>
      </c>
      <c r="AY179" s="18" t="s">
        <v>132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18" t="s">
        <v>85</v>
      </c>
      <c r="BK179" s="221">
        <f>ROUND(P179*H179,2)</f>
        <v>0</v>
      </c>
      <c r="BL179" s="18" t="s">
        <v>140</v>
      </c>
      <c r="BM179" s="220" t="s">
        <v>314</v>
      </c>
    </row>
    <row r="180" s="2" customFormat="1" ht="16.5" customHeight="1">
      <c r="A180" s="39"/>
      <c r="B180" s="40"/>
      <c r="C180" s="249" t="s">
        <v>315</v>
      </c>
      <c r="D180" s="249" t="s">
        <v>175</v>
      </c>
      <c r="E180" s="250" t="s">
        <v>316</v>
      </c>
      <c r="F180" s="251" t="s">
        <v>317</v>
      </c>
      <c r="G180" s="252" t="s">
        <v>259</v>
      </c>
      <c r="H180" s="253">
        <v>5</v>
      </c>
      <c r="I180" s="254"/>
      <c r="J180" s="255"/>
      <c r="K180" s="256">
        <f>ROUND(P180*H180,2)</f>
        <v>0</v>
      </c>
      <c r="L180" s="251" t="s">
        <v>20</v>
      </c>
      <c r="M180" s="257"/>
      <c r="N180" s="258" t="s">
        <v>20</v>
      </c>
      <c r="O180" s="216" t="s">
        <v>46</v>
      </c>
      <c r="P180" s="217">
        <f>I180+J180</f>
        <v>0</v>
      </c>
      <c r="Q180" s="217">
        <f>ROUND(I180*H180,2)</f>
        <v>0</v>
      </c>
      <c r="R180" s="217">
        <f>ROUND(J180*H180,2)</f>
        <v>0</v>
      </c>
      <c r="S180" s="85"/>
      <c r="T180" s="218">
        <f>S180*H180</f>
        <v>0</v>
      </c>
      <c r="U180" s="218">
        <v>0</v>
      </c>
      <c r="V180" s="218">
        <f>U180*H180</f>
        <v>0</v>
      </c>
      <c r="W180" s="218">
        <v>0</v>
      </c>
      <c r="X180" s="219">
        <f>W180*H180</f>
        <v>0</v>
      </c>
      <c r="Y180" s="39"/>
      <c r="Z180" s="39"/>
      <c r="AA180" s="39"/>
      <c r="AB180" s="39"/>
      <c r="AC180" s="39"/>
      <c r="AD180" s="39"/>
      <c r="AE180" s="39"/>
      <c r="AR180" s="220" t="s">
        <v>178</v>
      </c>
      <c r="AT180" s="220" t="s">
        <v>175</v>
      </c>
      <c r="AU180" s="220" t="s">
        <v>87</v>
      </c>
      <c r="AY180" s="18" t="s">
        <v>132</v>
      </c>
      <c r="BE180" s="221">
        <f>IF(O180="základní",K180,0)</f>
        <v>0</v>
      </c>
      <c r="BF180" s="221">
        <f>IF(O180="snížená",K180,0)</f>
        <v>0</v>
      </c>
      <c r="BG180" s="221">
        <f>IF(O180="zákl. přenesená",K180,0)</f>
        <v>0</v>
      </c>
      <c r="BH180" s="221">
        <f>IF(O180="sníž. přenesená",K180,0)</f>
        <v>0</v>
      </c>
      <c r="BI180" s="221">
        <f>IF(O180="nulová",K180,0)</f>
        <v>0</v>
      </c>
      <c r="BJ180" s="18" t="s">
        <v>85</v>
      </c>
      <c r="BK180" s="221">
        <f>ROUND(P180*H180,2)</f>
        <v>0</v>
      </c>
      <c r="BL180" s="18" t="s">
        <v>140</v>
      </c>
      <c r="BM180" s="220" t="s">
        <v>318</v>
      </c>
    </row>
    <row r="181" s="2" customFormat="1" ht="16.5" customHeight="1">
      <c r="A181" s="39"/>
      <c r="B181" s="40"/>
      <c r="C181" s="249" t="s">
        <v>319</v>
      </c>
      <c r="D181" s="249" t="s">
        <v>175</v>
      </c>
      <c r="E181" s="250" t="s">
        <v>320</v>
      </c>
      <c r="F181" s="251" t="s">
        <v>321</v>
      </c>
      <c r="G181" s="252" t="s">
        <v>259</v>
      </c>
      <c r="H181" s="253">
        <v>21</v>
      </c>
      <c r="I181" s="254"/>
      <c r="J181" s="255"/>
      <c r="K181" s="256">
        <f>ROUND(P181*H181,2)</f>
        <v>0</v>
      </c>
      <c r="L181" s="251" t="s">
        <v>20</v>
      </c>
      <c r="M181" s="257"/>
      <c r="N181" s="258" t="s">
        <v>20</v>
      </c>
      <c r="O181" s="216" t="s">
        <v>46</v>
      </c>
      <c r="P181" s="217">
        <f>I181+J181</f>
        <v>0</v>
      </c>
      <c r="Q181" s="217">
        <f>ROUND(I181*H181,2)</f>
        <v>0</v>
      </c>
      <c r="R181" s="217">
        <f>ROUND(J181*H181,2)</f>
        <v>0</v>
      </c>
      <c r="S181" s="85"/>
      <c r="T181" s="218">
        <f>S181*H181</f>
        <v>0</v>
      </c>
      <c r="U181" s="218">
        <v>0</v>
      </c>
      <c r="V181" s="218">
        <f>U181*H181</f>
        <v>0</v>
      </c>
      <c r="W181" s="218">
        <v>0</v>
      </c>
      <c r="X181" s="219">
        <f>W181*H181</f>
        <v>0</v>
      </c>
      <c r="Y181" s="39"/>
      <c r="Z181" s="39"/>
      <c r="AA181" s="39"/>
      <c r="AB181" s="39"/>
      <c r="AC181" s="39"/>
      <c r="AD181" s="39"/>
      <c r="AE181" s="39"/>
      <c r="AR181" s="220" t="s">
        <v>178</v>
      </c>
      <c r="AT181" s="220" t="s">
        <v>175</v>
      </c>
      <c r="AU181" s="220" t="s">
        <v>87</v>
      </c>
      <c r="AY181" s="18" t="s">
        <v>132</v>
      </c>
      <c r="BE181" s="221">
        <f>IF(O181="základní",K181,0)</f>
        <v>0</v>
      </c>
      <c r="BF181" s="221">
        <f>IF(O181="snížená",K181,0)</f>
        <v>0</v>
      </c>
      <c r="BG181" s="221">
        <f>IF(O181="zákl. přenesená",K181,0)</f>
        <v>0</v>
      </c>
      <c r="BH181" s="221">
        <f>IF(O181="sníž. přenesená",K181,0)</f>
        <v>0</v>
      </c>
      <c r="BI181" s="221">
        <f>IF(O181="nulová",K181,0)</f>
        <v>0</v>
      </c>
      <c r="BJ181" s="18" t="s">
        <v>85</v>
      </c>
      <c r="BK181" s="221">
        <f>ROUND(P181*H181,2)</f>
        <v>0</v>
      </c>
      <c r="BL181" s="18" t="s">
        <v>140</v>
      </c>
      <c r="BM181" s="220" t="s">
        <v>322</v>
      </c>
    </row>
    <row r="182" s="2" customFormat="1" ht="16.5" customHeight="1">
      <c r="A182" s="39"/>
      <c r="B182" s="40"/>
      <c r="C182" s="249" t="s">
        <v>323</v>
      </c>
      <c r="D182" s="249" t="s">
        <v>175</v>
      </c>
      <c r="E182" s="250" t="s">
        <v>324</v>
      </c>
      <c r="F182" s="251" t="s">
        <v>325</v>
      </c>
      <c r="G182" s="252" t="s">
        <v>259</v>
      </c>
      <c r="H182" s="253">
        <v>12</v>
      </c>
      <c r="I182" s="254"/>
      <c r="J182" s="255"/>
      <c r="K182" s="256">
        <f>ROUND(P182*H182,2)</f>
        <v>0</v>
      </c>
      <c r="L182" s="251" t="s">
        <v>20</v>
      </c>
      <c r="M182" s="257"/>
      <c r="N182" s="258" t="s">
        <v>20</v>
      </c>
      <c r="O182" s="216" t="s">
        <v>46</v>
      </c>
      <c r="P182" s="217">
        <f>I182+J182</f>
        <v>0</v>
      </c>
      <c r="Q182" s="217">
        <f>ROUND(I182*H182,2)</f>
        <v>0</v>
      </c>
      <c r="R182" s="217">
        <f>ROUND(J182*H182,2)</f>
        <v>0</v>
      </c>
      <c r="S182" s="85"/>
      <c r="T182" s="218">
        <f>S182*H182</f>
        <v>0</v>
      </c>
      <c r="U182" s="218">
        <v>0</v>
      </c>
      <c r="V182" s="218">
        <f>U182*H182</f>
        <v>0</v>
      </c>
      <c r="W182" s="218">
        <v>0</v>
      </c>
      <c r="X182" s="219">
        <f>W182*H182</f>
        <v>0</v>
      </c>
      <c r="Y182" s="39"/>
      <c r="Z182" s="39"/>
      <c r="AA182" s="39"/>
      <c r="AB182" s="39"/>
      <c r="AC182" s="39"/>
      <c r="AD182" s="39"/>
      <c r="AE182" s="39"/>
      <c r="AR182" s="220" t="s">
        <v>178</v>
      </c>
      <c r="AT182" s="220" t="s">
        <v>175</v>
      </c>
      <c r="AU182" s="220" t="s">
        <v>87</v>
      </c>
      <c r="AY182" s="18" t="s">
        <v>132</v>
      </c>
      <c r="BE182" s="221">
        <f>IF(O182="základní",K182,0)</f>
        <v>0</v>
      </c>
      <c r="BF182" s="221">
        <f>IF(O182="snížená",K182,0)</f>
        <v>0</v>
      </c>
      <c r="BG182" s="221">
        <f>IF(O182="zákl. přenesená",K182,0)</f>
        <v>0</v>
      </c>
      <c r="BH182" s="221">
        <f>IF(O182="sníž. přenesená",K182,0)</f>
        <v>0</v>
      </c>
      <c r="BI182" s="221">
        <f>IF(O182="nulová",K182,0)</f>
        <v>0</v>
      </c>
      <c r="BJ182" s="18" t="s">
        <v>85</v>
      </c>
      <c r="BK182" s="221">
        <f>ROUND(P182*H182,2)</f>
        <v>0</v>
      </c>
      <c r="BL182" s="18" t="s">
        <v>140</v>
      </c>
      <c r="BM182" s="220" t="s">
        <v>326</v>
      </c>
    </row>
    <row r="183" s="2" customFormat="1" ht="16.5" customHeight="1">
      <c r="A183" s="39"/>
      <c r="B183" s="40"/>
      <c r="C183" s="249" t="s">
        <v>327</v>
      </c>
      <c r="D183" s="249" t="s">
        <v>175</v>
      </c>
      <c r="E183" s="250" t="s">
        <v>328</v>
      </c>
      <c r="F183" s="251" t="s">
        <v>329</v>
      </c>
      <c r="G183" s="252" t="s">
        <v>259</v>
      </c>
      <c r="H183" s="253">
        <v>99</v>
      </c>
      <c r="I183" s="254"/>
      <c r="J183" s="255"/>
      <c r="K183" s="256">
        <f>ROUND(P183*H183,2)</f>
        <v>0</v>
      </c>
      <c r="L183" s="251" t="s">
        <v>20</v>
      </c>
      <c r="M183" s="257"/>
      <c r="N183" s="258" t="s">
        <v>20</v>
      </c>
      <c r="O183" s="216" t="s">
        <v>46</v>
      </c>
      <c r="P183" s="217">
        <f>I183+J183</f>
        <v>0</v>
      </c>
      <c r="Q183" s="217">
        <f>ROUND(I183*H183,2)</f>
        <v>0</v>
      </c>
      <c r="R183" s="217">
        <f>ROUND(J183*H183,2)</f>
        <v>0</v>
      </c>
      <c r="S183" s="85"/>
      <c r="T183" s="218">
        <f>S183*H183</f>
        <v>0</v>
      </c>
      <c r="U183" s="218">
        <v>0</v>
      </c>
      <c r="V183" s="218">
        <f>U183*H183</f>
        <v>0</v>
      </c>
      <c r="W183" s="218">
        <v>0</v>
      </c>
      <c r="X183" s="219">
        <f>W183*H183</f>
        <v>0</v>
      </c>
      <c r="Y183" s="39"/>
      <c r="Z183" s="39"/>
      <c r="AA183" s="39"/>
      <c r="AB183" s="39"/>
      <c r="AC183" s="39"/>
      <c r="AD183" s="39"/>
      <c r="AE183" s="39"/>
      <c r="AR183" s="220" t="s">
        <v>178</v>
      </c>
      <c r="AT183" s="220" t="s">
        <v>175</v>
      </c>
      <c r="AU183" s="220" t="s">
        <v>87</v>
      </c>
      <c r="AY183" s="18" t="s">
        <v>132</v>
      </c>
      <c r="BE183" s="221">
        <f>IF(O183="základní",K183,0)</f>
        <v>0</v>
      </c>
      <c r="BF183" s="221">
        <f>IF(O183="snížená",K183,0)</f>
        <v>0</v>
      </c>
      <c r="BG183" s="221">
        <f>IF(O183="zákl. přenesená",K183,0)</f>
        <v>0</v>
      </c>
      <c r="BH183" s="221">
        <f>IF(O183="sníž. přenesená",K183,0)</f>
        <v>0</v>
      </c>
      <c r="BI183" s="221">
        <f>IF(O183="nulová",K183,0)</f>
        <v>0</v>
      </c>
      <c r="BJ183" s="18" t="s">
        <v>85</v>
      </c>
      <c r="BK183" s="221">
        <f>ROUND(P183*H183,2)</f>
        <v>0</v>
      </c>
      <c r="BL183" s="18" t="s">
        <v>140</v>
      </c>
      <c r="BM183" s="220" t="s">
        <v>330</v>
      </c>
    </row>
    <row r="184" s="2" customFormat="1" ht="16.5" customHeight="1">
      <c r="A184" s="39"/>
      <c r="B184" s="40"/>
      <c r="C184" s="249" t="s">
        <v>331</v>
      </c>
      <c r="D184" s="249" t="s">
        <v>175</v>
      </c>
      <c r="E184" s="250" t="s">
        <v>332</v>
      </c>
      <c r="F184" s="251" t="s">
        <v>333</v>
      </c>
      <c r="G184" s="252" t="s">
        <v>259</v>
      </c>
      <c r="H184" s="253">
        <v>209</v>
      </c>
      <c r="I184" s="254"/>
      <c r="J184" s="255"/>
      <c r="K184" s="256">
        <f>ROUND(P184*H184,2)</f>
        <v>0</v>
      </c>
      <c r="L184" s="251" t="s">
        <v>20</v>
      </c>
      <c r="M184" s="257"/>
      <c r="N184" s="258" t="s">
        <v>20</v>
      </c>
      <c r="O184" s="216" t="s">
        <v>46</v>
      </c>
      <c r="P184" s="217">
        <f>I184+J184</f>
        <v>0</v>
      </c>
      <c r="Q184" s="217">
        <f>ROUND(I184*H184,2)</f>
        <v>0</v>
      </c>
      <c r="R184" s="217">
        <f>ROUND(J184*H184,2)</f>
        <v>0</v>
      </c>
      <c r="S184" s="85"/>
      <c r="T184" s="218">
        <f>S184*H184</f>
        <v>0</v>
      </c>
      <c r="U184" s="218">
        <v>0</v>
      </c>
      <c r="V184" s="218">
        <f>U184*H184</f>
        <v>0</v>
      </c>
      <c r="W184" s="218">
        <v>0</v>
      </c>
      <c r="X184" s="219">
        <f>W184*H184</f>
        <v>0</v>
      </c>
      <c r="Y184" s="39"/>
      <c r="Z184" s="39"/>
      <c r="AA184" s="39"/>
      <c r="AB184" s="39"/>
      <c r="AC184" s="39"/>
      <c r="AD184" s="39"/>
      <c r="AE184" s="39"/>
      <c r="AR184" s="220" t="s">
        <v>178</v>
      </c>
      <c r="AT184" s="220" t="s">
        <v>175</v>
      </c>
      <c r="AU184" s="220" t="s">
        <v>87</v>
      </c>
      <c r="AY184" s="18" t="s">
        <v>132</v>
      </c>
      <c r="BE184" s="221">
        <f>IF(O184="základní",K184,0)</f>
        <v>0</v>
      </c>
      <c r="BF184" s="221">
        <f>IF(O184="snížená",K184,0)</f>
        <v>0</v>
      </c>
      <c r="BG184" s="221">
        <f>IF(O184="zákl. přenesená",K184,0)</f>
        <v>0</v>
      </c>
      <c r="BH184" s="221">
        <f>IF(O184="sníž. přenesená",K184,0)</f>
        <v>0</v>
      </c>
      <c r="BI184" s="221">
        <f>IF(O184="nulová",K184,0)</f>
        <v>0</v>
      </c>
      <c r="BJ184" s="18" t="s">
        <v>85</v>
      </c>
      <c r="BK184" s="221">
        <f>ROUND(P184*H184,2)</f>
        <v>0</v>
      </c>
      <c r="BL184" s="18" t="s">
        <v>140</v>
      </c>
      <c r="BM184" s="220" t="s">
        <v>334</v>
      </c>
    </row>
    <row r="185" s="2" customFormat="1" ht="24.15" customHeight="1">
      <c r="A185" s="39"/>
      <c r="B185" s="40"/>
      <c r="C185" s="208" t="s">
        <v>335</v>
      </c>
      <c r="D185" s="208" t="s">
        <v>135</v>
      </c>
      <c r="E185" s="209" t="s">
        <v>336</v>
      </c>
      <c r="F185" s="210" t="s">
        <v>337</v>
      </c>
      <c r="G185" s="211" t="s">
        <v>246</v>
      </c>
      <c r="H185" s="212">
        <v>418</v>
      </c>
      <c r="I185" s="213"/>
      <c r="J185" s="213"/>
      <c r="K185" s="214">
        <f>ROUND(P185*H185,2)</f>
        <v>0</v>
      </c>
      <c r="L185" s="210" t="s">
        <v>139</v>
      </c>
      <c r="M185" s="45"/>
      <c r="N185" s="215" t="s">
        <v>20</v>
      </c>
      <c r="O185" s="216" t="s">
        <v>46</v>
      </c>
      <c r="P185" s="217">
        <f>I185+J185</f>
        <v>0</v>
      </c>
      <c r="Q185" s="217">
        <f>ROUND(I185*H185,2)</f>
        <v>0</v>
      </c>
      <c r="R185" s="217">
        <f>ROUND(J185*H185,2)</f>
        <v>0</v>
      </c>
      <c r="S185" s="85"/>
      <c r="T185" s="218">
        <f>S185*H185</f>
        <v>0</v>
      </c>
      <c r="U185" s="218">
        <v>0</v>
      </c>
      <c r="V185" s="218">
        <f>U185*H185</f>
        <v>0</v>
      </c>
      <c r="W185" s="218">
        <v>0</v>
      </c>
      <c r="X185" s="219">
        <f>W185*H185</f>
        <v>0</v>
      </c>
      <c r="Y185" s="39"/>
      <c r="Z185" s="39"/>
      <c r="AA185" s="39"/>
      <c r="AB185" s="39"/>
      <c r="AC185" s="39"/>
      <c r="AD185" s="39"/>
      <c r="AE185" s="39"/>
      <c r="AR185" s="220" t="s">
        <v>140</v>
      </c>
      <c r="AT185" s="220" t="s">
        <v>135</v>
      </c>
      <c r="AU185" s="220" t="s">
        <v>87</v>
      </c>
      <c r="AY185" s="18" t="s">
        <v>132</v>
      </c>
      <c r="BE185" s="221">
        <f>IF(O185="základní",K185,0)</f>
        <v>0</v>
      </c>
      <c r="BF185" s="221">
        <f>IF(O185="snížená",K185,0)</f>
        <v>0</v>
      </c>
      <c r="BG185" s="221">
        <f>IF(O185="zákl. přenesená",K185,0)</f>
        <v>0</v>
      </c>
      <c r="BH185" s="221">
        <f>IF(O185="sníž. přenesená",K185,0)</f>
        <v>0</v>
      </c>
      <c r="BI185" s="221">
        <f>IF(O185="nulová",K185,0)</f>
        <v>0</v>
      </c>
      <c r="BJ185" s="18" t="s">
        <v>85</v>
      </c>
      <c r="BK185" s="221">
        <f>ROUND(P185*H185,2)</f>
        <v>0</v>
      </c>
      <c r="BL185" s="18" t="s">
        <v>140</v>
      </c>
      <c r="BM185" s="220" t="s">
        <v>338</v>
      </c>
    </row>
    <row r="186" s="2" customFormat="1">
      <c r="A186" s="39"/>
      <c r="B186" s="40"/>
      <c r="C186" s="41"/>
      <c r="D186" s="222" t="s">
        <v>142</v>
      </c>
      <c r="E186" s="41"/>
      <c r="F186" s="223" t="s">
        <v>339</v>
      </c>
      <c r="G186" s="41"/>
      <c r="H186" s="41"/>
      <c r="I186" s="224"/>
      <c r="J186" s="224"/>
      <c r="K186" s="41"/>
      <c r="L186" s="41"/>
      <c r="M186" s="45"/>
      <c r="N186" s="225"/>
      <c r="O186" s="226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87</v>
      </c>
    </row>
    <row r="187" s="13" customFormat="1">
      <c r="A187" s="13"/>
      <c r="B187" s="227"/>
      <c r="C187" s="228"/>
      <c r="D187" s="229" t="s">
        <v>144</v>
      </c>
      <c r="E187" s="230" t="s">
        <v>20</v>
      </c>
      <c r="F187" s="231" t="s">
        <v>173</v>
      </c>
      <c r="G187" s="228"/>
      <c r="H187" s="230" t="s">
        <v>20</v>
      </c>
      <c r="I187" s="232"/>
      <c r="J187" s="232"/>
      <c r="K187" s="228"/>
      <c r="L187" s="228"/>
      <c r="M187" s="233"/>
      <c r="N187" s="234"/>
      <c r="O187" s="235"/>
      <c r="P187" s="235"/>
      <c r="Q187" s="235"/>
      <c r="R187" s="235"/>
      <c r="S187" s="235"/>
      <c r="T187" s="235"/>
      <c r="U187" s="235"/>
      <c r="V187" s="235"/>
      <c r="W187" s="235"/>
      <c r="X187" s="236"/>
      <c r="Y187" s="13"/>
      <c r="Z187" s="13"/>
      <c r="AA187" s="13"/>
      <c r="AB187" s="13"/>
      <c r="AC187" s="13"/>
      <c r="AD187" s="13"/>
      <c r="AE187" s="13"/>
      <c r="AT187" s="237" t="s">
        <v>144</v>
      </c>
      <c r="AU187" s="237" t="s">
        <v>87</v>
      </c>
      <c r="AV187" s="13" t="s">
        <v>85</v>
      </c>
      <c r="AW187" s="13" t="s">
        <v>5</v>
      </c>
      <c r="AX187" s="13" t="s">
        <v>77</v>
      </c>
      <c r="AY187" s="237" t="s">
        <v>132</v>
      </c>
    </row>
    <row r="188" s="13" customFormat="1">
      <c r="A188" s="13"/>
      <c r="B188" s="227"/>
      <c r="C188" s="228"/>
      <c r="D188" s="229" t="s">
        <v>144</v>
      </c>
      <c r="E188" s="230" t="s">
        <v>20</v>
      </c>
      <c r="F188" s="231" t="s">
        <v>340</v>
      </c>
      <c r="G188" s="228"/>
      <c r="H188" s="230" t="s">
        <v>20</v>
      </c>
      <c r="I188" s="232"/>
      <c r="J188" s="232"/>
      <c r="K188" s="228"/>
      <c r="L188" s="228"/>
      <c r="M188" s="233"/>
      <c r="N188" s="234"/>
      <c r="O188" s="235"/>
      <c r="P188" s="235"/>
      <c r="Q188" s="235"/>
      <c r="R188" s="235"/>
      <c r="S188" s="235"/>
      <c r="T188" s="235"/>
      <c r="U188" s="235"/>
      <c r="V188" s="235"/>
      <c r="W188" s="235"/>
      <c r="X188" s="236"/>
      <c r="Y188" s="13"/>
      <c r="Z188" s="13"/>
      <c r="AA188" s="13"/>
      <c r="AB188" s="13"/>
      <c r="AC188" s="13"/>
      <c r="AD188" s="13"/>
      <c r="AE188" s="13"/>
      <c r="AT188" s="237" t="s">
        <v>144</v>
      </c>
      <c r="AU188" s="237" t="s">
        <v>87</v>
      </c>
      <c r="AV188" s="13" t="s">
        <v>85</v>
      </c>
      <c r="AW188" s="13" t="s">
        <v>5</v>
      </c>
      <c r="AX188" s="13" t="s">
        <v>77</v>
      </c>
      <c r="AY188" s="237" t="s">
        <v>132</v>
      </c>
    </row>
    <row r="189" s="14" customFormat="1">
      <c r="A189" s="14"/>
      <c r="B189" s="238"/>
      <c r="C189" s="239"/>
      <c r="D189" s="229" t="s">
        <v>144</v>
      </c>
      <c r="E189" s="240" t="s">
        <v>20</v>
      </c>
      <c r="F189" s="241" t="s">
        <v>250</v>
      </c>
      <c r="G189" s="239"/>
      <c r="H189" s="242">
        <v>418</v>
      </c>
      <c r="I189" s="243"/>
      <c r="J189" s="243"/>
      <c r="K189" s="239"/>
      <c r="L189" s="239"/>
      <c r="M189" s="244"/>
      <c r="N189" s="245"/>
      <c r="O189" s="246"/>
      <c r="P189" s="246"/>
      <c r="Q189" s="246"/>
      <c r="R189" s="246"/>
      <c r="S189" s="246"/>
      <c r="T189" s="246"/>
      <c r="U189" s="246"/>
      <c r="V189" s="246"/>
      <c r="W189" s="246"/>
      <c r="X189" s="247"/>
      <c r="Y189" s="14"/>
      <c r="Z189" s="14"/>
      <c r="AA189" s="14"/>
      <c r="AB189" s="14"/>
      <c r="AC189" s="14"/>
      <c r="AD189" s="14"/>
      <c r="AE189" s="14"/>
      <c r="AT189" s="248" t="s">
        <v>144</v>
      </c>
      <c r="AU189" s="248" t="s">
        <v>87</v>
      </c>
      <c r="AV189" s="14" t="s">
        <v>87</v>
      </c>
      <c r="AW189" s="14" t="s">
        <v>5</v>
      </c>
      <c r="AX189" s="14" t="s">
        <v>85</v>
      </c>
      <c r="AY189" s="248" t="s">
        <v>132</v>
      </c>
    </row>
    <row r="190" s="2" customFormat="1" ht="16.5" customHeight="1">
      <c r="A190" s="39"/>
      <c r="B190" s="40"/>
      <c r="C190" s="249" t="s">
        <v>341</v>
      </c>
      <c r="D190" s="249" t="s">
        <v>175</v>
      </c>
      <c r="E190" s="250" t="s">
        <v>342</v>
      </c>
      <c r="F190" s="251" t="s">
        <v>343</v>
      </c>
      <c r="G190" s="252" t="s">
        <v>246</v>
      </c>
      <c r="H190" s="253">
        <v>418</v>
      </c>
      <c r="I190" s="254"/>
      <c r="J190" s="255"/>
      <c r="K190" s="256">
        <f>ROUND(P190*H190,2)</f>
        <v>0</v>
      </c>
      <c r="L190" s="251" t="s">
        <v>20</v>
      </c>
      <c r="M190" s="257"/>
      <c r="N190" s="258" t="s">
        <v>20</v>
      </c>
      <c r="O190" s="216" t="s">
        <v>46</v>
      </c>
      <c r="P190" s="217">
        <f>I190+J190</f>
        <v>0</v>
      </c>
      <c r="Q190" s="217">
        <f>ROUND(I190*H190,2)</f>
        <v>0</v>
      </c>
      <c r="R190" s="217">
        <f>ROUND(J190*H190,2)</f>
        <v>0</v>
      </c>
      <c r="S190" s="85"/>
      <c r="T190" s="218">
        <f>S190*H190</f>
        <v>0</v>
      </c>
      <c r="U190" s="218">
        <v>0</v>
      </c>
      <c r="V190" s="218">
        <f>U190*H190</f>
        <v>0</v>
      </c>
      <c r="W190" s="218">
        <v>0</v>
      </c>
      <c r="X190" s="219">
        <f>W190*H190</f>
        <v>0</v>
      </c>
      <c r="Y190" s="39"/>
      <c r="Z190" s="39"/>
      <c r="AA190" s="39"/>
      <c r="AB190" s="39"/>
      <c r="AC190" s="39"/>
      <c r="AD190" s="39"/>
      <c r="AE190" s="39"/>
      <c r="AR190" s="220" t="s">
        <v>178</v>
      </c>
      <c r="AT190" s="220" t="s">
        <v>175</v>
      </c>
      <c r="AU190" s="220" t="s">
        <v>87</v>
      </c>
      <c r="AY190" s="18" t="s">
        <v>132</v>
      </c>
      <c r="BE190" s="221">
        <f>IF(O190="základní",K190,0)</f>
        <v>0</v>
      </c>
      <c r="BF190" s="221">
        <f>IF(O190="snížená",K190,0)</f>
        <v>0</v>
      </c>
      <c r="BG190" s="221">
        <f>IF(O190="zákl. přenesená",K190,0)</f>
        <v>0</v>
      </c>
      <c r="BH190" s="221">
        <f>IF(O190="sníž. přenesená",K190,0)</f>
        <v>0</v>
      </c>
      <c r="BI190" s="221">
        <f>IF(O190="nulová",K190,0)</f>
        <v>0</v>
      </c>
      <c r="BJ190" s="18" t="s">
        <v>85</v>
      </c>
      <c r="BK190" s="221">
        <f>ROUND(P190*H190,2)</f>
        <v>0</v>
      </c>
      <c r="BL190" s="18" t="s">
        <v>140</v>
      </c>
      <c r="BM190" s="220" t="s">
        <v>344</v>
      </c>
    </row>
    <row r="191" s="2" customFormat="1" ht="24.15" customHeight="1">
      <c r="A191" s="39"/>
      <c r="B191" s="40"/>
      <c r="C191" s="208" t="s">
        <v>345</v>
      </c>
      <c r="D191" s="208" t="s">
        <v>135</v>
      </c>
      <c r="E191" s="209" t="s">
        <v>346</v>
      </c>
      <c r="F191" s="210" t="s">
        <v>347</v>
      </c>
      <c r="G191" s="211" t="s">
        <v>138</v>
      </c>
      <c r="H191" s="212">
        <v>6</v>
      </c>
      <c r="I191" s="213"/>
      <c r="J191" s="213"/>
      <c r="K191" s="214">
        <f>ROUND(P191*H191,2)</f>
        <v>0</v>
      </c>
      <c r="L191" s="210" t="s">
        <v>139</v>
      </c>
      <c r="M191" s="45"/>
      <c r="N191" s="215" t="s">
        <v>20</v>
      </c>
      <c r="O191" s="216" t="s">
        <v>46</v>
      </c>
      <c r="P191" s="217">
        <f>I191+J191</f>
        <v>0</v>
      </c>
      <c r="Q191" s="217">
        <f>ROUND(I191*H191,2)</f>
        <v>0</v>
      </c>
      <c r="R191" s="217">
        <f>ROUND(J191*H191,2)</f>
        <v>0</v>
      </c>
      <c r="S191" s="85"/>
      <c r="T191" s="218">
        <f>S191*H191</f>
        <v>0</v>
      </c>
      <c r="U191" s="218">
        <v>0.001</v>
      </c>
      <c r="V191" s="218">
        <f>U191*H191</f>
        <v>0.0060000000000000001</v>
      </c>
      <c r="W191" s="218">
        <v>0</v>
      </c>
      <c r="X191" s="219">
        <f>W191*H191</f>
        <v>0</v>
      </c>
      <c r="Y191" s="39"/>
      <c r="Z191" s="39"/>
      <c r="AA191" s="39"/>
      <c r="AB191" s="39"/>
      <c r="AC191" s="39"/>
      <c r="AD191" s="39"/>
      <c r="AE191" s="39"/>
      <c r="AR191" s="220" t="s">
        <v>140</v>
      </c>
      <c r="AT191" s="220" t="s">
        <v>135</v>
      </c>
      <c r="AU191" s="220" t="s">
        <v>87</v>
      </c>
      <c r="AY191" s="18" t="s">
        <v>132</v>
      </c>
      <c r="BE191" s="221">
        <f>IF(O191="základní",K191,0)</f>
        <v>0</v>
      </c>
      <c r="BF191" s="221">
        <f>IF(O191="snížená",K191,0)</f>
        <v>0</v>
      </c>
      <c r="BG191" s="221">
        <f>IF(O191="zákl. přenesená",K191,0)</f>
        <v>0</v>
      </c>
      <c r="BH191" s="221">
        <f>IF(O191="sníž. přenesená",K191,0)</f>
        <v>0</v>
      </c>
      <c r="BI191" s="221">
        <f>IF(O191="nulová",K191,0)</f>
        <v>0</v>
      </c>
      <c r="BJ191" s="18" t="s">
        <v>85</v>
      </c>
      <c r="BK191" s="221">
        <f>ROUND(P191*H191,2)</f>
        <v>0</v>
      </c>
      <c r="BL191" s="18" t="s">
        <v>140</v>
      </c>
      <c r="BM191" s="220" t="s">
        <v>348</v>
      </c>
    </row>
    <row r="192" s="2" customFormat="1">
      <c r="A192" s="39"/>
      <c r="B192" s="40"/>
      <c r="C192" s="41"/>
      <c r="D192" s="222" t="s">
        <v>142</v>
      </c>
      <c r="E192" s="41"/>
      <c r="F192" s="223" t="s">
        <v>349</v>
      </c>
      <c r="G192" s="41"/>
      <c r="H192" s="41"/>
      <c r="I192" s="224"/>
      <c r="J192" s="224"/>
      <c r="K192" s="41"/>
      <c r="L192" s="41"/>
      <c r="M192" s="45"/>
      <c r="N192" s="225"/>
      <c r="O192" s="226"/>
      <c r="P192" s="85"/>
      <c r="Q192" s="85"/>
      <c r="R192" s="85"/>
      <c r="S192" s="85"/>
      <c r="T192" s="85"/>
      <c r="U192" s="85"/>
      <c r="V192" s="85"/>
      <c r="W192" s="85"/>
      <c r="X192" s="86"/>
      <c r="Y192" s="39"/>
      <c r="Z192" s="39"/>
      <c r="AA192" s="39"/>
      <c r="AB192" s="39"/>
      <c r="AC192" s="39"/>
      <c r="AD192" s="39"/>
      <c r="AE192" s="39"/>
      <c r="AT192" s="18" t="s">
        <v>142</v>
      </c>
      <c r="AU192" s="18" t="s">
        <v>87</v>
      </c>
    </row>
    <row r="193" s="13" customFormat="1">
      <c r="A193" s="13"/>
      <c r="B193" s="227"/>
      <c r="C193" s="228"/>
      <c r="D193" s="229" t="s">
        <v>144</v>
      </c>
      <c r="E193" s="230" t="s">
        <v>20</v>
      </c>
      <c r="F193" s="231" t="s">
        <v>173</v>
      </c>
      <c r="G193" s="228"/>
      <c r="H193" s="230" t="s">
        <v>20</v>
      </c>
      <c r="I193" s="232"/>
      <c r="J193" s="232"/>
      <c r="K193" s="228"/>
      <c r="L193" s="228"/>
      <c r="M193" s="233"/>
      <c r="N193" s="234"/>
      <c r="O193" s="235"/>
      <c r="P193" s="235"/>
      <c r="Q193" s="235"/>
      <c r="R193" s="235"/>
      <c r="S193" s="235"/>
      <c r="T193" s="235"/>
      <c r="U193" s="235"/>
      <c r="V193" s="235"/>
      <c r="W193" s="235"/>
      <c r="X193" s="236"/>
      <c r="Y193" s="13"/>
      <c r="Z193" s="13"/>
      <c r="AA193" s="13"/>
      <c r="AB193" s="13"/>
      <c r="AC193" s="13"/>
      <c r="AD193" s="13"/>
      <c r="AE193" s="13"/>
      <c r="AT193" s="237" t="s">
        <v>144</v>
      </c>
      <c r="AU193" s="237" t="s">
        <v>87</v>
      </c>
      <c r="AV193" s="13" t="s">
        <v>85</v>
      </c>
      <c r="AW193" s="13" t="s">
        <v>5</v>
      </c>
      <c r="AX193" s="13" t="s">
        <v>77</v>
      </c>
      <c r="AY193" s="237" t="s">
        <v>132</v>
      </c>
    </row>
    <row r="194" s="13" customFormat="1">
      <c r="A194" s="13"/>
      <c r="B194" s="227"/>
      <c r="C194" s="228"/>
      <c r="D194" s="229" t="s">
        <v>144</v>
      </c>
      <c r="E194" s="230" t="s">
        <v>20</v>
      </c>
      <c r="F194" s="231" t="s">
        <v>350</v>
      </c>
      <c r="G194" s="228"/>
      <c r="H194" s="230" t="s">
        <v>20</v>
      </c>
      <c r="I194" s="232"/>
      <c r="J194" s="232"/>
      <c r="K194" s="228"/>
      <c r="L194" s="228"/>
      <c r="M194" s="233"/>
      <c r="N194" s="234"/>
      <c r="O194" s="235"/>
      <c r="P194" s="235"/>
      <c r="Q194" s="235"/>
      <c r="R194" s="235"/>
      <c r="S194" s="235"/>
      <c r="T194" s="235"/>
      <c r="U194" s="235"/>
      <c r="V194" s="235"/>
      <c r="W194" s="235"/>
      <c r="X194" s="236"/>
      <c r="Y194" s="13"/>
      <c r="Z194" s="13"/>
      <c r="AA194" s="13"/>
      <c r="AB194" s="13"/>
      <c r="AC194" s="13"/>
      <c r="AD194" s="13"/>
      <c r="AE194" s="13"/>
      <c r="AT194" s="237" t="s">
        <v>144</v>
      </c>
      <c r="AU194" s="237" t="s">
        <v>87</v>
      </c>
      <c r="AV194" s="13" t="s">
        <v>85</v>
      </c>
      <c r="AW194" s="13" t="s">
        <v>5</v>
      </c>
      <c r="AX194" s="13" t="s">
        <v>77</v>
      </c>
      <c r="AY194" s="237" t="s">
        <v>132</v>
      </c>
    </row>
    <row r="195" s="14" customFormat="1">
      <c r="A195" s="14"/>
      <c r="B195" s="238"/>
      <c r="C195" s="239"/>
      <c r="D195" s="229" t="s">
        <v>144</v>
      </c>
      <c r="E195" s="240" t="s">
        <v>20</v>
      </c>
      <c r="F195" s="241" t="s">
        <v>174</v>
      </c>
      <c r="G195" s="239"/>
      <c r="H195" s="242">
        <v>6</v>
      </c>
      <c r="I195" s="243"/>
      <c r="J195" s="243"/>
      <c r="K195" s="239"/>
      <c r="L195" s="239"/>
      <c r="M195" s="244"/>
      <c r="N195" s="245"/>
      <c r="O195" s="246"/>
      <c r="P195" s="246"/>
      <c r="Q195" s="246"/>
      <c r="R195" s="246"/>
      <c r="S195" s="246"/>
      <c r="T195" s="246"/>
      <c r="U195" s="246"/>
      <c r="V195" s="246"/>
      <c r="W195" s="246"/>
      <c r="X195" s="247"/>
      <c r="Y195" s="14"/>
      <c r="Z195" s="14"/>
      <c r="AA195" s="14"/>
      <c r="AB195" s="14"/>
      <c r="AC195" s="14"/>
      <c r="AD195" s="14"/>
      <c r="AE195" s="14"/>
      <c r="AT195" s="248" t="s">
        <v>144</v>
      </c>
      <c r="AU195" s="248" t="s">
        <v>87</v>
      </c>
      <c r="AV195" s="14" t="s">
        <v>87</v>
      </c>
      <c r="AW195" s="14" t="s">
        <v>5</v>
      </c>
      <c r="AX195" s="14" t="s">
        <v>85</v>
      </c>
      <c r="AY195" s="248" t="s">
        <v>132</v>
      </c>
    </row>
    <row r="196" s="12" customFormat="1" ht="22.8" customHeight="1">
      <c r="A196" s="12"/>
      <c r="B196" s="191"/>
      <c r="C196" s="192"/>
      <c r="D196" s="193" t="s">
        <v>76</v>
      </c>
      <c r="E196" s="206" t="s">
        <v>351</v>
      </c>
      <c r="F196" s="206" t="s">
        <v>352</v>
      </c>
      <c r="G196" s="192"/>
      <c r="H196" s="192"/>
      <c r="I196" s="195"/>
      <c r="J196" s="195"/>
      <c r="K196" s="207">
        <f>BK196</f>
        <v>0</v>
      </c>
      <c r="L196" s="192"/>
      <c r="M196" s="197"/>
      <c r="N196" s="198"/>
      <c r="O196" s="199"/>
      <c r="P196" s="199"/>
      <c r="Q196" s="200">
        <f>SUM(Q197:Q272)</f>
        <v>0</v>
      </c>
      <c r="R196" s="200">
        <f>SUM(R197:R272)</f>
        <v>0</v>
      </c>
      <c r="S196" s="199"/>
      <c r="T196" s="201">
        <f>SUM(T197:T272)</f>
        <v>0</v>
      </c>
      <c r="U196" s="199"/>
      <c r="V196" s="201">
        <f>SUM(V197:V272)</f>
        <v>1.3728961099999997</v>
      </c>
      <c r="W196" s="199"/>
      <c r="X196" s="202">
        <f>SUM(X197:X272)</f>
        <v>0</v>
      </c>
      <c r="Y196" s="12"/>
      <c r="Z196" s="12"/>
      <c r="AA196" s="12"/>
      <c r="AB196" s="12"/>
      <c r="AC196" s="12"/>
      <c r="AD196" s="12"/>
      <c r="AE196" s="12"/>
      <c r="AR196" s="203" t="s">
        <v>85</v>
      </c>
      <c r="AT196" s="204" t="s">
        <v>76</v>
      </c>
      <c r="AU196" s="204" t="s">
        <v>85</v>
      </c>
      <c r="AY196" s="203" t="s">
        <v>132</v>
      </c>
      <c r="BK196" s="205">
        <f>SUM(BK197:BK272)</f>
        <v>0</v>
      </c>
    </row>
    <row r="197" s="2" customFormat="1" ht="24.15" customHeight="1">
      <c r="A197" s="39"/>
      <c r="B197" s="40"/>
      <c r="C197" s="208" t="s">
        <v>353</v>
      </c>
      <c r="D197" s="208" t="s">
        <v>135</v>
      </c>
      <c r="E197" s="209" t="s">
        <v>354</v>
      </c>
      <c r="F197" s="210" t="s">
        <v>355</v>
      </c>
      <c r="G197" s="211" t="s">
        <v>246</v>
      </c>
      <c r="H197" s="212">
        <v>86.956999999999994</v>
      </c>
      <c r="I197" s="213"/>
      <c r="J197" s="213"/>
      <c r="K197" s="214">
        <f>ROUND(P197*H197,2)</f>
        <v>0</v>
      </c>
      <c r="L197" s="210" t="s">
        <v>139</v>
      </c>
      <c r="M197" s="45"/>
      <c r="N197" s="215" t="s">
        <v>20</v>
      </c>
      <c r="O197" s="216" t="s">
        <v>46</v>
      </c>
      <c r="P197" s="217">
        <f>I197+J197</f>
        <v>0</v>
      </c>
      <c r="Q197" s="217">
        <f>ROUND(I197*H197,2)</f>
        <v>0</v>
      </c>
      <c r="R197" s="217">
        <f>ROUND(J197*H197,2)</f>
        <v>0</v>
      </c>
      <c r="S197" s="85"/>
      <c r="T197" s="218">
        <f>S197*H197</f>
        <v>0</v>
      </c>
      <c r="U197" s="218">
        <v>0</v>
      </c>
      <c r="V197" s="218">
        <f>U197*H197</f>
        <v>0</v>
      </c>
      <c r="W197" s="218">
        <v>0</v>
      </c>
      <c r="X197" s="219">
        <f>W197*H197</f>
        <v>0</v>
      </c>
      <c r="Y197" s="39"/>
      <c r="Z197" s="39"/>
      <c r="AA197" s="39"/>
      <c r="AB197" s="39"/>
      <c r="AC197" s="39"/>
      <c r="AD197" s="39"/>
      <c r="AE197" s="39"/>
      <c r="AR197" s="220" t="s">
        <v>356</v>
      </c>
      <c r="AT197" s="220" t="s">
        <v>135</v>
      </c>
      <c r="AU197" s="220" t="s">
        <v>87</v>
      </c>
      <c r="AY197" s="18" t="s">
        <v>132</v>
      </c>
      <c r="BE197" s="221">
        <f>IF(O197="základní",K197,0)</f>
        <v>0</v>
      </c>
      <c r="BF197" s="221">
        <f>IF(O197="snížená",K197,0)</f>
        <v>0</v>
      </c>
      <c r="BG197" s="221">
        <f>IF(O197="zákl. přenesená",K197,0)</f>
        <v>0</v>
      </c>
      <c r="BH197" s="221">
        <f>IF(O197="sníž. přenesená",K197,0)</f>
        <v>0</v>
      </c>
      <c r="BI197" s="221">
        <f>IF(O197="nulová",K197,0)</f>
        <v>0</v>
      </c>
      <c r="BJ197" s="18" t="s">
        <v>85</v>
      </c>
      <c r="BK197" s="221">
        <f>ROUND(P197*H197,2)</f>
        <v>0</v>
      </c>
      <c r="BL197" s="18" t="s">
        <v>356</v>
      </c>
      <c r="BM197" s="220" t="s">
        <v>357</v>
      </c>
    </row>
    <row r="198" s="2" customFormat="1">
      <c r="A198" s="39"/>
      <c r="B198" s="40"/>
      <c r="C198" s="41"/>
      <c r="D198" s="222" t="s">
        <v>142</v>
      </c>
      <c r="E198" s="41"/>
      <c r="F198" s="223" t="s">
        <v>358</v>
      </c>
      <c r="G198" s="41"/>
      <c r="H198" s="41"/>
      <c r="I198" s="224"/>
      <c r="J198" s="224"/>
      <c r="K198" s="41"/>
      <c r="L198" s="41"/>
      <c r="M198" s="45"/>
      <c r="N198" s="225"/>
      <c r="O198" s="226"/>
      <c r="P198" s="85"/>
      <c r="Q198" s="85"/>
      <c r="R198" s="85"/>
      <c r="S198" s="85"/>
      <c r="T198" s="85"/>
      <c r="U198" s="85"/>
      <c r="V198" s="85"/>
      <c r="W198" s="85"/>
      <c r="X198" s="86"/>
      <c r="Y198" s="39"/>
      <c r="Z198" s="39"/>
      <c r="AA198" s="39"/>
      <c r="AB198" s="39"/>
      <c r="AC198" s="39"/>
      <c r="AD198" s="39"/>
      <c r="AE198" s="39"/>
      <c r="AT198" s="18" t="s">
        <v>142</v>
      </c>
      <c r="AU198" s="18" t="s">
        <v>87</v>
      </c>
    </row>
    <row r="199" s="13" customFormat="1">
      <c r="A199" s="13"/>
      <c r="B199" s="227"/>
      <c r="C199" s="228"/>
      <c r="D199" s="229" t="s">
        <v>144</v>
      </c>
      <c r="E199" s="230" t="s">
        <v>20</v>
      </c>
      <c r="F199" s="231" t="s">
        <v>359</v>
      </c>
      <c r="G199" s="228"/>
      <c r="H199" s="230" t="s">
        <v>20</v>
      </c>
      <c r="I199" s="232"/>
      <c r="J199" s="232"/>
      <c r="K199" s="228"/>
      <c r="L199" s="228"/>
      <c r="M199" s="233"/>
      <c r="N199" s="234"/>
      <c r="O199" s="235"/>
      <c r="P199" s="235"/>
      <c r="Q199" s="235"/>
      <c r="R199" s="235"/>
      <c r="S199" s="235"/>
      <c r="T199" s="235"/>
      <c r="U199" s="235"/>
      <c r="V199" s="235"/>
      <c r="W199" s="235"/>
      <c r="X199" s="236"/>
      <c r="Y199" s="13"/>
      <c r="Z199" s="13"/>
      <c r="AA199" s="13"/>
      <c r="AB199" s="13"/>
      <c r="AC199" s="13"/>
      <c r="AD199" s="13"/>
      <c r="AE199" s="13"/>
      <c r="AT199" s="237" t="s">
        <v>144</v>
      </c>
      <c r="AU199" s="237" t="s">
        <v>87</v>
      </c>
      <c r="AV199" s="13" t="s">
        <v>85</v>
      </c>
      <c r="AW199" s="13" t="s">
        <v>5</v>
      </c>
      <c r="AX199" s="13" t="s">
        <v>77</v>
      </c>
      <c r="AY199" s="237" t="s">
        <v>132</v>
      </c>
    </row>
    <row r="200" s="13" customFormat="1">
      <c r="A200" s="13"/>
      <c r="B200" s="227"/>
      <c r="C200" s="228"/>
      <c r="D200" s="229" t="s">
        <v>144</v>
      </c>
      <c r="E200" s="230" t="s">
        <v>20</v>
      </c>
      <c r="F200" s="231" t="s">
        <v>360</v>
      </c>
      <c r="G200" s="228"/>
      <c r="H200" s="230" t="s">
        <v>20</v>
      </c>
      <c r="I200" s="232"/>
      <c r="J200" s="232"/>
      <c r="K200" s="228"/>
      <c r="L200" s="228"/>
      <c r="M200" s="233"/>
      <c r="N200" s="234"/>
      <c r="O200" s="235"/>
      <c r="P200" s="235"/>
      <c r="Q200" s="235"/>
      <c r="R200" s="235"/>
      <c r="S200" s="235"/>
      <c r="T200" s="235"/>
      <c r="U200" s="235"/>
      <c r="V200" s="235"/>
      <c r="W200" s="235"/>
      <c r="X200" s="236"/>
      <c r="Y200" s="13"/>
      <c r="Z200" s="13"/>
      <c r="AA200" s="13"/>
      <c r="AB200" s="13"/>
      <c r="AC200" s="13"/>
      <c r="AD200" s="13"/>
      <c r="AE200" s="13"/>
      <c r="AT200" s="237" t="s">
        <v>144</v>
      </c>
      <c r="AU200" s="237" t="s">
        <v>87</v>
      </c>
      <c r="AV200" s="13" t="s">
        <v>85</v>
      </c>
      <c r="AW200" s="13" t="s">
        <v>5</v>
      </c>
      <c r="AX200" s="13" t="s">
        <v>77</v>
      </c>
      <c r="AY200" s="237" t="s">
        <v>132</v>
      </c>
    </row>
    <row r="201" s="14" customFormat="1">
      <c r="A201" s="14"/>
      <c r="B201" s="238"/>
      <c r="C201" s="239"/>
      <c r="D201" s="229" t="s">
        <v>144</v>
      </c>
      <c r="E201" s="240" t="s">
        <v>20</v>
      </c>
      <c r="F201" s="241" t="s">
        <v>361</v>
      </c>
      <c r="G201" s="239"/>
      <c r="H201" s="242">
        <v>86.956999999999994</v>
      </c>
      <c r="I201" s="243"/>
      <c r="J201" s="243"/>
      <c r="K201" s="239"/>
      <c r="L201" s="239"/>
      <c r="M201" s="244"/>
      <c r="N201" s="245"/>
      <c r="O201" s="246"/>
      <c r="P201" s="246"/>
      <c r="Q201" s="246"/>
      <c r="R201" s="246"/>
      <c r="S201" s="246"/>
      <c r="T201" s="246"/>
      <c r="U201" s="246"/>
      <c r="V201" s="246"/>
      <c r="W201" s="246"/>
      <c r="X201" s="247"/>
      <c r="Y201" s="14"/>
      <c r="Z201" s="14"/>
      <c r="AA201" s="14"/>
      <c r="AB201" s="14"/>
      <c r="AC201" s="14"/>
      <c r="AD201" s="14"/>
      <c r="AE201" s="14"/>
      <c r="AT201" s="248" t="s">
        <v>144</v>
      </c>
      <c r="AU201" s="248" t="s">
        <v>87</v>
      </c>
      <c r="AV201" s="14" t="s">
        <v>87</v>
      </c>
      <c r="AW201" s="14" t="s">
        <v>5</v>
      </c>
      <c r="AX201" s="14" t="s">
        <v>85</v>
      </c>
      <c r="AY201" s="248" t="s">
        <v>132</v>
      </c>
    </row>
    <row r="202" s="2" customFormat="1" ht="24.15" customHeight="1">
      <c r="A202" s="39"/>
      <c r="B202" s="40"/>
      <c r="C202" s="249" t="s">
        <v>362</v>
      </c>
      <c r="D202" s="249" t="s">
        <v>175</v>
      </c>
      <c r="E202" s="250" t="s">
        <v>363</v>
      </c>
      <c r="F202" s="251" t="s">
        <v>364</v>
      </c>
      <c r="G202" s="252" t="s">
        <v>246</v>
      </c>
      <c r="H202" s="253">
        <v>100.00100000000001</v>
      </c>
      <c r="I202" s="254"/>
      <c r="J202" s="255"/>
      <c r="K202" s="256">
        <f>ROUND(P202*H202,2)</f>
        <v>0</v>
      </c>
      <c r="L202" s="251" t="s">
        <v>139</v>
      </c>
      <c r="M202" s="257"/>
      <c r="N202" s="258" t="s">
        <v>20</v>
      </c>
      <c r="O202" s="216" t="s">
        <v>46</v>
      </c>
      <c r="P202" s="217">
        <f>I202+J202</f>
        <v>0</v>
      </c>
      <c r="Q202" s="217">
        <f>ROUND(I202*H202,2)</f>
        <v>0</v>
      </c>
      <c r="R202" s="217">
        <f>ROUND(J202*H202,2)</f>
        <v>0</v>
      </c>
      <c r="S202" s="85"/>
      <c r="T202" s="218">
        <f>S202*H202</f>
        <v>0</v>
      </c>
      <c r="U202" s="218">
        <v>0.00611</v>
      </c>
      <c r="V202" s="218">
        <f>U202*H202</f>
        <v>0.61100611000000005</v>
      </c>
      <c r="W202" s="218">
        <v>0</v>
      </c>
      <c r="X202" s="219">
        <f>W202*H202</f>
        <v>0</v>
      </c>
      <c r="Y202" s="39"/>
      <c r="Z202" s="39"/>
      <c r="AA202" s="39"/>
      <c r="AB202" s="39"/>
      <c r="AC202" s="39"/>
      <c r="AD202" s="39"/>
      <c r="AE202" s="39"/>
      <c r="AR202" s="220" t="s">
        <v>365</v>
      </c>
      <c r="AT202" s="220" t="s">
        <v>175</v>
      </c>
      <c r="AU202" s="220" t="s">
        <v>87</v>
      </c>
      <c r="AY202" s="18" t="s">
        <v>132</v>
      </c>
      <c r="BE202" s="221">
        <f>IF(O202="základní",K202,0)</f>
        <v>0</v>
      </c>
      <c r="BF202" s="221">
        <f>IF(O202="snížená",K202,0)</f>
        <v>0</v>
      </c>
      <c r="BG202" s="221">
        <f>IF(O202="zákl. přenesená",K202,0)</f>
        <v>0</v>
      </c>
      <c r="BH202" s="221">
        <f>IF(O202="sníž. přenesená",K202,0)</f>
        <v>0</v>
      </c>
      <c r="BI202" s="221">
        <f>IF(O202="nulová",K202,0)</f>
        <v>0</v>
      </c>
      <c r="BJ202" s="18" t="s">
        <v>85</v>
      </c>
      <c r="BK202" s="221">
        <f>ROUND(P202*H202,2)</f>
        <v>0</v>
      </c>
      <c r="BL202" s="18" t="s">
        <v>365</v>
      </c>
      <c r="BM202" s="220" t="s">
        <v>366</v>
      </c>
    </row>
    <row r="203" s="14" customFormat="1">
      <c r="A203" s="14"/>
      <c r="B203" s="238"/>
      <c r="C203" s="239"/>
      <c r="D203" s="229" t="s">
        <v>144</v>
      </c>
      <c r="E203" s="239"/>
      <c r="F203" s="241" t="s">
        <v>367</v>
      </c>
      <c r="G203" s="239"/>
      <c r="H203" s="242">
        <v>100.00100000000001</v>
      </c>
      <c r="I203" s="243"/>
      <c r="J203" s="243"/>
      <c r="K203" s="239"/>
      <c r="L203" s="239"/>
      <c r="M203" s="244"/>
      <c r="N203" s="245"/>
      <c r="O203" s="246"/>
      <c r="P203" s="246"/>
      <c r="Q203" s="246"/>
      <c r="R203" s="246"/>
      <c r="S203" s="246"/>
      <c r="T203" s="246"/>
      <c r="U203" s="246"/>
      <c r="V203" s="246"/>
      <c r="W203" s="246"/>
      <c r="X203" s="247"/>
      <c r="Y203" s="14"/>
      <c r="Z203" s="14"/>
      <c r="AA203" s="14"/>
      <c r="AB203" s="14"/>
      <c r="AC203" s="14"/>
      <c r="AD203" s="14"/>
      <c r="AE203" s="14"/>
      <c r="AT203" s="248" t="s">
        <v>144</v>
      </c>
      <c r="AU203" s="248" t="s">
        <v>87</v>
      </c>
      <c r="AV203" s="14" t="s">
        <v>87</v>
      </c>
      <c r="AW203" s="14" t="s">
        <v>4</v>
      </c>
      <c r="AX203" s="14" t="s">
        <v>85</v>
      </c>
      <c r="AY203" s="248" t="s">
        <v>132</v>
      </c>
    </row>
    <row r="204" s="2" customFormat="1" ht="21.75" customHeight="1">
      <c r="A204" s="39"/>
      <c r="B204" s="40"/>
      <c r="C204" s="208" t="s">
        <v>368</v>
      </c>
      <c r="D204" s="208" t="s">
        <v>135</v>
      </c>
      <c r="E204" s="209" t="s">
        <v>369</v>
      </c>
      <c r="F204" s="210" t="s">
        <v>370</v>
      </c>
      <c r="G204" s="211" t="s">
        <v>20</v>
      </c>
      <c r="H204" s="212">
        <v>17.390999999999998</v>
      </c>
      <c r="I204" s="213"/>
      <c r="J204" s="213"/>
      <c r="K204" s="214">
        <f>ROUND(P204*H204,2)</f>
        <v>0</v>
      </c>
      <c r="L204" s="210" t="s">
        <v>20</v>
      </c>
      <c r="M204" s="45"/>
      <c r="N204" s="215" t="s">
        <v>20</v>
      </c>
      <c r="O204" s="216" t="s">
        <v>46</v>
      </c>
      <c r="P204" s="217">
        <f>I204+J204</f>
        <v>0</v>
      </c>
      <c r="Q204" s="217">
        <f>ROUND(I204*H204,2)</f>
        <v>0</v>
      </c>
      <c r="R204" s="217">
        <f>ROUND(J204*H204,2)</f>
        <v>0</v>
      </c>
      <c r="S204" s="85"/>
      <c r="T204" s="218">
        <f>S204*H204</f>
        <v>0</v>
      </c>
      <c r="U204" s="218">
        <v>0</v>
      </c>
      <c r="V204" s="218">
        <f>U204*H204</f>
        <v>0</v>
      </c>
      <c r="W204" s="218">
        <v>0</v>
      </c>
      <c r="X204" s="219">
        <f>W204*H204</f>
        <v>0</v>
      </c>
      <c r="Y204" s="39"/>
      <c r="Z204" s="39"/>
      <c r="AA204" s="39"/>
      <c r="AB204" s="39"/>
      <c r="AC204" s="39"/>
      <c r="AD204" s="39"/>
      <c r="AE204" s="39"/>
      <c r="AR204" s="220" t="s">
        <v>356</v>
      </c>
      <c r="AT204" s="220" t="s">
        <v>135</v>
      </c>
      <c r="AU204" s="220" t="s">
        <v>87</v>
      </c>
      <c r="AY204" s="18" t="s">
        <v>132</v>
      </c>
      <c r="BE204" s="221">
        <f>IF(O204="základní",K204,0)</f>
        <v>0</v>
      </c>
      <c r="BF204" s="221">
        <f>IF(O204="snížená",K204,0)</f>
        <v>0</v>
      </c>
      <c r="BG204" s="221">
        <f>IF(O204="zákl. přenesená",K204,0)</f>
        <v>0</v>
      </c>
      <c r="BH204" s="221">
        <f>IF(O204="sníž. přenesená",K204,0)</f>
        <v>0</v>
      </c>
      <c r="BI204" s="221">
        <f>IF(O204="nulová",K204,0)</f>
        <v>0</v>
      </c>
      <c r="BJ204" s="18" t="s">
        <v>85</v>
      </c>
      <c r="BK204" s="221">
        <f>ROUND(P204*H204,2)</f>
        <v>0</v>
      </c>
      <c r="BL204" s="18" t="s">
        <v>356</v>
      </c>
      <c r="BM204" s="220" t="s">
        <v>371</v>
      </c>
    </row>
    <row r="205" s="13" customFormat="1">
      <c r="A205" s="13"/>
      <c r="B205" s="227"/>
      <c r="C205" s="228"/>
      <c r="D205" s="229" t="s">
        <v>144</v>
      </c>
      <c r="E205" s="230" t="s">
        <v>20</v>
      </c>
      <c r="F205" s="231" t="s">
        <v>359</v>
      </c>
      <c r="G205" s="228"/>
      <c r="H205" s="230" t="s">
        <v>20</v>
      </c>
      <c r="I205" s="232"/>
      <c r="J205" s="232"/>
      <c r="K205" s="228"/>
      <c r="L205" s="228"/>
      <c r="M205" s="233"/>
      <c r="N205" s="234"/>
      <c r="O205" s="235"/>
      <c r="P205" s="235"/>
      <c r="Q205" s="235"/>
      <c r="R205" s="235"/>
      <c r="S205" s="235"/>
      <c r="T205" s="235"/>
      <c r="U205" s="235"/>
      <c r="V205" s="235"/>
      <c r="W205" s="235"/>
      <c r="X205" s="236"/>
      <c r="Y205" s="13"/>
      <c r="Z205" s="13"/>
      <c r="AA205" s="13"/>
      <c r="AB205" s="13"/>
      <c r="AC205" s="13"/>
      <c r="AD205" s="13"/>
      <c r="AE205" s="13"/>
      <c r="AT205" s="237" t="s">
        <v>144</v>
      </c>
      <c r="AU205" s="237" t="s">
        <v>87</v>
      </c>
      <c r="AV205" s="13" t="s">
        <v>85</v>
      </c>
      <c r="AW205" s="13" t="s">
        <v>5</v>
      </c>
      <c r="AX205" s="13" t="s">
        <v>77</v>
      </c>
      <c r="AY205" s="237" t="s">
        <v>132</v>
      </c>
    </row>
    <row r="206" s="13" customFormat="1">
      <c r="A206" s="13"/>
      <c r="B206" s="227"/>
      <c r="C206" s="228"/>
      <c r="D206" s="229" t="s">
        <v>144</v>
      </c>
      <c r="E206" s="230" t="s">
        <v>20</v>
      </c>
      <c r="F206" s="231" t="s">
        <v>360</v>
      </c>
      <c r="G206" s="228"/>
      <c r="H206" s="230" t="s">
        <v>20</v>
      </c>
      <c r="I206" s="232"/>
      <c r="J206" s="232"/>
      <c r="K206" s="228"/>
      <c r="L206" s="228"/>
      <c r="M206" s="233"/>
      <c r="N206" s="234"/>
      <c r="O206" s="235"/>
      <c r="P206" s="235"/>
      <c r="Q206" s="235"/>
      <c r="R206" s="235"/>
      <c r="S206" s="235"/>
      <c r="T206" s="235"/>
      <c r="U206" s="235"/>
      <c r="V206" s="235"/>
      <c r="W206" s="235"/>
      <c r="X206" s="236"/>
      <c r="Y206" s="13"/>
      <c r="Z206" s="13"/>
      <c r="AA206" s="13"/>
      <c r="AB206" s="13"/>
      <c r="AC206" s="13"/>
      <c r="AD206" s="13"/>
      <c r="AE206" s="13"/>
      <c r="AT206" s="237" t="s">
        <v>144</v>
      </c>
      <c r="AU206" s="237" t="s">
        <v>87</v>
      </c>
      <c r="AV206" s="13" t="s">
        <v>85</v>
      </c>
      <c r="AW206" s="13" t="s">
        <v>5</v>
      </c>
      <c r="AX206" s="13" t="s">
        <v>77</v>
      </c>
      <c r="AY206" s="237" t="s">
        <v>132</v>
      </c>
    </row>
    <row r="207" s="14" customFormat="1">
      <c r="A207" s="14"/>
      <c r="B207" s="238"/>
      <c r="C207" s="239"/>
      <c r="D207" s="229" t="s">
        <v>144</v>
      </c>
      <c r="E207" s="240" t="s">
        <v>20</v>
      </c>
      <c r="F207" s="241" t="s">
        <v>372</v>
      </c>
      <c r="G207" s="239"/>
      <c r="H207" s="242">
        <v>17.390999999999998</v>
      </c>
      <c r="I207" s="243"/>
      <c r="J207" s="243"/>
      <c r="K207" s="239"/>
      <c r="L207" s="239"/>
      <c r="M207" s="244"/>
      <c r="N207" s="245"/>
      <c r="O207" s="246"/>
      <c r="P207" s="246"/>
      <c r="Q207" s="246"/>
      <c r="R207" s="246"/>
      <c r="S207" s="246"/>
      <c r="T207" s="246"/>
      <c r="U207" s="246"/>
      <c r="V207" s="246"/>
      <c r="W207" s="246"/>
      <c r="X207" s="247"/>
      <c r="Y207" s="14"/>
      <c r="Z207" s="14"/>
      <c r="AA207" s="14"/>
      <c r="AB207" s="14"/>
      <c r="AC207" s="14"/>
      <c r="AD207" s="14"/>
      <c r="AE207" s="14"/>
      <c r="AT207" s="248" t="s">
        <v>144</v>
      </c>
      <c r="AU207" s="248" t="s">
        <v>87</v>
      </c>
      <c r="AV207" s="14" t="s">
        <v>87</v>
      </c>
      <c r="AW207" s="14" t="s">
        <v>5</v>
      </c>
      <c r="AX207" s="14" t="s">
        <v>85</v>
      </c>
      <c r="AY207" s="248" t="s">
        <v>132</v>
      </c>
    </row>
    <row r="208" s="2" customFormat="1" ht="24.15" customHeight="1">
      <c r="A208" s="39"/>
      <c r="B208" s="40"/>
      <c r="C208" s="249" t="s">
        <v>373</v>
      </c>
      <c r="D208" s="249" t="s">
        <v>175</v>
      </c>
      <c r="E208" s="250" t="s">
        <v>374</v>
      </c>
      <c r="F208" s="251" t="s">
        <v>375</v>
      </c>
      <c r="G208" s="252" t="s">
        <v>246</v>
      </c>
      <c r="H208" s="253">
        <v>20</v>
      </c>
      <c r="I208" s="254"/>
      <c r="J208" s="255"/>
      <c r="K208" s="256">
        <f>ROUND(P208*H208,2)</f>
        <v>0</v>
      </c>
      <c r="L208" s="251" t="s">
        <v>139</v>
      </c>
      <c r="M208" s="257"/>
      <c r="N208" s="258" t="s">
        <v>20</v>
      </c>
      <c r="O208" s="216" t="s">
        <v>46</v>
      </c>
      <c r="P208" s="217">
        <f>I208+J208</f>
        <v>0</v>
      </c>
      <c r="Q208" s="217">
        <f>ROUND(I208*H208,2)</f>
        <v>0</v>
      </c>
      <c r="R208" s="217">
        <f>ROUND(J208*H208,2)</f>
        <v>0</v>
      </c>
      <c r="S208" s="85"/>
      <c r="T208" s="218">
        <f>S208*H208</f>
        <v>0</v>
      </c>
      <c r="U208" s="218">
        <v>0.0080400000000000003</v>
      </c>
      <c r="V208" s="218">
        <f>U208*H208</f>
        <v>0.1608</v>
      </c>
      <c r="W208" s="218">
        <v>0</v>
      </c>
      <c r="X208" s="219">
        <f>W208*H208</f>
        <v>0</v>
      </c>
      <c r="Y208" s="39"/>
      <c r="Z208" s="39"/>
      <c r="AA208" s="39"/>
      <c r="AB208" s="39"/>
      <c r="AC208" s="39"/>
      <c r="AD208" s="39"/>
      <c r="AE208" s="39"/>
      <c r="AR208" s="220" t="s">
        <v>376</v>
      </c>
      <c r="AT208" s="220" t="s">
        <v>175</v>
      </c>
      <c r="AU208" s="220" t="s">
        <v>87</v>
      </c>
      <c r="AY208" s="18" t="s">
        <v>132</v>
      </c>
      <c r="BE208" s="221">
        <f>IF(O208="základní",K208,0)</f>
        <v>0</v>
      </c>
      <c r="BF208" s="221">
        <f>IF(O208="snížená",K208,0)</f>
        <v>0</v>
      </c>
      <c r="BG208" s="221">
        <f>IF(O208="zákl. přenesená",K208,0)</f>
        <v>0</v>
      </c>
      <c r="BH208" s="221">
        <f>IF(O208="sníž. přenesená",K208,0)</f>
        <v>0</v>
      </c>
      <c r="BI208" s="221">
        <f>IF(O208="nulová",K208,0)</f>
        <v>0</v>
      </c>
      <c r="BJ208" s="18" t="s">
        <v>85</v>
      </c>
      <c r="BK208" s="221">
        <f>ROUND(P208*H208,2)</f>
        <v>0</v>
      </c>
      <c r="BL208" s="18" t="s">
        <v>356</v>
      </c>
      <c r="BM208" s="220" t="s">
        <v>377</v>
      </c>
    </row>
    <row r="209" s="14" customFormat="1">
      <c r="A209" s="14"/>
      <c r="B209" s="238"/>
      <c r="C209" s="239"/>
      <c r="D209" s="229" t="s">
        <v>144</v>
      </c>
      <c r="E209" s="239"/>
      <c r="F209" s="241" t="s">
        <v>378</v>
      </c>
      <c r="G209" s="239"/>
      <c r="H209" s="242">
        <v>20</v>
      </c>
      <c r="I209" s="243"/>
      <c r="J209" s="243"/>
      <c r="K209" s="239"/>
      <c r="L209" s="239"/>
      <c r="M209" s="244"/>
      <c r="N209" s="245"/>
      <c r="O209" s="246"/>
      <c r="P209" s="246"/>
      <c r="Q209" s="246"/>
      <c r="R209" s="246"/>
      <c r="S209" s="246"/>
      <c r="T209" s="246"/>
      <c r="U209" s="246"/>
      <c r="V209" s="246"/>
      <c r="W209" s="246"/>
      <c r="X209" s="247"/>
      <c r="Y209" s="14"/>
      <c r="Z209" s="14"/>
      <c r="AA209" s="14"/>
      <c r="AB209" s="14"/>
      <c r="AC209" s="14"/>
      <c r="AD209" s="14"/>
      <c r="AE209" s="14"/>
      <c r="AT209" s="248" t="s">
        <v>144</v>
      </c>
      <c r="AU209" s="248" t="s">
        <v>87</v>
      </c>
      <c r="AV209" s="14" t="s">
        <v>87</v>
      </c>
      <c r="AW209" s="14" t="s">
        <v>4</v>
      </c>
      <c r="AX209" s="14" t="s">
        <v>85</v>
      </c>
      <c r="AY209" s="248" t="s">
        <v>132</v>
      </c>
    </row>
    <row r="210" s="2" customFormat="1" ht="24.15" customHeight="1">
      <c r="A210" s="39"/>
      <c r="B210" s="40"/>
      <c r="C210" s="208" t="s">
        <v>379</v>
      </c>
      <c r="D210" s="208" t="s">
        <v>135</v>
      </c>
      <c r="E210" s="209" t="s">
        <v>380</v>
      </c>
      <c r="F210" s="210" t="s">
        <v>381</v>
      </c>
      <c r="G210" s="211" t="s">
        <v>246</v>
      </c>
      <c r="H210" s="212">
        <v>467.82600000000002</v>
      </c>
      <c r="I210" s="213"/>
      <c r="J210" s="213"/>
      <c r="K210" s="214">
        <f>ROUND(P210*H210,2)</f>
        <v>0</v>
      </c>
      <c r="L210" s="210" t="s">
        <v>139</v>
      </c>
      <c r="M210" s="45"/>
      <c r="N210" s="215" t="s">
        <v>20</v>
      </c>
      <c r="O210" s="216" t="s">
        <v>46</v>
      </c>
      <c r="P210" s="217">
        <f>I210+J210</f>
        <v>0</v>
      </c>
      <c r="Q210" s="217">
        <f>ROUND(I210*H210,2)</f>
        <v>0</v>
      </c>
      <c r="R210" s="217">
        <f>ROUND(J210*H210,2)</f>
        <v>0</v>
      </c>
      <c r="S210" s="85"/>
      <c r="T210" s="218">
        <f>S210*H210</f>
        <v>0</v>
      </c>
      <c r="U210" s="218">
        <v>0</v>
      </c>
      <c r="V210" s="218">
        <f>U210*H210</f>
        <v>0</v>
      </c>
      <c r="W210" s="218">
        <v>0</v>
      </c>
      <c r="X210" s="219">
        <f>W210*H210</f>
        <v>0</v>
      </c>
      <c r="Y210" s="39"/>
      <c r="Z210" s="39"/>
      <c r="AA210" s="39"/>
      <c r="AB210" s="39"/>
      <c r="AC210" s="39"/>
      <c r="AD210" s="39"/>
      <c r="AE210" s="39"/>
      <c r="AR210" s="220" t="s">
        <v>356</v>
      </c>
      <c r="AT210" s="220" t="s">
        <v>135</v>
      </c>
      <c r="AU210" s="220" t="s">
        <v>87</v>
      </c>
      <c r="AY210" s="18" t="s">
        <v>132</v>
      </c>
      <c r="BE210" s="221">
        <f>IF(O210="základní",K210,0)</f>
        <v>0</v>
      </c>
      <c r="BF210" s="221">
        <f>IF(O210="snížená",K210,0)</f>
        <v>0</v>
      </c>
      <c r="BG210" s="221">
        <f>IF(O210="zákl. přenesená",K210,0)</f>
        <v>0</v>
      </c>
      <c r="BH210" s="221">
        <f>IF(O210="sníž. přenesená",K210,0)</f>
        <v>0</v>
      </c>
      <c r="BI210" s="221">
        <f>IF(O210="nulová",K210,0)</f>
        <v>0</v>
      </c>
      <c r="BJ210" s="18" t="s">
        <v>85</v>
      </c>
      <c r="BK210" s="221">
        <f>ROUND(P210*H210,2)</f>
        <v>0</v>
      </c>
      <c r="BL210" s="18" t="s">
        <v>356</v>
      </c>
      <c r="BM210" s="220" t="s">
        <v>382</v>
      </c>
    </row>
    <row r="211" s="2" customFormat="1">
      <c r="A211" s="39"/>
      <c r="B211" s="40"/>
      <c r="C211" s="41"/>
      <c r="D211" s="222" t="s">
        <v>142</v>
      </c>
      <c r="E211" s="41"/>
      <c r="F211" s="223" t="s">
        <v>383</v>
      </c>
      <c r="G211" s="41"/>
      <c r="H211" s="41"/>
      <c r="I211" s="224"/>
      <c r="J211" s="224"/>
      <c r="K211" s="41"/>
      <c r="L211" s="41"/>
      <c r="M211" s="45"/>
      <c r="N211" s="225"/>
      <c r="O211" s="226"/>
      <c r="P211" s="85"/>
      <c r="Q211" s="85"/>
      <c r="R211" s="85"/>
      <c r="S211" s="85"/>
      <c r="T211" s="85"/>
      <c r="U211" s="85"/>
      <c r="V211" s="85"/>
      <c r="W211" s="85"/>
      <c r="X211" s="86"/>
      <c r="Y211" s="39"/>
      <c r="Z211" s="39"/>
      <c r="AA211" s="39"/>
      <c r="AB211" s="39"/>
      <c r="AC211" s="39"/>
      <c r="AD211" s="39"/>
      <c r="AE211" s="39"/>
      <c r="AT211" s="18" t="s">
        <v>142</v>
      </c>
      <c r="AU211" s="18" t="s">
        <v>87</v>
      </c>
    </row>
    <row r="212" s="13" customFormat="1">
      <c r="A212" s="13"/>
      <c r="B212" s="227"/>
      <c r="C212" s="228"/>
      <c r="D212" s="229" t="s">
        <v>144</v>
      </c>
      <c r="E212" s="230" t="s">
        <v>20</v>
      </c>
      <c r="F212" s="231" t="s">
        <v>359</v>
      </c>
      <c r="G212" s="228"/>
      <c r="H212" s="230" t="s">
        <v>20</v>
      </c>
      <c r="I212" s="232"/>
      <c r="J212" s="232"/>
      <c r="K212" s="228"/>
      <c r="L212" s="228"/>
      <c r="M212" s="233"/>
      <c r="N212" s="234"/>
      <c r="O212" s="235"/>
      <c r="P212" s="235"/>
      <c r="Q212" s="235"/>
      <c r="R212" s="235"/>
      <c r="S212" s="235"/>
      <c r="T212" s="235"/>
      <c r="U212" s="235"/>
      <c r="V212" s="235"/>
      <c r="W212" s="235"/>
      <c r="X212" s="236"/>
      <c r="Y212" s="13"/>
      <c r="Z212" s="13"/>
      <c r="AA212" s="13"/>
      <c r="AB212" s="13"/>
      <c r="AC212" s="13"/>
      <c r="AD212" s="13"/>
      <c r="AE212" s="13"/>
      <c r="AT212" s="237" t="s">
        <v>144</v>
      </c>
      <c r="AU212" s="237" t="s">
        <v>87</v>
      </c>
      <c r="AV212" s="13" t="s">
        <v>85</v>
      </c>
      <c r="AW212" s="13" t="s">
        <v>5</v>
      </c>
      <c r="AX212" s="13" t="s">
        <v>77</v>
      </c>
      <c r="AY212" s="237" t="s">
        <v>132</v>
      </c>
    </row>
    <row r="213" s="13" customFormat="1">
      <c r="A213" s="13"/>
      <c r="B213" s="227"/>
      <c r="C213" s="228"/>
      <c r="D213" s="229" t="s">
        <v>144</v>
      </c>
      <c r="E213" s="230" t="s">
        <v>20</v>
      </c>
      <c r="F213" s="231" t="s">
        <v>360</v>
      </c>
      <c r="G213" s="228"/>
      <c r="H213" s="230" t="s">
        <v>20</v>
      </c>
      <c r="I213" s="232"/>
      <c r="J213" s="232"/>
      <c r="K213" s="228"/>
      <c r="L213" s="228"/>
      <c r="M213" s="233"/>
      <c r="N213" s="234"/>
      <c r="O213" s="235"/>
      <c r="P213" s="235"/>
      <c r="Q213" s="235"/>
      <c r="R213" s="235"/>
      <c r="S213" s="235"/>
      <c r="T213" s="235"/>
      <c r="U213" s="235"/>
      <c r="V213" s="235"/>
      <c r="W213" s="235"/>
      <c r="X213" s="236"/>
      <c r="Y213" s="13"/>
      <c r="Z213" s="13"/>
      <c r="AA213" s="13"/>
      <c r="AB213" s="13"/>
      <c r="AC213" s="13"/>
      <c r="AD213" s="13"/>
      <c r="AE213" s="13"/>
      <c r="AT213" s="237" t="s">
        <v>144</v>
      </c>
      <c r="AU213" s="237" t="s">
        <v>87</v>
      </c>
      <c r="AV213" s="13" t="s">
        <v>85</v>
      </c>
      <c r="AW213" s="13" t="s">
        <v>5</v>
      </c>
      <c r="AX213" s="13" t="s">
        <v>77</v>
      </c>
      <c r="AY213" s="237" t="s">
        <v>132</v>
      </c>
    </row>
    <row r="214" s="14" customFormat="1">
      <c r="A214" s="14"/>
      <c r="B214" s="238"/>
      <c r="C214" s="239"/>
      <c r="D214" s="229" t="s">
        <v>144</v>
      </c>
      <c r="E214" s="240" t="s">
        <v>20</v>
      </c>
      <c r="F214" s="241" t="s">
        <v>384</v>
      </c>
      <c r="G214" s="239"/>
      <c r="H214" s="242">
        <v>467.82600000000002</v>
      </c>
      <c r="I214" s="243"/>
      <c r="J214" s="243"/>
      <c r="K214" s="239"/>
      <c r="L214" s="239"/>
      <c r="M214" s="244"/>
      <c r="N214" s="245"/>
      <c r="O214" s="246"/>
      <c r="P214" s="246"/>
      <c r="Q214" s="246"/>
      <c r="R214" s="246"/>
      <c r="S214" s="246"/>
      <c r="T214" s="246"/>
      <c r="U214" s="246"/>
      <c r="V214" s="246"/>
      <c r="W214" s="246"/>
      <c r="X214" s="247"/>
      <c r="Y214" s="14"/>
      <c r="Z214" s="14"/>
      <c r="AA214" s="14"/>
      <c r="AB214" s="14"/>
      <c r="AC214" s="14"/>
      <c r="AD214" s="14"/>
      <c r="AE214" s="14"/>
      <c r="AT214" s="248" t="s">
        <v>144</v>
      </c>
      <c r="AU214" s="248" t="s">
        <v>87</v>
      </c>
      <c r="AV214" s="14" t="s">
        <v>87</v>
      </c>
      <c r="AW214" s="14" t="s">
        <v>5</v>
      </c>
      <c r="AX214" s="14" t="s">
        <v>85</v>
      </c>
      <c r="AY214" s="248" t="s">
        <v>132</v>
      </c>
    </row>
    <row r="215" s="2" customFormat="1" ht="24.15" customHeight="1">
      <c r="A215" s="39"/>
      <c r="B215" s="40"/>
      <c r="C215" s="249" t="s">
        <v>385</v>
      </c>
      <c r="D215" s="249" t="s">
        <v>175</v>
      </c>
      <c r="E215" s="250" t="s">
        <v>386</v>
      </c>
      <c r="F215" s="251" t="s">
        <v>387</v>
      </c>
      <c r="G215" s="252" t="s">
        <v>246</v>
      </c>
      <c r="H215" s="253">
        <v>538</v>
      </c>
      <c r="I215" s="254"/>
      <c r="J215" s="255"/>
      <c r="K215" s="256">
        <f>ROUND(P215*H215,2)</f>
        <v>0</v>
      </c>
      <c r="L215" s="251" t="s">
        <v>139</v>
      </c>
      <c r="M215" s="257"/>
      <c r="N215" s="258" t="s">
        <v>20</v>
      </c>
      <c r="O215" s="216" t="s">
        <v>46</v>
      </c>
      <c r="P215" s="217">
        <f>I215+J215</f>
        <v>0</v>
      </c>
      <c r="Q215" s="217">
        <f>ROUND(I215*H215,2)</f>
        <v>0</v>
      </c>
      <c r="R215" s="217">
        <f>ROUND(J215*H215,2)</f>
        <v>0</v>
      </c>
      <c r="S215" s="85"/>
      <c r="T215" s="218">
        <f>S215*H215</f>
        <v>0</v>
      </c>
      <c r="U215" s="218">
        <v>0.00097999999999999997</v>
      </c>
      <c r="V215" s="218">
        <f>U215*H215</f>
        <v>0.52723999999999993</v>
      </c>
      <c r="W215" s="218">
        <v>0</v>
      </c>
      <c r="X215" s="219">
        <f>W215*H215</f>
        <v>0</v>
      </c>
      <c r="Y215" s="39"/>
      <c r="Z215" s="39"/>
      <c r="AA215" s="39"/>
      <c r="AB215" s="39"/>
      <c r="AC215" s="39"/>
      <c r="AD215" s="39"/>
      <c r="AE215" s="39"/>
      <c r="AR215" s="220" t="s">
        <v>365</v>
      </c>
      <c r="AT215" s="220" t="s">
        <v>175</v>
      </c>
      <c r="AU215" s="220" t="s">
        <v>87</v>
      </c>
      <c r="AY215" s="18" t="s">
        <v>132</v>
      </c>
      <c r="BE215" s="221">
        <f>IF(O215="základní",K215,0)</f>
        <v>0</v>
      </c>
      <c r="BF215" s="221">
        <f>IF(O215="snížená",K215,0)</f>
        <v>0</v>
      </c>
      <c r="BG215" s="221">
        <f>IF(O215="zákl. přenesená",K215,0)</f>
        <v>0</v>
      </c>
      <c r="BH215" s="221">
        <f>IF(O215="sníž. přenesená",K215,0)</f>
        <v>0</v>
      </c>
      <c r="BI215" s="221">
        <f>IF(O215="nulová",K215,0)</f>
        <v>0</v>
      </c>
      <c r="BJ215" s="18" t="s">
        <v>85</v>
      </c>
      <c r="BK215" s="221">
        <f>ROUND(P215*H215,2)</f>
        <v>0</v>
      </c>
      <c r="BL215" s="18" t="s">
        <v>365</v>
      </c>
      <c r="BM215" s="220" t="s">
        <v>388</v>
      </c>
    </row>
    <row r="216" s="14" customFormat="1">
      <c r="A216" s="14"/>
      <c r="B216" s="238"/>
      <c r="C216" s="239"/>
      <c r="D216" s="229" t="s">
        <v>144</v>
      </c>
      <c r="E216" s="239"/>
      <c r="F216" s="241" t="s">
        <v>389</v>
      </c>
      <c r="G216" s="239"/>
      <c r="H216" s="242">
        <v>538</v>
      </c>
      <c r="I216" s="243"/>
      <c r="J216" s="243"/>
      <c r="K216" s="239"/>
      <c r="L216" s="239"/>
      <c r="M216" s="244"/>
      <c r="N216" s="245"/>
      <c r="O216" s="246"/>
      <c r="P216" s="246"/>
      <c r="Q216" s="246"/>
      <c r="R216" s="246"/>
      <c r="S216" s="246"/>
      <c r="T216" s="246"/>
      <c r="U216" s="246"/>
      <c r="V216" s="246"/>
      <c r="W216" s="246"/>
      <c r="X216" s="247"/>
      <c r="Y216" s="14"/>
      <c r="Z216" s="14"/>
      <c r="AA216" s="14"/>
      <c r="AB216" s="14"/>
      <c r="AC216" s="14"/>
      <c r="AD216" s="14"/>
      <c r="AE216" s="14"/>
      <c r="AT216" s="248" t="s">
        <v>144</v>
      </c>
      <c r="AU216" s="248" t="s">
        <v>87</v>
      </c>
      <c r="AV216" s="14" t="s">
        <v>87</v>
      </c>
      <c r="AW216" s="14" t="s">
        <v>4</v>
      </c>
      <c r="AX216" s="14" t="s">
        <v>85</v>
      </c>
      <c r="AY216" s="248" t="s">
        <v>132</v>
      </c>
    </row>
    <row r="217" s="2" customFormat="1" ht="24.15" customHeight="1">
      <c r="A217" s="39"/>
      <c r="B217" s="40"/>
      <c r="C217" s="208" t="s">
        <v>390</v>
      </c>
      <c r="D217" s="208" t="s">
        <v>135</v>
      </c>
      <c r="E217" s="209" t="s">
        <v>391</v>
      </c>
      <c r="F217" s="210" t="s">
        <v>392</v>
      </c>
      <c r="G217" s="211" t="s">
        <v>246</v>
      </c>
      <c r="H217" s="212">
        <v>17.390999999999998</v>
      </c>
      <c r="I217" s="213"/>
      <c r="J217" s="213"/>
      <c r="K217" s="214">
        <f>ROUND(P217*H217,2)</f>
        <v>0</v>
      </c>
      <c r="L217" s="210" t="s">
        <v>139</v>
      </c>
      <c r="M217" s="45"/>
      <c r="N217" s="215" t="s">
        <v>20</v>
      </c>
      <c r="O217" s="216" t="s">
        <v>46</v>
      </c>
      <c r="P217" s="217">
        <f>I217+J217</f>
        <v>0</v>
      </c>
      <c r="Q217" s="217">
        <f>ROUND(I217*H217,2)</f>
        <v>0</v>
      </c>
      <c r="R217" s="217">
        <f>ROUND(J217*H217,2)</f>
        <v>0</v>
      </c>
      <c r="S217" s="85"/>
      <c r="T217" s="218">
        <f>S217*H217</f>
        <v>0</v>
      </c>
      <c r="U217" s="218">
        <v>0</v>
      </c>
      <c r="V217" s="218">
        <f>U217*H217</f>
        <v>0</v>
      </c>
      <c r="W217" s="218">
        <v>0</v>
      </c>
      <c r="X217" s="219">
        <f>W217*H217</f>
        <v>0</v>
      </c>
      <c r="Y217" s="39"/>
      <c r="Z217" s="39"/>
      <c r="AA217" s="39"/>
      <c r="AB217" s="39"/>
      <c r="AC217" s="39"/>
      <c r="AD217" s="39"/>
      <c r="AE217" s="39"/>
      <c r="AR217" s="220" t="s">
        <v>356</v>
      </c>
      <c r="AT217" s="220" t="s">
        <v>135</v>
      </c>
      <c r="AU217" s="220" t="s">
        <v>87</v>
      </c>
      <c r="AY217" s="18" t="s">
        <v>132</v>
      </c>
      <c r="BE217" s="221">
        <f>IF(O217="základní",K217,0)</f>
        <v>0</v>
      </c>
      <c r="BF217" s="221">
        <f>IF(O217="snížená",K217,0)</f>
        <v>0</v>
      </c>
      <c r="BG217" s="221">
        <f>IF(O217="zákl. přenesená",K217,0)</f>
        <v>0</v>
      </c>
      <c r="BH217" s="221">
        <f>IF(O217="sníž. přenesená",K217,0)</f>
        <v>0</v>
      </c>
      <c r="BI217" s="221">
        <f>IF(O217="nulová",K217,0)</f>
        <v>0</v>
      </c>
      <c r="BJ217" s="18" t="s">
        <v>85</v>
      </c>
      <c r="BK217" s="221">
        <f>ROUND(P217*H217,2)</f>
        <v>0</v>
      </c>
      <c r="BL217" s="18" t="s">
        <v>356</v>
      </c>
      <c r="BM217" s="220" t="s">
        <v>393</v>
      </c>
    </row>
    <row r="218" s="2" customFormat="1">
      <c r="A218" s="39"/>
      <c r="B218" s="40"/>
      <c r="C218" s="41"/>
      <c r="D218" s="222" t="s">
        <v>142</v>
      </c>
      <c r="E218" s="41"/>
      <c r="F218" s="223" t="s">
        <v>394</v>
      </c>
      <c r="G218" s="41"/>
      <c r="H218" s="41"/>
      <c r="I218" s="224"/>
      <c r="J218" s="224"/>
      <c r="K218" s="41"/>
      <c r="L218" s="41"/>
      <c r="M218" s="45"/>
      <c r="N218" s="225"/>
      <c r="O218" s="226"/>
      <c r="P218" s="85"/>
      <c r="Q218" s="85"/>
      <c r="R218" s="85"/>
      <c r="S218" s="85"/>
      <c r="T218" s="85"/>
      <c r="U218" s="85"/>
      <c r="V218" s="85"/>
      <c r="W218" s="85"/>
      <c r="X218" s="86"/>
      <c r="Y218" s="39"/>
      <c r="Z218" s="39"/>
      <c r="AA218" s="39"/>
      <c r="AB218" s="39"/>
      <c r="AC218" s="39"/>
      <c r="AD218" s="39"/>
      <c r="AE218" s="39"/>
      <c r="AT218" s="18" t="s">
        <v>142</v>
      </c>
      <c r="AU218" s="18" t="s">
        <v>87</v>
      </c>
    </row>
    <row r="219" s="13" customFormat="1">
      <c r="A219" s="13"/>
      <c r="B219" s="227"/>
      <c r="C219" s="228"/>
      <c r="D219" s="229" t="s">
        <v>144</v>
      </c>
      <c r="E219" s="230" t="s">
        <v>20</v>
      </c>
      <c r="F219" s="231" t="s">
        <v>359</v>
      </c>
      <c r="G219" s="228"/>
      <c r="H219" s="230" t="s">
        <v>20</v>
      </c>
      <c r="I219" s="232"/>
      <c r="J219" s="232"/>
      <c r="K219" s="228"/>
      <c r="L219" s="228"/>
      <c r="M219" s="233"/>
      <c r="N219" s="234"/>
      <c r="O219" s="235"/>
      <c r="P219" s="235"/>
      <c r="Q219" s="235"/>
      <c r="R219" s="235"/>
      <c r="S219" s="235"/>
      <c r="T219" s="235"/>
      <c r="U219" s="235"/>
      <c r="V219" s="235"/>
      <c r="W219" s="235"/>
      <c r="X219" s="236"/>
      <c r="Y219" s="13"/>
      <c r="Z219" s="13"/>
      <c r="AA219" s="13"/>
      <c r="AB219" s="13"/>
      <c r="AC219" s="13"/>
      <c r="AD219" s="13"/>
      <c r="AE219" s="13"/>
      <c r="AT219" s="237" t="s">
        <v>144</v>
      </c>
      <c r="AU219" s="237" t="s">
        <v>87</v>
      </c>
      <c r="AV219" s="13" t="s">
        <v>85</v>
      </c>
      <c r="AW219" s="13" t="s">
        <v>5</v>
      </c>
      <c r="AX219" s="13" t="s">
        <v>77</v>
      </c>
      <c r="AY219" s="237" t="s">
        <v>132</v>
      </c>
    </row>
    <row r="220" s="13" customFormat="1">
      <c r="A220" s="13"/>
      <c r="B220" s="227"/>
      <c r="C220" s="228"/>
      <c r="D220" s="229" t="s">
        <v>144</v>
      </c>
      <c r="E220" s="230" t="s">
        <v>20</v>
      </c>
      <c r="F220" s="231" t="s">
        <v>360</v>
      </c>
      <c r="G220" s="228"/>
      <c r="H220" s="230" t="s">
        <v>20</v>
      </c>
      <c r="I220" s="232"/>
      <c r="J220" s="232"/>
      <c r="K220" s="228"/>
      <c r="L220" s="228"/>
      <c r="M220" s="233"/>
      <c r="N220" s="234"/>
      <c r="O220" s="235"/>
      <c r="P220" s="235"/>
      <c r="Q220" s="235"/>
      <c r="R220" s="235"/>
      <c r="S220" s="235"/>
      <c r="T220" s="235"/>
      <c r="U220" s="235"/>
      <c r="V220" s="235"/>
      <c r="W220" s="235"/>
      <c r="X220" s="236"/>
      <c r="Y220" s="13"/>
      <c r="Z220" s="13"/>
      <c r="AA220" s="13"/>
      <c r="AB220" s="13"/>
      <c r="AC220" s="13"/>
      <c r="AD220" s="13"/>
      <c r="AE220" s="13"/>
      <c r="AT220" s="237" t="s">
        <v>144</v>
      </c>
      <c r="AU220" s="237" t="s">
        <v>87</v>
      </c>
      <c r="AV220" s="13" t="s">
        <v>85</v>
      </c>
      <c r="AW220" s="13" t="s">
        <v>5</v>
      </c>
      <c r="AX220" s="13" t="s">
        <v>77</v>
      </c>
      <c r="AY220" s="237" t="s">
        <v>132</v>
      </c>
    </row>
    <row r="221" s="14" customFormat="1">
      <c r="A221" s="14"/>
      <c r="B221" s="238"/>
      <c r="C221" s="239"/>
      <c r="D221" s="229" t="s">
        <v>144</v>
      </c>
      <c r="E221" s="240" t="s">
        <v>20</v>
      </c>
      <c r="F221" s="241" t="s">
        <v>372</v>
      </c>
      <c r="G221" s="239"/>
      <c r="H221" s="242">
        <v>17.390999999999998</v>
      </c>
      <c r="I221" s="243"/>
      <c r="J221" s="243"/>
      <c r="K221" s="239"/>
      <c r="L221" s="239"/>
      <c r="M221" s="244"/>
      <c r="N221" s="245"/>
      <c r="O221" s="246"/>
      <c r="P221" s="246"/>
      <c r="Q221" s="246"/>
      <c r="R221" s="246"/>
      <c r="S221" s="246"/>
      <c r="T221" s="246"/>
      <c r="U221" s="246"/>
      <c r="V221" s="246"/>
      <c r="W221" s="246"/>
      <c r="X221" s="247"/>
      <c r="Y221" s="14"/>
      <c r="Z221" s="14"/>
      <c r="AA221" s="14"/>
      <c r="AB221" s="14"/>
      <c r="AC221" s="14"/>
      <c r="AD221" s="14"/>
      <c r="AE221" s="14"/>
      <c r="AT221" s="248" t="s">
        <v>144</v>
      </c>
      <c r="AU221" s="248" t="s">
        <v>87</v>
      </c>
      <c r="AV221" s="14" t="s">
        <v>87</v>
      </c>
      <c r="AW221" s="14" t="s">
        <v>5</v>
      </c>
      <c r="AX221" s="14" t="s">
        <v>85</v>
      </c>
      <c r="AY221" s="248" t="s">
        <v>132</v>
      </c>
    </row>
    <row r="222" s="2" customFormat="1" ht="24.15" customHeight="1">
      <c r="A222" s="39"/>
      <c r="B222" s="40"/>
      <c r="C222" s="249" t="s">
        <v>395</v>
      </c>
      <c r="D222" s="249" t="s">
        <v>175</v>
      </c>
      <c r="E222" s="250" t="s">
        <v>396</v>
      </c>
      <c r="F222" s="251" t="s">
        <v>397</v>
      </c>
      <c r="G222" s="252" t="s">
        <v>246</v>
      </c>
      <c r="H222" s="253">
        <v>20</v>
      </c>
      <c r="I222" s="254"/>
      <c r="J222" s="255"/>
      <c r="K222" s="256">
        <f>ROUND(P222*H222,2)</f>
        <v>0</v>
      </c>
      <c r="L222" s="251" t="s">
        <v>139</v>
      </c>
      <c r="M222" s="257"/>
      <c r="N222" s="258" t="s">
        <v>20</v>
      </c>
      <c r="O222" s="216" t="s">
        <v>46</v>
      </c>
      <c r="P222" s="217">
        <f>I222+J222</f>
        <v>0</v>
      </c>
      <c r="Q222" s="217">
        <f>ROUND(I222*H222,2)</f>
        <v>0</v>
      </c>
      <c r="R222" s="217">
        <f>ROUND(J222*H222,2)</f>
        <v>0</v>
      </c>
      <c r="S222" s="85"/>
      <c r="T222" s="218">
        <f>S222*H222</f>
        <v>0</v>
      </c>
      <c r="U222" s="218">
        <v>0.00064999999999999997</v>
      </c>
      <c r="V222" s="218">
        <f>U222*H222</f>
        <v>0.012999999999999999</v>
      </c>
      <c r="W222" s="218">
        <v>0</v>
      </c>
      <c r="X222" s="219">
        <f>W222*H222</f>
        <v>0</v>
      </c>
      <c r="Y222" s="39"/>
      <c r="Z222" s="39"/>
      <c r="AA222" s="39"/>
      <c r="AB222" s="39"/>
      <c r="AC222" s="39"/>
      <c r="AD222" s="39"/>
      <c r="AE222" s="39"/>
      <c r="AR222" s="220" t="s">
        <v>365</v>
      </c>
      <c r="AT222" s="220" t="s">
        <v>175</v>
      </c>
      <c r="AU222" s="220" t="s">
        <v>87</v>
      </c>
      <c r="AY222" s="18" t="s">
        <v>132</v>
      </c>
      <c r="BE222" s="221">
        <f>IF(O222="základní",K222,0)</f>
        <v>0</v>
      </c>
      <c r="BF222" s="221">
        <f>IF(O222="snížená",K222,0)</f>
        <v>0</v>
      </c>
      <c r="BG222" s="221">
        <f>IF(O222="zákl. přenesená",K222,0)</f>
        <v>0</v>
      </c>
      <c r="BH222" s="221">
        <f>IF(O222="sníž. přenesená",K222,0)</f>
        <v>0</v>
      </c>
      <c r="BI222" s="221">
        <f>IF(O222="nulová",K222,0)</f>
        <v>0</v>
      </c>
      <c r="BJ222" s="18" t="s">
        <v>85</v>
      </c>
      <c r="BK222" s="221">
        <f>ROUND(P222*H222,2)</f>
        <v>0</v>
      </c>
      <c r="BL222" s="18" t="s">
        <v>365</v>
      </c>
      <c r="BM222" s="220" t="s">
        <v>398</v>
      </c>
    </row>
    <row r="223" s="14" customFormat="1">
      <c r="A223" s="14"/>
      <c r="B223" s="238"/>
      <c r="C223" s="239"/>
      <c r="D223" s="229" t="s">
        <v>144</v>
      </c>
      <c r="E223" s="239"/>
      <c r="F223" s="241" t="s">
        <v>378</v>
      </c>
      <c r="G223" s="239"/>
      <c r="H223" s="242">
        <v>20</v>
      </c>
      <c r="I223" s="243"/>
      <c r="J223" s="243"/>
      <c r="K223" s="239"/>
      <c r="L223" s="239"/>
      <c r="M223" s="244"/>
      <c r="N223" s="245"/>
      <c r="O223" s="246"/>
      <c r="P223" s="246"/>
      <c r="Q223" s="246"/>
      <c r="R223" s="246"/>
      <c r="S223" s="246"/>
      <c r="T223" s="246"/>
      <c r="U223" s="246"/>
      <c r="V223" s="246"/>
      <c r="W223" s="246"/>
      <c r="X223" s="247"/>
      <c r="Y223" s="14"/>
      <c r="Z223" s="14"/>
      <c r="AA223" s="14"/>
      <c r="AB223" s="14"/>
      <c r="AC223" s="14"/>
      <c r="AD223" s="14"/>
      <c r="AE223" s="14"/>
      <c r="AT223" s="248" t="s">
        <v>144</v>
      </c>
      <c r="AU223" s="248" t="s">
        <v>87</v>
      </c>
      <c r="AV223" s="14" t="s">
        <v>87</v>
      </c>
      <c r="AW223" s="14" t="s">
        <v>4</v>
      </c>
      <c r="AX223" s="14" t="s">
        <v>85</v>
      </c>
      <c r="AY223" s="248" t="s">
        <v>132</v>
      </c>
    </row>
    <row r="224" s="2" customFormat="1" ht="24.15" customHeight="1">
      <c r="A224" s="39"/>
      <c r="B224" s="40"/>
      <c r="C224" s="208" t="s">
        <v>399</v>
      </c>
      <c r="D224" s="208" t="s">
        <v>135</v>
      </c>
      <c r="E224" s="209" t="s">
        <v>400</v>
      </c>
      <c r="F224" s="210" t="s">
        <v>401</v>
      </c>
      <c r="G224" s="211" t="s">
        <v>246</v>
      </c>
      <c r="H224" s="212">
        <v>63.478000000000002</v>
      </c>
      <c r="I224" s="213"/>
      <c r="J224" s="213"/>
      <c r="K224" s="214">
        <f>ROUND(P224*H224,2)</f>
        <v>0</v>
      </c>
      <c r="L224" s="210" t="s">
        <v>139</v>
      </c>
      <c r="M224" s="45"/>
      <c r="N224" s="215" t="s">
        <v>20</v>
      </c>
      <c r="O224" s="216" t="s">
        <v>46</v>
      </c>
      <c r="P224" s="217">
        <f>I224+J224</f>
        <v>0</v>
      </c>
      <c r="Q224" s="217">
        <f>ROUND(I224*H224,2)</f>
        <v>0</v>
      </c>
      <c r="R224" s="217">
        <f>ROUND(J224*H224,2)</f>
        <v>0</v>
      </c>
      <c r="S224" s="85"/>
      <c r="T224" s="218">
        <f>S224*H224</f>
        <v>0</v>
      </c>
      <c r="U224" s="218">
        <v>0</v>
      </c>
      <c r="V224" s="218">
        <f>U224*H224</f>
        <v>0</v>
      </c>
      <c r="W224" s="218">
        <v>0</v>
      </c>
      <c r="X224" s="219">
        <f>W224*H224</f>
        <v>0</v>
      </c>
      <c r="Y224" s="39"/>
      <c r="Z224" s="39"/>
      <c r="AA224" s="39"/>
      <c r="AB224" s="39"/>
      <c r="AC224" s="39"/>
      <c r="AD224" s="39"/>
      <c r="AE224" s="39"/>
      <c r="AR224" s="220" t="s">
        <v>356</v>
      </c>
      <c r="AT224" s="220" t="s">
        <v>135</v>
      </c>
      <c r="AU224" s="220" t="s">
        <v>87</v>
      </c>
      <c r="AY224" s="18" t="s">
        <v>132</v>
      </c>
      <c r="BE224" s="221">
        <f>IF(O224="základní",K224,0)</f>
        <v>0</v>
      </c>
      <c r="BF224" s="221">
        <f>IF(O224="snížená",K224,0)</f>
        <v>0</v>
      </c>
      <c r="BG224" s="221">
        <f>IF(O224="zákl. přenesená",K224,0)</f>
        <v>0</v>
      </c>
      <c r="BH224" s="221">
        <f>IF(O224="sníž. přenesená",K224,0)</f>
        <v>0</v>
      </c>
      <c r="BI224" s="221">
        <f>IF(O224="nulová",K224,0)</f>
        <v>0</v>
      </c>
      <c r="BJ224" s="18" t="s">
        <v>85</v>
      </c>
      <c r="BK224" s="221">
        <f>ROUND(P224*H224,2)</f>
        <v>0</v>
      </c>
      <c r="BL224" s="18" t="s">
        <v>356</v>
      </c>
      <c r="BM224" s="220" t="s">
        <v>402</v>
      </c>
    </row>
    <row r="225" s="2" customFormat="1">
      <c r="A225" s="39"/>
      <c r="B225" s="40"/>
      <c r="C225" s="41"/>
      <c r="D225" s="222" t="s">
        <v>142</v>
      </c>
      <c r="E225" s="41"/>
      <c r="F225" s="223" t="s">
        <v>403</v>
      </c>
      <c r="G225" s="41"/>
      <c r="H225" s="41"/>
      <c r="I225" s="224"/>
      <c r="J225" s="224"/>
      <c r="K225" s="41"/>
      <c r="L225" s="41"/>
      <c r="M225" s="45"/>
      <c r="N225" s="225"/>
      <c r="O225" s="226"/>
      <c r="P225" s="85"/>
      <c r="Q225" s="85"/>
      <c r="R225" s="85"/>
      <c r="S225" s="85"/>
      <c r="T225" s="85"/>
      <c r="U225" s="85"/>
      <c r="V225" s="85"/>
      <c r="W225" s="85"/>
      <c r="X225" s="86"/>
      <c r="Y225" s="39"/>
      <c r="Z225" s="39"/>
      <c r="AA225" s="39"/>
      <c r="AB225" s="39"/>
      <c r="AC225" s="39"/>
      <c r="AD225" s="39"/>
      <c r="AE225" s="39"/>
      <c r="AT225" s="18" t="s">
        <v>142</v>
      </c>
      <c r="AU225" s="18" t="s">
        <v>87</v>
      </c>
    </row>
    <row r="226" s="13" customFormat="1">
      <c r="A226" s="13"/>
      <c r="B226" s="227"/>
      <c r="C226" s="228"/>
      <c r="D226" s="229" t="s">
        <v>144</v>
      </c>
      <c r="E226" s="230" t="s">
        <v>20</v>
      </c>
      <c r="F226" s="231" t="s">
        <v>359</v>
      </c>
      <c r="G226" s="228"/>
      <c r="H226" s="230" t="s">
        <v>20</v>
      </c>
      <c r="I226" s="232"/>
      <c r="J226" s="232"/>
      <c r="K226" s="228"/>
      <c r="L226" s="228"/>
      <c r="M226" s="233"/>
      <c r="N226" s="234"/>
      <c r="O226" s="235"/>
      <c r="P226" s="235"/>
      <c r="Q226" s="235"/>
      <c r="R226" s="235"/>
      <c r="S226" s="235"/>
      <c r="T226" s="235"/>
      <c r="U226" s="235"/>
      <c r="V226" s="235"/>
      <c r="W226" s="235"/>
      <c r="X226" s="236"/>
      <c r="Y226" s="13"/>
      <c r="Z226" s="13"/>
      <c r="AA226" s="13"/>
      <c r="AB226" s="13"/>
      <c r="AC226" s="13"/>
      <c r="AD226" s="13"/>
      <c r="AE226" s="13"/>
      <c r="AT226" s="237" t="s">
        <v>144</v>
      </c>
      <c r="AU226" s="237" t="s">
        <v>87</v>
      </c>
      <c r="AV226" s="13" t="s">
        <v>85</v>
      </c>
      <c r="AW226" s="13" t="s">
        <v>5</v>
      </c>
      <c r="AX226" s="13" t="s">
        <v>77</v>
      </c>
      <c r="AY226" s="237" t="s">
        <v>132</v>
      </c>
    </row>
    <row r="227" s="13" customFormat="1">
      <c r="A227" s="13"/>
      <c r="B227" s="227"/>
      <c r="C227" s="228"/>
      <c r="D227" s="229" t="s">
        <v>144</v>
      </c>
      <c r="E227" s="230" t="s">
        <v>20</v>
      </c>
      <c r="F227" s="231" t="s">
        <v>360</v>
      </c>
      <c r="G227" s="228"/>
      <c r="H227" s="230" t="s">
        <v>20</v>
      </c>
      <c r="I227" s="232"/>
      <c r="J227" s="232"/>
      <c r="K227" s="228"/>
      <c r="L227" s="228"/>
      <c r="M227" s="233"/>
      <c r="N227" s="234"/>
      <c r="O227" s="235"/>
      <c r="P227" s="235"/>
      <c r="Q227" s="235"/>
      <c r="R227" s="235"/>
      <c r="S227" s="235"/>
      <c r="T227" s="235"/>
      <c r="U227" s="235"/>
      <c r="V227" s="235"/>
      <c r="W227" s="235"/>
      <c r="X227" s="236"/>
      <c r="Y227" s="13"/>
      <c r="Z227" s="13"/>
      <c r="AA227" s="13"/>
      <c r="AB227" s="13"/>
      <c r="AC227" s="13"/>
      <c r="AD227" s="13"/>
      <c r="AE227" s="13"/>
      <c r="AT227" s="237" t="s">
        <v>144</v>
      </c>
      <c r="AU227" s="237" t="s">
        <v>87</v>
      </c>
      <c r="AV227" s="13" t="s">
        <v>85</v>
      </c>
      <c r="AW227" s="13" t="s">
        <v>5</v>
      </c>
      <c r="AX227" s="13" t="s">
        <v>77</v>
      </c>
      <c r="AY227" s="237" t="s">
        <v>132</v>
      </c>
    </row>
    <row r="228" s="14" customFormat="1">
      <c r="A228" s="14"/>
      <c r="B228" s="238"/>
      <c r="C228" s="239"/>
      <c r="D228" s="229" t="s">
        <v>144</v>
      </c>
      <c r="E228" s="240" t="s">
        <v>20</v>
      </c>
      <c r="F228" s="241" t="s">
        <v>404</v>
      </c>
      <c r="G228" s="239"/>
      <c r="H228" s="242">
        <v>63.478000000000002</v>
      </c>
      <c r="I228" s="243"/>
      <c r="J228" s="243"/>
      <c r="K228" s="239"/>
      <c r="L228" s="239"/>
      <c r="M228" s="244"/>
      <c r="N228" s="245"/>
      <c r="O228" s="246"/>
      <c r="P228" s="246"/>
      <c r="Q228" s="246"/>
      <c r="R228" s="246"/>
      <c r="S228" s="246"/>
      <c r="T228" s="246"/>
      <c r="U228" s="246"/>
      <c r="V228" s="246"/>
      <c r="W228" s="246"/>
      <c r="X228" s="247"/>
      <c r="Y228" s="14"/>
      <c r="Z228" s="14"/>
      <c r="AA228" s="14"/>
      <c r="AB228" s="14"/>
      <c r="AC228" s="14"/>
      <c r="AD228" s="14"/>
      <c r="AE228" s="14"/>
      <c r="AT228" s="248" t="s">
        <v>144</v>
      </c>
      <c r="AU228" s="248" t="s">
        <v>87</v>
      </c>
      <c r="AV228" s="14" t="s">
        <v>87</v>
      </c>
      <c r="AW228" s="14" t="s">
        <v>5</v>
      </c>
      <c r="AX228" s="14" t="s">
        <v>85</v>
      </c>
      <c r="AY228" s="248" t="s">
        <v>132</v>
      </c>
    </row>
    <row r="229" s="2" customFormat="1" ht="24.15" customHeight="1">
      <c r="A229" s="39"/>
      <c r="B229" s="40"/>
      <c r="C229" s="249" t="s">
        <v>405</v>
      </c>
      <c r="D229" s="249" t="s">
        <v>175</v>
      </c>
      <c r="E229" s="250" t="s">
        <v>406</v>
      </c>
      <c r="F229" s="251" t="s">
        <v>407</v>
      </c>
      <c r="G229" s="252" t="s">
        <v>246</v>
      </c>
      <c r="H229" s="253">
        <v>73</v>
      </c>
      <c r="I229" s="254"/>
      <c r="J229" s="255"/>
      <c r="K229" s="256">
        <f>ROUND(P229*H229,2)</f>
        <v>0</v>
      </c>
      <c r="L229" s="251" t="s">
        <v>139</v>
      </c>
      <c r="M229" s="257"/>
      <c r="N229" s="258" t="s">
        <v>20</v>
      </c>
      <c r="O229" s="216" t="s">
        <v>46</v>
      </c>
      <c r="P229" s="217">
        <f>I229+J229</f>
        <v>0</v>
      </c>
      <c r="Q229" s="217">
        <f>ROUND(I229*H229,2)</f>
        <v>0</v>
      </c>
      <c r="R229" s="217">
        <f>ROUND(J229*H229,2)</f>
        <v>0</v>
      </c>
      <c r="S229" s="85"/>
      <c r="T229" s="218">
        <f>S229*H229</f>
        <v>0</v>
      </c>
      <c r="U229" s="218">
        <v>0.00055999999999999995</v>
      </c>
      <c r="V229" s="218">
        <f>U229*H229</f>
        <v>0.04088</v>
      </c>
      <c r="W229" s="218">
        <v>0</v>
      </c>
      <c r="X229" s="219">
        <f>W229*H229</f>
        <v>0</v>
      </c>
      <c r="Y229" s="39"/>
      <c r="Z229" s="39"/>
      <c r="AA229" s="39"/>
      <c r="AB229" s="39"/>
      <c r="AC229" s="39"/>
      <c r="AD229" s="39"/>
      <c r="AE229" s="39"/>
      <c r="AR229" s="220" t="s">
        <v>365</v>
      </c>
      <c r="AT229" s="220" t="s">
        <v>175</v>
      </c>
      <c r="AU229" s="220" t="s">
        <v>87</v>
      </c>
      <c r="AY229" s="18" t="s">
        <v>132</v>
      </c>
      <c r="BE229" s="221">
        <f>IF(O229="základní",K229,0)</f>
        <v>0</v>
      </c>
      <c r="BF229" s="221">
        <f>IF(O229="snížená",K229,0)</f>
        <v>0</v>
      </c>
      <c r="BG229" s="221">
        <f>IF(O229="zákl. přenesená",K229,0)</f>
        <v>0</v>
      </c>
      <c r="BH229" s="221">
        <f>IF(O229="sníž. přenesená",K229,0)</f>
        <v>0</v>
      </c>
      <c r="BI229" s="221">
        <f>IF(O229="nulová",K229,0)</f>
        <v>0</v>
      </c>
      <c r="BJ229" s="18" t="s">
        <v>85</v>
      </c>
      <c r="BK229" s="221">
        <f>ROUND(P229*H229,2)</f>
        <v>0</v>
      </c>
      <c r="BL229" s="18" t="s">
        <v>365</v>
      </c>
      <c r="BM229" s="220" t="s">
        <v>408</v>
      </c>
    </row>
    <row r="230" s="14" customFormat="1">
      <c r="A230" s="14"/>
      <c r="B230" s="238"/>
      <c r="C230" s="239"/>
      <c r="D230" s="229" t="s">
        <v>144</v>
      </c>
      <c r="E230" s="239"/>
      <c r="F230" s="241" t="s">
        <v>409</v>
      </c>
      <c r="G230" s="239"/>
      <c r="H230" s="242">
        <v>73</v>
      </c>
      <c r="I230" s="243"/>
      <c r="J230" s="243"/>
      <c r="K230" s="239"/>
      <c r="L230" s="239"/>
      <c r="M230" s="244"/>
      <c r="N230" s="245"/>
      <c r="O230" s="246"/>
      <c r="P230" s="246"/>
      <c r="Q230" s="246"/>
      <c r="R230" s="246"/>
      <c r="S230" s="246"/>
      <c r="T230" s="246"/>
      <c r="U230" s="246"/>
      <c r="V230" s="246"/>
      <c r="W230" s="246"/>
      <c r="X230" s="247"/>
      <c r="Y230" s="14"/>
      <c r="Z230" s="14"/>
      <c r="AA230" s="14"/>
      <c r="AB230" s="14"/>
      <c r="AC230" s="14"/>
      <c r="AD230" s="14"/>
      <c r="AE230" s="14"/>
      <c r="AT230" s="248" t="s">
        <v>144</v>
      </c>
      <c r="AU230" s="248" t="s">
        <v>87</v>
      </c>
      <c r="AV230" s="14" t="s">
        <v>87</v>
      </c>
      <c r="AW230" s="14" t="s">
        <v>4</v>
      </c>
      <c r="AX230" s="14" t="s">
        <v>85</v>
      </c>
      <c r="AY230" s="248" t="s">
        <v>132</v>
      </c>
    </row>
    <row r="231" s="2" customFormat="1" ht="24.15" customHeight="1">
      <c r="A231" s="39"/>
      <c r="B231" s="40"/>
      <c r="C231" s="208" t="s">
        <v>410</v>
      </c>
      <c r="D231" s="208" t="s">
        <v>135</v>
      </c>
      <c r="E231" s="209" t="s">
        <v>411</v>
      </c>
      <c r="F231" s="210" t="s">
        <v>412</v>
      </c>
      <c r="G231" s="211" t="s">
        <v>246</v>
      </c>
      <c r="H231" s="212">
        <v>17.390999999999998</v>
      </c>
      <c r="I231" s="213"/>
      <c r="J231" s="213"/>
      <c r="K231" s="214">
        <f>ROUND(P231*H231,2)</f>
        <v>0</v>
      </c>
      <c r="L231" s="210" t="s">
        <v>139</v>
      </c>
      <c r="M231" s="45"/>
      <c r="N231" s="215" t="s">
        <v>20</v>
      </c>
      <c r="O231" s="216" t="s">
        <v>46</v>
      </c>
      <c r="P231" s="217">
        <f>I231+J231</f>
        <v>0</v>
      </c>
      <c r="Q231" s="217">
        <f>ROUND(I231*H231,2)</f>
        <v>0</v>
      </c>
      <c r="R231" s="217">
        <f>ROUND(J231*H231,2)</f>
        <v>0</v>
      </c>
      <c r="S231" s="85"/>
      <c r="T231" s="218">
        <f>S231*H231</f>
        <v>0</v>
      </c>
      <c r="U231" s="218">
        <v>0</v>
      </c>
      <c r="V231" s="218">
        <f>U231*H231</f>
        <v>0</v>
      </c>
      <c r="W231" s="218">
        <v>0</v>
      </c>
      <c r="X231" s="219">
        <f>W231*H231</f>
        <v>0</v>
      </c>
      <c r="Y231" s="39"/>
      <c r="Z231" s="39"/>
      <c r="AA231" s="39"/>
      <c r="AB231" s="39"/>
      <c r="AC231" s="39"/>
      <c r="AD231" s="39"/>
      <c r="AE231" s="39"/>
      <c r="AR231" s="220" t="s">
        <v>356</v>
      </c>
      <c r="AT231" s="220" t="s">
        <v>135</v>
      </c>
      <c r="AU231" s="220" t="s">
        <v>87</v>
      </c>
      <c r="AY231" s="18" t="s">
        <v>132</v>
      </c>
      <c r="BE231" s="221">
        <f>IF(O231="základní",K231,0)</f>
        <v>0</v>
      </c>
      <c r="BF231" s="221">
        <f>IF(O231="snížená",K231,0)</f>
        <v>0</v>
      </c>
      <c r="BG231" s="221">
        <f>IF(O231="zákl. přenesená",K231,0)</f>
        <v>0</v>
      </c>
      <c r="BH231" s="221">
        <f>IF(O231="sníž. přenesená",K231,0)</f>
        <v>0</v>
      </c>
      <c r="BI231" s="221">
        <f>IF(O231="nulová",K231,0)</f>
        <v>0</v>
      </c>
      <c r="BJ231" s="18" t="s">
        <v>85</v>
      </c>
      <c r="BK231" s="221">
        <f>ROUND(P231*H231,2)</f>
        <v>0</v>
      </c>
      <c r="BL231" s="18" t="s">
        <v>356</v>
      </c>
      <c r="BM231" s="220" t="s">
        <v>413</v>
      </c>
    </row>
    <row r="232" s="2" customFormat="1">
      <c r="A232" s="39"/>
      <c r="B232" s="40"/>
      <c r="C232" s="41"/>
      <c r="D232" s="222" t="s">
        <v>142</v>
      </c>
      <c r="E232" s="41"/>
      <c r="F232" s="223" t="s">
        <v>414</v>
      </c>
      <c r="G232" s="41"/>
      <c r="H232" s="41"/>
      <c r="I232" s="224"/>
      <c r="J232" s="224"/>
      <c r="K232" s="41"/>
      <c r="L232" s="41"/>
      <c r="M232" s="45"/>
      <c r="N232" s="225"/>
      <c r="O232" s="226"/>
      <c r="P232" s="85"/>
      <c r="Q232" s="85"/>
      <c r="R232" s="85"/>
      <c r="S232" s="85"/>
      <c r="T232" s="85"/>
      <c r="U232" s="85"/>
      <c r="V232" s="85"/>
      <c r="W232" s="85"/>
      <c r="X232" s="86"/>
      <c r="Y232" s="39"/>
      <c r="Z232" s="39"/>
      <c r="AA232" s="39"/>
      <c r="AB232" s="39"/>
      <c r="AC232" s="39"/>
      <c r="AD232" s="39"/>
      <c r="AE232" s="39"/>
      <c r="AT232" s="18" t="s">
        <v>142</v>
      </c>
      <c r="AU232" s="18" t="s">
        <v>87</v>
      </c>
    </row>
    <row r="233" s="13" customFormat="1">
      <c r="A233" s="13"/>
      <c r="B233" s="227"/>
      <c r="C233" s="228"/>
      <c r="D233" s="229" t="s">
        <v>144</v>
      </c>
      <c r="E233" s="230" t="s">
        <v>20</v>
      </c>
      <c r="F233" s="231" t="s">
        <v>359</v>
      </c>
      <c r="G233" s="228"/>
      <c r="H233" s="230" t="s">
        <v>20</v>
      </c>
      <c r="I233" s="232"/>
      <c r="J233" s="232"/>
      <c r="K233" s="228"/>
      <c r="L233" s="228"/>
      <c r="M233" s="233"/>
      <c r="N233" s="234"/>
      <c r="O233" s="235"/>
      <c r="P233" s="235"/>
      <c r="Q233" s="235"/>
      <c r="R233" s="235"/>
      <c r="S233" s="235"/>
      <c r="T233" s="235"/>
      <c r="U233" s="235"/>
      <c r="V233" s="235"/>
      <c r="W233" s="235"/>
      <c r="X233" s="236"/>
      <c r="Y233" s="13"/>
      <c r="Z233" s="13"/>
      <c r="AA233" s="13"/>
      <c r="AB233" s="13"/>
      <c r="AC233" s="13"/>
      <c r="AD233" s="13"/>
      <c r="AE233" s="13"/>
      <c r="AT233" s="237" t="s">
        <v>144</v>
      </c>
      <c r="AU233" s="237" t="s">
        <v>87</v>
      </c>
      <c r="AV233" s="13" t="s">
        <v>85</v>
      </c>
      <c r="AW233" s="13" t="s">
        <v>5</v>
      </c>
      <c r="AX233" s="13" t="s">
        <v>77</v>
      </c>
      <c r="AY233" s="237" t="s">
        <v>132</v>
      </c>
    </row>
    <row r="234" s="13" customFormat="1">
      <c r="A234" s="13"/>
      <c r="B234" s="227"/>
      <c r="C234" s="228"/>
      <c r="D234" s="229" t="s">
        <v>144</v>
      </c>
      <c r="E234" s="230" t="s">
        <v>20</v>
      </c>
      <c r="F234" s="231" t="s">
        <v>360</v>
      </c>
      <c r="G234" s="228"/>
      <c r="H234" s="230" t="s">
        <v>20</v>
      </c>
      <c r="I234" s="232"/>
      <c r="J234" s="232"/>
      <c r="K234" s="228"/>
      <c r="L234" s="228"/>
      <c r="M234" s="233"/>
      <c r="N234" s="234"/>
      <c r="O234" s="235"/>
      <c r="P234" s="235"/>
      <c r="Q234" s="235"/>
      <c r="R234" s="235"/>
      <c r="S234" s="235"/>
      <c r="T234" s="235"/>
      <c r="U234" s="235"/>
      <c r="V234" s="235"/>
      <c r="W234" s="235"/>
      <c r="X234" s="236"/>
      <c r="Y234" s="13"/>
      <c r="Z234" s="13"/>
      <c r="AA234" s="13"/>
      <c r="AB234" s="13"/>
      <c r="AC234" s="13"/>
      <c r="AD234" s="13"/>
      <c r="AE234" s="13"/>
      <c r="AT234" s="237" t="s">
        <v>144</v>
      </c>
      <c r="AU234" s="237" t="s">
        <v>87</v>
      </c>
      <c r="AV234" s="13" t="s">
        <v>85</v>
      </c>
      <c r="AW234" s="13" t="s">
        <v>5</v>
      </c>
      <c r="AX234" s="13" t="s">
        <v>77</v>
      </c>
      <c r="AY234" s="237" t="s">
        <v>132</v>
      </c>
    </row>
    <row r="235" s="14" customFormat="1">
      <c r="A235" s="14"/>
      <c r="B235" s="238"/>
      <c r="C235" s="239"/>
      <c r="D235" s="229" t="s">
        <v>144</v>
      </c>
      <c r="E235" s="240" t="s">
        <v>20</v>
      </c>
      <c r="F235" s="241" t="s">
        <v>372</v>
      </c>
      <c r="G235" s="239"/>
      <c r="H235" s="242">
        <v>17.390999999999998</v>
      </c>
      <c r="I235" s="243"/>
      <c r="J235" s="243"/>
      <c r="K235" s="239"/>
      <c r="L235" s="239"/>
      <c r="M235" s="244"/>
      <c r="N235" s="245"/>
      <c r="O235" s="246"/>
      <c r="P235" s="246"/>
      <c r="Q235" s="246"/>
      <c r="R235" s="246"/>
      <c r="S235" s="246"/>
      <c r="T235" s="246"/>
      <c r="U235" s="246"/>
      <c r="V235" s="246"/>
      <c r="W235" s="246"/>
      <c r="X235" s="247"/>
      <c r="Y235" s="14"/>
      <c r="Z235" s="14"/>
      <c r="AA235" s="14"/>
      <c r="AB235" s="14"/>
      <c r="AC235" s="14"/>
      <c r="AD235" s="14"/>
      <c r="AE235" s="14"/>
      <c r="AT235" s="248" t="s">
        <v>144</v>
      </c>
      <c r="AU235" s="248" t="s">
        <v>87</v>
      </c>
      <c r="AV235" s="14" t="s">
        <v>87</v>
      </c>
      <c r="AW235" s="14" t="s">
        <v>5</v>
      </c>
      <c r="AX235" s="14" t="s">
        <v>85</v>
      </c>
      <c r="AY235" s="248" t="s">
        <v>132</v>
      </c>
    </row>
    <row r="236" s="2" customFormat="1" ht="24.15" customHeight="1">
      <c r="A236" s="39"/>
      <c r="B236" s="40"/>
      <c r="C236" s="249" t="s">
        <v>415</v>
      </c>
      <c r="D236" s="249" t="s">
        <v>175</v>
      </c>
      <c r="E236" s="250" t="s">
        <v>416</v>
      </c>
      <c r="F236" s="251" t="s">
        <v>417</v>
      </c>
      <c r="G236" s="252" t="s">
        <v>246</v>
      </c>
      <c r="H236" s="253">
        <v>20</v>
      </c>
      <c r="I236" s="254"/>
      <c r="J236" s="255"/>
      <c r="K236" s="256">
        <f>ROUND(P236*H236,2)</f>
        <v>0</v>
      </c>
      <c r="L236" s="251" t="s">
        <v>139</v>
      </c>
      <c r="M236" s="257"/>
      <c r="N236" s="258" t="s">
        <v>20</v>
      </c>
      <c r="O236" s="216" t="s">
        <v>46</v>
      </c>
      <c r="P236" s="217">
        <f>I236+J236</f>
        <v>0</v>
      </c>
      <c r="Q236" s="217">
        <f>ROUND(I236*H236,2)</f>
        <v>0</v>
      </c>
      <c r="R236" s="217">
        <f>ROUND(J236*H236,2)</f>
        <v>0</v>
      </c>
      <c r="S236" s="85"/>
      <c r="T236" s="218">
        <f>S236*H236</f>
        <v>0</v>
      </c>
      <c r="U236" s="218">
        <v>0.00018000000000000001</v>
      </c>
      <c r="V236" s="218">
        <f>U236*H236</f>
        <v>0.0036000000000000003</v>
      </c>
      <c r="W236" s="218">
        <v>0</v>
      </c>
      <c r="X236" s="219">
        <f>W236*H236</f>
        <v>0</v>
      </c>
      <c r="Y236" s="39"/>
      <c r="Z236" s="39"/>
      <c r="AA236" s="39"/>
      <c r="AB236" s="39"/>
      <c r="AC236" s="39"/>
      <c r="AD236" s="39"/>
      <c r="AE236" s="39"/>
      <c r="AR236" s="220" t="s">
        <v>365</v>
      </c>
      <c r="AT236" s="220" t="s">
        <v>175</v>
      </c>
      <c r="AU236" s="220" t="s">
        <v>87</v>
      </c>
      <c r="AY236" s="18" t="s">
        <v>132</v>
      </c>
      <c r="BE236" s="221">
        <f>IF(O236="základní",K236,0)</f>
        <v>0</v>
      </c>
      <c r="BF236" s="221">
        <f>IF(O236="snížená",K236,0)</f>
        <v>0</v>
      </c>
      <c r="BG236" s="221">
        <f>IF(O236="zákl. přenesená",K236,0)</f>
        <v>0</v>
      </c>
      <c r="BH236" s="221">
        <f>IF(O236="sníž. přenesená",K236,0)</f>
        <v>0</v>
      </c>
      <c r="BI236" s="221">
        <f>IF(O236="nulová",K236,0)</f>
        <v>0</v>
      </c>
      <c r="BJ236" s="18" t="s">
        <v>85</v>
      </c>
      <c r="BK236" s="221">
        <f>ROUND(P236*H236,2)</f>
        <v>0</v>
      </c>
      <c r="BL236" s="18" t="s">
        <v>365</v>
      </c>
      <c r="BM236" s="220" t="s">
        <v>418</v>
      </c>
    </row>
    <row r="237" s="14" customFormat="1">
      <c r="A237" s="14"/>
      <c r="B237" s="238"/>
      <c r="C237" s="239"/>
      <c r="D237" s="229" t="s">
        <v>144</v>
      </c>
      <c r="E237" s="239"/>
      <c r="F237" s="241" t="s">
        <v>378</v>
      </c>
      <c r="G237" s="239"/>
      <c r="H237" s="242">
        <v>20</v>
      </c>
      <c r="I237" s="243"/>
      <c r="J237" s="243"/>
      <c r="K237" s="239"/>
      <c r="L237" s="239"/>
      <c r="M237" s="244"/>
      <c r="N237" s="245"/>
      <c r="O237" s="246"/>
      <c r="P237" s="246"/>
      <c r="Q237" s="246"/>
      <c r="R237" s="246"/>
      <c r="S237" s="246"/>
      <c r="T237" s="246"/>
      <c r="U237" s="246"/>
      <c r="V237" s="246"/>
      <c r="W237" s="246"/>
      <c r="X237" s="247"/>
      <c r="Y237" s="14"/>
      <c r="Z237" s="14"/>
      <c r="AA237" s="14"/>
      <c r="AB237" s="14"/>
      <c r="AC237" s="14"/>
      <c r="AD237" s="14"/>
      <c r="AE237" s="14"/>
      <c r="AT237" s="248" t="s">
        <v>144</v>
      </c>
      <c r="AU237" s="248" t="s">
        <v>87</v>
      </c>
      <c r="AV237" s="14" t="s">
        <v>87</v>
      </c>
      <c r="AW237" s="14" t="s">
        <v>4</v>
      </c>
      <c r="AX237" s="14" t="s">
        <v>85</v>
      </c>
      <c r="AY237" s="248" t="s">
        <v>132</v>
      </c>
    </row>
    <row r="238" s="2" customFormat="1" ht="33" customHeight="1">
      <c r="A238" s="39"/>
      <c r="B238" s="40"/>
      <c r="C238" s="208" t="s">
        <v>419</v>
      </c>
      <c r="D238" s="208" t="s">
        <v>135</v>
      </c>
      <c r="E238" s="209" t="s">
        <v>420</v>
      </c>
      <c r="F238" s="210" t="s">
        <v>421</v>
      </c>
      <c r="G238" s="211" t="s">
        <v>246</v>
      </c>
      <c r="H238" s="212">
        <v>4.3479999999999999</v>
      </c>
      <c r="I238" s="213"/>
      <c r="J238" s="213"/>
      <c r="K238" s="214">
        <f>ROUND(P238*H238,2)</f>
        <v>0</v>
      </c>
      <c r="L238" s="210" t="s">
        <v>139</v>
      </c>
      <c r="M238" s="45"/>
      <c r="N238" s="215" t="s">
        <v>20</v>
      </c>
      <c r="O238" s="216" t="s">
        <v>46</v>
      </c>
      <c r="P238" s="217">
        <f>I238+J238</f>
        <v>0</v>
      </c>
      <c r="Q238" s="217">
        <f>ROUND(I238*H238,2)</f>
        <v>0</v>
      </c>
      <c r="R238" s="217">
        <f>ROUND(J238*H238,2)</f>
        <v>0</v>
      </c>
      <c r="S238" s="85"/>
      <c r="T238" s="218">
        <f>S238*H238</f>
        <v>0</v>
      </c>
      <c r="U238" s="218">
        <v>0</v>
      </c>
      <c r="V238" s="218">
        <f>U238*H238</f>
        <v>0</v>
      </c>
      <c r="W238" s="218">
        <v>0</v>
      </c>
      <c r="X238" s="219">
        <f>W238*H238</f>
        <v>0</v>
      </c>
      <c r="Y238" s="39"/>
      <c r="Z238" s="39"/>
      <c r="AA238" s="39"/>
      <c r="AB238" s="39"/>
      <c r="AC238" s="39"/>
      <c r="AD238" s="39"/>
      <c r="AE238" s="39"/>
      <c r="AR238" s="220" t="s">
        <v>356</v>
      </c>
      <c r="AT238" s="220" t="s">
        <v>135</v>
      </c>
      <c r="AU238" s="220" t="s">
        <v>87</v>
      </c>
      <c r="AY238" s="18" t="s">
        <v>132</v>
      </c>
      <c r="BE238" s="221">
        <f>IF(O238="základní",K238,0)</f>
        <v>0</v>
      </c>
      <c r="BF238" s="221">
        <f>IF(O238="snížená",K238,0)</f>
        <v>0</v>
      </c>
      <c r="BG238" s="221">
        <f>IF(O238="zákl. přenesená",K238,0)</f>
        <v>0</v>
      </c>
      <c r="BH238" s="221">
        <f>IF(O238="sníž. přenesená",K238,0)</f>
        <v>0</v>
      </c>
      <c r="BI238" s="221">
        <f>IF(O238="nulová",K238,0)</f>
        <v>0</v>
      </c>
      <c r="BJ238" s="18" t="s">
        <v>85</v>
      </c>
      <c r="BK238" s="221">
        <f>ROUND(P238*H238,2)</f>
        <v>0</v>
      </c>
      <c r="BL238" s="18" t="s">
        <v>356</v>
      </c>
      <c r="BM238" s="220" t="s">
        <v>422</v>
      </c>
    </row>
    <row r="239" s="2" customFormat="1">
      <c r="A239" s="39"/>
      <c r="B239" s="40"/>
      <c r="C239" s="41"/>
      <c r="D239" s="222" t="s">
        <v>142</v>
      </c>
      <c r="E239" s="41"/>
      <c r="F239" s="223" t="s">
        <v>423</v>
      </c>
      <c r="G239" s="41"/>
      <c r="H239" s="41"/>
      <c r="I239" s="224"/>
      <c r="J239" s="224"/>
      <c r="K239" s="41"/>
      <c r="L239" s="41"/>
      <c r="M239" s="45"/>
      <c r="N239" s="225"/>
      <c r="O239" s="226"/>
      <c r="P239" s="85"/>
      <c r="Q239" s="85"/>
      <c r="R239" s="85"/>
      <c r="S239" s="85"/>
      <c r="T239" s="85"/>
      <c r="U239" s="85"/>
      <c r="V239" s="85"/>
      <c r="W239" s="85"/>
      <c r="X239" s="86"/>
      <c r="Y239" s="39"/>
      <c r="Z239" s="39"/>
      <c r="AA239" s="39"/>
      <c r="AB239" s="39"/>
      <c r="AC239" s="39"/>
      <c r="AD239" s="39"/>
      <c r="AE239" s="39"/>
      <c r="AT239" s="18" t="s">
        <v>142</v>
      </c>
      <c r="AU239" s="18" t="s">
        <v>87</v>
      </c>
    </row>
    <row r="240" s="13" customFormat="1">
      <c r="A240" s="13"/>
      <c r="B240" s="227"/>
      <c r="C240" s="228"/>
      <c r="D240" s="229" t="s">
        <v>144</v>
      </c>
      <c r="E240" s="230" t="s">
        <v>20</v>
      </c>
      <c r="F240" s="231" t="s">
        <v>359</v>
      </c>
      <c r="G240" s="228"/>
      <c r="H240" s="230" t="s">
        <v>20</v>
      </c>
      <c r="I240" s="232"/>
      <c r="J240" s="232"/>
      <c r="K240" s="228"/>
      <c r="L240" s="228"/>
      <c r="M240" s="233"/>
      <c r="N240" s="234"/>
      <c r="O240" s="235"/>
      <c r="P240" s="235"/>
      <c r="Q240" s="235"/>
      <c r="R240" s="235"/>
      <c r="S240" s="235"/>
      <c r="T240" s="235"/>
      <c r="U240" s="235"/>
      <c r="V240" s="235"/>
      <c r="W240" s="235"/>
      <c r="X240" s="236"/>
      <c r="Y240" s="13"/>
      <c r="Z240" s="13"/>
      <c r="AA240" s="13"/>
      <c r="AB240" s="13"/>
      <c r="AC240" s="13"/>
      <c r="AD240" s="13"/>
      <c r="AE240" s="13"/>
      <c r="AT240" s="237" t="s">
        <v>144</v>
      </c>
      <c r="AU240" s="237" t="s">
        <v>87</v>
      </c>
      <c r="AV240" s="13" t="s">
        <v>85</v>
      </c>
      <c r="AW240" s="13" t="s">
        <v>5</v>
      </c>
      <c r="AX240" s="13" t="s">
        <v>77</v>
      </c>
      <c r="AY240" s="237" t="s">
        <v>132</v>
      </c>
    </row>
    <row r="241" s="13" customFormat="1">
      <c r="A241" s="13"/>
      <c r="B241" s="227"/>
      <c r="C241" s="228"/>
      <c r="D241" s="229" t="s">
        <v>144</v>
      </c>
      <c r="E241" s="230" t="s">
        <v>20</v>
      </c>
      <c r="F241" s="231" t="s">
        <v>360</v>
      </c>
      <c r="G241" s="228"/>
      <c r="H241" s="230" t="s">
        <v>20</v>
      </c>
      <c r="I241" s="232"/>
      <c r="J241" s="232"/>
      <c r="K241" s="228"/>
      <c r="L241" s="228"/>
      <c r="M241" s="233"/>
      <c r="N241" s="234"/>
      <c r="O241" s="235"/>
      <c r="P241" s="235"/>
      <c r="Q241" s="235"/>
      <c r="R241" s="235"/>
      <c r="S241" s="235"/>
      <c r="T241" s="235"/>
      <c r="U241" s="235"/>
      <c r="V241" s="235"/>
      <c r="W241" s="235"/>
      <c r="X241" s="236"/>
      <c r="Y241" s="13"/>
      <c r="Z241" s="13"/>
      <c r="AA241" s="13"/>
      <c r="AB241" s="13"/>
      <c r="AC241" s="13"/>
      <c r="AD241" s="13"/>
      <c r="AE241" s="13"/>
      <c r="AT241" s="237" t="s">
        <v>144</v>
      </c>
      <c r="AU241" s="237" t="s">
        <v>87</v>
      </c>
      <c r="AV241" s="13" t="s">
        <v>85</v>
      </c>
      <c r="AW241" s="13" t="s">
        <v>5</v>
      </c>
      <c r="AX241" s="13" t="s">
        <v>77</v>
      </c>
      <c r="AY241" s="237" t="s">
        <v>132</v>
      </c>
    </row>
    <row r="242" s="14" customFormat="1">
      <c r="A242" s="14"/>
      <c r="B242" s="238"/>
      <c r="C242" s="239"/>
      <c r="D242" s="229" t="s">
        <v>144</v>
      </c>
      <c r="E242" s="240" t="s">
        <v>20</v>
      </c>
      <c r="F242" s="241" t="s">
        <v>424</v>
      </c>
      <c r="G242" s="239"/>
      <c r="H242" s="242">
        <v>4.3479999999999999</v>
      </c>
      <c r="I242" s="243"/>
      <c r="J242" s="243"/>
      <c r="K242" s="239"/>
      <c r="L242" s="239"/>
      <c r="M242" s="244"/>
      <c r="N242" s="245"/>
      <c r="O242" s="246"/>
      <c r="P242" s="246"/>
      <c r="Q242" s="246"/>
      <c r="R242" s="246"/>
      <c r="S242" s="246"/>
      <c r="T242" s="246"/>
      <c r="U242" s="246"/>
      <c r="V242" s="246"/>
      <c r="W242" s="246"/>
      <c r="X242" s="247"/>
      <c r="Y242" s="14"/>
      <c r="Z242" s="14"/>
      <c r="AA242" s="14"/>
      <c r="AB242" s="14"/>
      <c r="AC242" s="14"/>
      <c r="AD242" s="14"/>
      <c r="AE242" s="14"/>
      <c r="AT242" s="248" t="s">
        <v>144</v>
      </c>
      <c r="AU242" s="248" t="s">
        <v>87</v>
      </c>
      <c r="AV242" s="14" t="s">
        <v>87</v>
      </c>
      <c r="AW242" s="14" t="s">
        <v>5</v>
      </c>
      <c r="AX242" s="14" t="s">
        <v>85</v>
      </c>
      <c r="AY242" s="248" t="s">
        <v>132</v>
      </c>
    </row>
    <row r="243" s="2" customFormat="1" ht="24.15" customHeight="1">
      <c r="A243" s="39"/>
      <c r="B243" s="40"/>
      <c r="C243" s="249" t="s">
        <v>425</v>
      </c>
      <c r="D243" s="249" t="s">
        <v>175</v>
      </c>
      <c r="E243" s="250" t="s">
        <v>426</v>
      </c>
      <c r="F243" s="251" t="s">
        <v>427</v>
      </c>
      <c r="G243" s="252" t="s">
        <v>246</v>
      </c>
      <c r="H243" s="253">
        <v>5</v>
      </c>
      <c r="I243" s="254"/>
      <c r="J243" s="255"/>
      <c r="K243" s="256">
        <f>ROUND(P243*H243,2)</f>
        <v>0</v>
      </c>
      <c r="L243" s="251" t="s">
        <v>139</v>
      </c>
      <c r="M243" s="257"/>
      <c r="N243" s="258" t="s">
        <v>20</v>
      </c>
      <c r="O243" s="216" t="s">
        <v>46</v>
      </c>
      <c r="P243" s="217">
        <f>I243+J243</f>
        <v>0</v>
      </c>
      <c r="Q243" s="217">
        <f>ROUND(I243*H243,2)</f>
        <v>0</v>
      </c>
      <c r="R243" s="217">
        <f>ROUND(J243*H243,2)</f>
        <v>0</v>
      </c>
      <c r="S243" s="85"/>
      <c r="T243" s="218">
        <f>S243*H243</f>
        <v>0</v>
      </c>
      <c r="U243" s="218">
        <v>0.00031</v>
      </c>
      <c r="V243" s="218">
        <f>U243*H243</f>
        <v>0.00155</v>
      </c>
      <c r="W243" s="218">
        <v>0</v>
      </c>
      <c r="X243" s="219">
        <f>W243*H243</f>
        <v>0</v>
      </c>
      <c r="Y243" s="39"/>
      <c r="Z243" s="39"/>
      <c r="AA243" s="39"/>
      <c r="AB243" s="39"/>
      <c r="AC243" s="39"/>
      <c r="AD243" s="39"/>
      <c r="AE243" s="39"/>
      <c r="AR243" s="220" t="s">
        <v>365</v>
      </c>
      <c r="AT243" s="220" t="s">
        <v>175</v>
      </c>
      <c r="AU243" s="220" t="s">
        <v>87</v>
      </c>
      <c r="AY243" s="18" t="s">
        <v>132</v>
      </c>
      <c r="BE243" s="221">
        <f>IF(O243="základní",K243,0)</f>
        <v>0</v>
      </c>
      <c r="BF243" s="221">
        <f>IF(O243="snížená",K243,0)</f>
        <v>0</v>
      </c>
      <c r="BG243" s="221">
        <f>IF(O243="zákl. přenesená",K243,0)</f>
        <v>0</v>
      </c>
      <c r="BH243" s="221">
        <f>IF(O243="sníž. přenesená",K243,0)</f>
        <v>0</v>
      </c>
      <c r="BI243" s="221">
        <f>IF(O243="nulová",K243,0)</f>
        <v>0</v>
      </c>
      <c r="BJ243" s="18" t="s">
        <v>85</v>
      </c>
      <c r="BK243" s="221">
        <f>ROUND(P243*H243,2)</f>
        <v>0</v>
      </c>
      <c r="BL243" s="18" t="s">
        <v>365</v>
      </c>
      <c r="BM243" s="220" t="s">
        <v>428</v>
      </c>
    </row>
    <row r="244" s="14" customFormat="1">
      <c r="A244" s="14"/>
      <c r="B244" s="238"/>
      <c r="C244" s="239"/>
      <c r="D244" s="229" t="s">
        <v>144</v>
      </c>
      <c r="E244" s="239"/>
      <c r="F244" s="241" t="s">
        <v>429</v>
      </c>
      <c r="G244" s="239"/>
      <c r="H244" s="242">
        <v>5</v>
      </c>
      <c r="I244" s="243"/>
      <c r="J244" s="243"/>
      <c r="K244" s="239"/>
      <c r="L244" s="239"/>
      <c r="M244" s="244"/>
      <c r="N244" s="245"/>
      <c r="O244" s="246"/>
      <c r="P244" s="246"/>
      <c r="Q244" s="246"/>
      <c r="R244" s="246"/>
      <c r="S244" s="246"/>
      <c r="T244" s="246"/>
      <c r="U244" s="246"/>
      <c r="V244" s="246"/>
      <c r="W244" s="246"/>
      <c r="X244" s="247"/>
      <c r="Y244" s="14"/>
      <c r="Z244" s="14"/>
      <c r="AA244" s="14"/>
      <c r="AB244" s="14"/>
      <c r="AC244" s="14"/>
      <c r="AD244" s="14"/>
      <c r="AE244" s="14"/>
      <c r="AT244" s="248" t="s">
        <v>144</v>
      </c>
      <c r="AU244" s="248" t="s">
        <v>87</v>
      </c>
      <c r="AV244" s="14" t="s">
        <v>87</v>
      </c>
      <c r="AW244" s="14" t="s">
        <v>4</v>
      </c>
      <c r="AX244" s="14" t="s">
        <v>85</v>
      </c>
      <c r="AY244" s="248" t="s">
        <v>132</v>
      </c>
    </row>
    <row r="245" s="2" customFormat="1" ht="24.15" customHeight="1">
      <c r="A245" s="39"/>
      <c r="B245" s="40"/>
      <c r="C245" s="208" t="s">
        <v>430</v>
      </c>
      <c r="D245" s="208" t="s">
        <v>135</v>
      </c>
      <c r="E245" s="209" t="s">
        <v>431</v>
      </c>
      <c r="F245" s="210" t="s">
        <v>432</v>
      </c>
      <c r="G245" s="211" t="s">
        <v>138</v>
      </c>
      <c r="H245" s="212">
        <v>4</v>
      </c>
      <c r="I245" s="213"/>
      <c r="J245" s="213"/>
      <c r="K245" s="214">
        <f>ROUND(P245*H245,2)</f>
        <v>0</v>
      </c>
      <c r="L245" s="210" t="s">
        <v>139</v>
      </c>
      <c r="M245" s="45"/>
      <c r="N245" s="215" t="s">
        <v>20</v>
      </c>
      <c r="O245" s="216" t="s">
        <v>46</v>
      </c>
      <c r="P245" s="217">
        <f>I245+J245</f>
        <v>0</v>
      </c>
      <c r="Q245" s="217">
        <f>ROUND(I245*H245,2)</f>
        <v>0</v>
      </c>
      <c r="R245" s="217">
        <f>ROUND(J245*H245,2)</f>
        <v>0</v>
      </c>
      <c r="S245" s="85"/>
      <c r="T245" s="218">
        <f>S245*H245</f>
        <v>0</v>
      </c>
      <c r="U245" s="218">
        <v>0</v>
      </c>
      <c r="V245" s="218">
        <f>U245*H245</f>
        <v>0</v>
      </c>
      <c r="W245" s="218">
        <v>0</v>
      </c>
      <c r="X245" s="219">
        <f>W245*H245</f>
        <v>0</v>
      </c>
      <c r="Y245" s="39"/>
      <c r="Z245" s="39"/>
      <c r="AA245" s="39"/>
      <c r="AB245" s="39"/>
      <c r="AC245" s="39"/>
      <c r="AD245" s="39"/>
      <c r="AE245" s="39"/>
      <c r="AR245" s="220" t="s">
        <v>356</v>
      </c>
      <c r="AT245" s="220" t="s">
        <v>135</v>
      </c>
      <c r="AU245" s="220" t="s">
        <v>87</v>
      </c>
      <c r="AY245" s="18" t="s">
        <v>132</v>
      </c>
      <c r="BE245" s="221">
        <f>IF(O245="základní",K245,0)</f>
        <v>0</v>
      </c>
      <c r="BF245" s="221">
        <f>IF(O245="snížená",K245,0)</f>
        <v>0</v>
      </c>
      <c r="BG245" s="221">
        <f>IF(O245="zákl. přenesená",K245,0)</f>
        <v>0</v>
      </c>
      <c r="BH245" s="221">
        <f>IF(O245="sníž. přenesená",K245,0)</f>
        <v>0</v>
      </c>
      <c r="BI245" s="221">
        <f>IF(O245="nulová",K245,0)</f>
        <v>0</v>
      </c>
      <c r="BJ245" s="18" t="s">
        <v>85</v>
      </c>
      <c r="BK245" s="221">
        <f>ROUND(P245*H245,2)</f>
        <v>0</v>
      </c>
      <c r="BL245" s="18" t="s">
        <v>356</v>
      </c>
      <c r="BM245" s="220" t="s">
        <v>433</v>
      </c>
    </row>
    <row r="246" s="2" customFormat="1">
      <c r="A246" s="39"/>
      <c r="B246" s="40"/>
      <c r="C246" s="41"/>
      <c r="D246" s="222" t="s">
        <v>142</v>
      </c>
      <c r="E246" s="41"/>
      <c r="F246" s="223" t="s">
        <v>434</v>
      </c>
      <c r="G246" s="41"/>
      <c r="H246" s="41"/>
      <c r="I246" s="224"/>
      <c r="J246" s="224"/>
      <c r="K246" s="41"/>
      <c r="L246" s="41"/>
      <c r="M246" s="45"/>
      <c r="N246" s="225"/>
      <c r="O246" s="226"/>
      <c r="P246" s="85"/>
      <c r="Q246" s="85"/>
      <c r="R246" s="85"/>
      <c r="S246" s="85"/>
      <c r="T246" s="85"/>
      <c r="U246" s="85"/>
      <c r="V246" s="85"/>
      <c r="W246" s="85"/>
      <c r="X246" s="86"/>
      <c r="Y246" s="39"/>
      <c r="Z246" s="39"/>
      <c r="AA246" s="39"/>
      <c r="AB246" s="39"/>
      <c r="AC246" s="39"/>
      <c r="AD246" s="39"/>
      <c r="AE246" s="39"/>
      <c r="AT246" s="18" t="s">
        <v>142</v>
      </c>
      <c r="AU246" s="18" t="s">
        <v>87</v>
      </c>
    </row>
    <row r="247" s="13" customFormat="1">
      <c r="A247" s="13"/>
      <c r="B247" s="227"/>
      <c r="C247" s="228"/>
      <c r="D247" s="229" t="s">
        <v>144</v>
      </c>
      <c r="E247" s="230" t="s">
        <v>20</v>
      </c>
      <c r="F247" s="231" t="s">
        <v>435</v>
      </c>
      <c r="G247" s="228"/>
      <c r="H247" s="230" t="s">
        <v>20</v>
      </c>
      <c r="I247" s="232"/>
      <c r="J247" s="232"/>
      <c r="K247" s="228"/>
      <c r="L247" s="228"/>
      <c r="M247" s="233"/>
      <c r="N247" s="234"/>
      <c r="O247" s="235"/>
      <c r="P247" s="235"/>
      <c r="Q247" s="235"/>
      <c r="R247" s="235"/>
      <c r="S247" s="235"/>
      <c r="T247" s="235"/>
      <c r="U247" s="235"/>
      <c r="V247" s="235"/>
      <c r="W247" s="235"/>
      <c r="X247" s="236"/>
      <c r="Y247" s="13"/>
      <c r="Z247" s="13"/>
      <c r="AA247" s="13"/>
      <c r="AB247" s="13"/>
      <c r="AC247" s="13"/>
      <c r="AD247" s="13"/>
      <c r="AE247" s="13"/>
      <c r="AT247" s="237" t="s">
        <v>144</v>
      </c>
      <c r="AU247" s="237" t="s">
        <v>87</v>
      </c>
      <c r="AV247" s="13" t="s">
        <v>85</v>
      </c>
      <c r="AW247" s="13" t="s">
        <v>5</v>
      </c>
      <c r="AX247" s="13" t="s">
        <v>77</v>
      </c>
      <c r="AY247" s="237" t="s">
        <v>132</v>
      </c>
    </row>
    <row r="248" s="14" customFormat="1">
      <c r="A248" s="14"/>
      <c r="B248" s="238"/>
      <c r="C248" s="239"/>
      <c r="D248" s="229" t="s">
        <v>144</v>
      </c>
      <c r="E248" s="240" t="s">
        <v>20</v>
      </c>
      <c r="F248" s="241" t="s">
        <v>436</v>
      </c>
      <c r="G248" s="239"/>
      <c r="H248" s="242">
        <v>4</v>
      </c>
      <c r="I248" s="243"/>
      <c r="J248" s="243"/>
      <c r="K248" s="239"/>
      <c r="L248" s="239"/>
      <c r="M248" s="244"/>
      <c r="N248" s="245"/>
      <c r="O248" s="246"/>
      <c r="P248" s="246"/>
      <c r="Q248" s="246"/>
      <c r="R248" s="246"/>
      <c r="S248" s="246"/>
      <c r="T248" s="246"/>
      <c r="U248" s="246"/>
      <c r="V248" s="246"/>
      <c r="W248" s="246"/>
      <c r="X248" s="247"/>
      <c r="Y248" s="14"/>
      <c r="Z248" s="14"/>
      <c r="AA248" s="14"/>
      <c r="AB248" s="14"/>
      <c r="AC248" s="14"/>
      <c r="AD248" s="14"/>
      <c r="AE248" s="14"/>
      <c r="AT248" s="248" t="s">
        <v>144</v>
      </c>
      <c r="AU248" s="248" t="s">
        <v>87</v>
      </c>
      <c r="AV248" s="14" t="s">
        <v>87</v>
      </c>
      <c r="AW248" s="14" t="s">
        <v>5</v>
      </c>
      <c r="AX248" s="14" t="s">
        <v>85</v>
      </c>
      <c r="AY248" s="248" t="s">
        <v>132</v>
      </c>
    </row>
    <row r="249" s="2" customFormat="1" ht="24.15" customHeight="1">
      <c r="A249" s="39"/>
      <c r="B249" s="40"/>
      <c r="C249" s="249" t="s">
        <v>437</v>
      </c>
      <c r="D249" s="249" t="s">
        <v>175</v>
      </c>
      <c r="E249" s="250" t="s">
        <v>438</v>
      </c>
      <c r="F249" s="251" t="s">
        <v>439</v>
      </c>
      <c r="G249" s="252" t="s">
        <v>138</v>
      </c>
      <c r="H249" s="253">
        <v>4</v>
      </c>
      <c r="I249" s="254"/>
      <c r="J249" s="255"/>
      <c r="K249" s="256">
        <f>ROUND(P249*H249,2)</f>
        <v>0</v>
      </c>
      <c r="L249" s="251" t="s">
        <v>139</v>
      </c>
      <c r="M249" s="257"/>
      <c r="N249" s="258" t="s">
        <v>20</v>
      </c>
      <c r="O249" s="216" t="s">
        <v>46</v>
      </c>
      <c r="P249" s="217">
        <f>I249+J249</f>
        <v>0</v>
      </c>
      <c r="Q249" s="217">
        <f>ROUND(I249*H249,2)</f>
        <v>0</v>
      </c>
      <c r="R249" s="217">
        <f>ROUND(J249*H249,2)</f>
        <v>0</v>
      </c>
      <c r="S249" s="85"/>
      <c r="T249" s="218">
        <f>S249*H249</f>
        <v>0</v>
      </c>
      <c r="U249" s="218">
        <v>0.0037000000000000002</v>
      </c>
      <c r="V249" s="218">
        <f>U249*H249</f>
        <v>0.014800000000000001</v>
      </c>
      <c r="W249" s="218">
        <v>0</v>
      </c>
      <c r="X249" s="219">
        <f>W249*H249</f>
        <v>0</v>
      </c>
      <c r="Y249" s="39"/>
      <c r="Z249" s="39"/>
      <c r="AA249" s="39"/>
      <c r="AB249" s="39"/>
      <c r="AC249" s="39"/>
      <c r="AD249" s="39"/>
      <c r="AE249" s="39"/>
      <c r="AR249" s="220" t="s">
        <v>365</v>
      </c>
      <c r="AT249" s="220" t="s">
        <v>175</v>
      </c>
      <c r="AU249" s="220" t="s">
        <v>87</v>
      </c>
      <c r="AY249" s="18" t="s">
        <v>132</v>
      </c>
      <c r="BE249" s="221">
        <f>IF(O249="základní",K249,0)</f>
        <v>0</v>
      </c>
      <c r="BF249" s="221">
        <f>IF(O249="snížená",K249,0)</f>
        <v>0</v>
      </c>
      <c r="BG249" s="221">
        <f>IF(O249="zákl. přenesená",K249,0)</f>
        <v>0</v>
      </c>
      <c r="BH249" s="221">
        <f>IF(O249="sníž. přenesená",K249,0)</f>
        <v>0</v>
      </c>
      <c r="BI249" s="221">
        <f>IF(O249="nulová",K249,0)</f>
        <v>0</v>
      </c>
      <c r="BJ249" s="18" t="s">
        <v>85</v>
      </c>
      <c r="BK249" s="221">
        <f>ROUND(P249*H249,2)</f>
        <v>0</v>
      </c>
      <c r="BL249" s="18" t="s">
        <v>365</v>
      </c>
      <c r="BM249" s="220" t="s">
        <v>440</v>
      </c>
    </row>
    <row r="250" s="2" customFormat="1" ht="24.15" customHeight="1">
      <c r="A250" s="39"/>
      <c r="B250" s="40"/>
      <c r="C250" s="208" t="s">
        <v>356</v>
      </c>
      <c r="D250" s="208" t="s">
        <v>135</v>
      </c>
      <c r="E250" s="209" t="s">
        <v>441</v>
      </c>
      <c r="F250" s="210" t="s">
        <v>442</v>
      </c>
      <c r="G250" s="211" t="s">
        <v>138</v>
      </c>
      <c r="H250" s="212">
        <v>18</v>
      </c>
      <c r="I250" s="213"/>
      <c r="J250" s="213"/>
      <c r="K250" s="214">
        <f>ROUND(P250*H250,2)</f>
        <v>0</v>
      </c>
      <c r="L250" s="210" t="s">
        <v>139</v>
      </c>
      <c r="M250" s="45"/>
      <c r="N250" s="215" t="s">
        <v>20</v>
      </c>
      <c r="O250" s="216" t="s">
        <v>46</v>
      </c>
      <c r="P250" s="217">
        <f>I250+J250</f>
        <v>0</v>
      </c>
      <c r="Q250" s="217">
        <f>ROUND(I250*H250,2)</f>
        <v>0</v>
      </c>
      <c r="R250" s="217">
        <f>ROUND(J250*H250,2)</f>
        <v>0</v>
      </c>
      <c r="S250" s="85"/>
      <c r="T250" s="218">
        <f>S250*H250</f>
        <v>0</v>
      </c>
      <c r="U250" s="218">
        <v>0</v>
      </c>
      <c r="V250" s="218">
        <f>U250*H250</f>
        <v>0</v>
      </c>
      <c r="W250" s="218">
        <v>0</v>
      </c>
      <c r="X250" s="219">
        <f>W250*H250</f>
        <v>0</v>
      </c>
      <c r="Y250" s="39"/>
      <c r="Z250" s="39"/>
      <c r="AA250" s="39"/>
      <c r="AB250" s="39"/>
      <c r="AC250" s="39"/>
      <c r="AD250" s="39"/>
      <c r="AE250" s="39"/>
      <c r="AR250" s="220" t="s">
        <v>356</v>
      </c>
      <c r="AT250" s="220" t="s">
        <v>135</v>
      </c>
      <c r="AU250" s="220" t="s">
        <v>87</v>
      </c>
      <c r="AY250" s="18" t="s">
        <v>132</v>
      </c>
      <c r="BE250" s="221">
        <f>IF(O250="základní",K250,0)</f>
        <v>0</v>
      </c>
      <c r="BF250" s="221">
        <f>IF(O250="snížená",K250,0)</f>
        <v>0</v>
      </c>
      <c r="BG250" s="221">
        <f>IF(O250="zákl. přenesená",K250,0)</f>
        <v>0</v>
      </c>
      <c r="BH250" s="221">
        <f>IF(O250="sníž. přenesená",K250,0)</f>
        <v>0</v>
      </c>
      <c r="BI250" s="221">
        <f>IF(O250="nulová",K250,0)</f>
        <v>0</v>
      </c>
      <c r="BJ250" s="18" t="s">
        <v>85</v>
      </c>
      <c r="BK250" s="221">
        <f>ROUND(P250*H250,2)</f>
        <v>0</v>
      </c>
      <c r="BL250" s="18" t="s">
        <v>356</v>
      </c>
      <c r="BM250" s="220" t="s">
        <v>443</v>
      </c>
    </row>
    <row r="251" s="2" customFormat="1">
      <c r="A251" s="39"/>
      <c r="B251" s="40"/>
      <c r="C251" s="41"/>
      <c r="D251" s="222" t="s">
        <v>142</v>
      </c>
      <c r="E251" s="41"/>
      <c r="F251" s="223" t="s">
        <v>444</v>
      </c>
      <c r="G251" s="41"/>
      <c r="H251" s="41"/>
      <c r="I251" s="224"/>
      <c r="J251" s="224"/>
      <c r="K251" s="41"/>
      <c r="L251" s="41"/>
      <c r="M251" s="45"/>
      <c r="N251" s="225"/>
      <c r="O251" s="226"/>
      <c r="P251" s="85"/>
      <c r="Q251" s="85"/>
      <c r="R251" s="85"/>
      <c r="S251" s="85"/>
      <c r="T251" s="85"/>
      <c r="U251" s="85"/>
      <c r="V251" s="85"/>
      <c r="W251" s="85"/>
      <c r="X251" s="86"/>
      <c r="Y251" s="39"/>
      <c r="Z251" s="39"/>
      <c r="AA251" s="39"/>
      <c r="AB251" s="39"/>
      <c r="AC251" s="39"/>
      <c r="AD251" s="39"/>
      <c r="AE251" s="39"/>
      <c r="AT251" s="18" t="s">
        <v>142</v>
      </c>
      <c r="AU251" s="18" t="s">
        <v>87</v>
      </c>
    </row>
    <row r="252" s="13" customFormat="1">
      <c r="A252" s="13"/>
      <c r="B252" s="227"/>
      <c r="C252" s="228"/>
      <c r="D252" s="229" t="s">
        <v>144</v>
      </c>
      <c r="E252" s="230" t="s">
        <v>20</v>
      </c>
      <c r="F252" s="231" t="s">
        <v>359</v>
      </c>
      <c r="G252" s="228"/>
      <c r="H252" s="230" t="s">
        <v>20</v>
      </c>
      <c r="I252" s="232"/>
      <c r="J252" s="232"/>
      <c r="K252" s="228"/>
      <c r="L252" s="228"/>
      <c r="M252" s="233"/>
      <c r="N252" s="234"/>
      <c r="O252" s="235"/>
      <c r="P252" s="235"/>
      <c r="Q252" s="235"/>
      <c r="R252" s="235"/>
      <c r="S252" s="235"/>
      <c r="T252" s="235"/>
      <c r="U252" s="235"/>
      <c r="V252" s="235"/>
      <c r="W252" s="235"/>
      <c r="X252" s="236"/>
      <c r="Y252" s="13"/>
      <c r="Z252" s="13"/>
      <c r="AA252" s="13"/>
      <c r="AB252" s="13"/>
      <c r="AC252" s="13"/>
      <c r="AD252" s="13"/>
      <c r="AE252" s="13"/>
      <c r="AT252" s="237" t="s">
        <v>144</v>
      </c>
      <c r="AU252" s="237" t="s">
        <v>87</v>
      </c>
      <c r="AV252" s="13" t="s">
        <v>85</v>
      </c>
      <c r="AW252" s="13" t="s">
        <v>5</v>
      </c>
      <c r="AX252" s="13" t="s">
        <v>77</v>
      </c>
      <c r="AY252" s="237" t="s">
        <v>132</v>
      </c>
    </row>
    <row r="253" s="13" customFormat="1">
      <c r="A253" s="13"/>
      <c r="B253" s="227"/>
      <c r="C253" s="228"/>
      <c r="D253" s="229" t="s">
        <v>144</v>
      </c>
      <c r="E253" s="230" t="s">
        <v>20</v>
      </c>
      <c r="F253" s="231" t="s">
        <v>445</v>
      </c>
      <c r="G253" s="228"/>
      <c r="H253" s="230" t="s">
        <v>20</v>
      </c>
      <c r="I253" s="232"/>
      <c r="J253" s="232"/>
      <c r="K253" s="228"/>
      <c r="L253" s="228"/>
      <c r="M253" s="233"/>
      <c r="N253" s="234"/>
      <c r="O253" s="235"/>
      <c r="P253" s="235"/>
      <c r="Q253" s="235"/>
      <c r="R253" s="235"/>
      <c r="S253" s="235"/>
      <c r="T253" s="235"/>
      <c r="U253" s="235"/>
      <c r="V253" s="235"/>
      <c r="W253" s="235"/>
      <c r="X253" s="236"/>
      <c r="Y253" s="13"/>
      <c r="Z253" s="13"/>
      <c r="AA253" s="13"/>
      <c r="AB253" s="13"/>
      <c r="AC253" s="13"/>
      <c r="AD253" s="13"/>
      <c r="AE253" s="13"/>
      <c r="AT253" s="237" t="s">
        <v>144</v>
      </c>
      <c r="AU253" s="237" t="s">
        <v>87</v>
      </c>
      <c r="AV253" s="13" t="s">
        <v>85</v>
      </c>
      <c r="AW253" s="13" t="s">
        <v>5</v>
      </c>
      <c r="AX253" s="13" t="s">
        <v>77</v>
      </c>
      <c r="AY253" s="237" t="s">
        <v>132</v>
      </c>
    </row>
    <row r="254" s="14" customFormat="1">
      <c r="A254" s="14"/>
      <c r="B254" s="238"/>
      <c r="C254" s="239"/>
      <c r="D254" s="229" t="s">
        <v>144</v>
      </c>
      <c r="E254" s="240" t="s">
        <v>20</v>
      </c>
      <c r="F254" s="241" t="s">
        <v>446</v>
      </c>
      <c r="G254" s="239"/>
      <c r="H254" s="242">
        <v>18</v>
      </c>
      <c r="I254" s="243"/>
      <c r="J254" s="243"/>
      <c r="K254" s="239"/>
      <c r="L254" s="239"/>
      <c r="M254" s="244"/>
      <c r="N254" s="245"/>
      <c r="O254" s="246"/>
      <c r="P254" s="246"/>
      <c r="Q254" s="246"/>
      <c r="R254" s="246"/>
      <c r="S254" s="246"/>
      <c r="T254" s="246"/>
      <c r="U254" s="246"/>
      <c r="V254" s="246"/>
      <c r="W254" s="246"/>
      <c r="X254" s="247"/>
      <c r="Y254" s="14"/>
      <c r="Z254" s="14"/>
      <c r="AA254" s="14"/>
      <c r="AB254" s="14"/>
      <c r="AC254" s="14"/>
      <c r="AD254" s="14"/>
      <c r="AE254" s="14"/>
      <c r="AT254" s="248" t="s">
        <v>144</v>
      </c>
      <c r="AU254" s="248" t="s">
        <v>87</v>
      </c>
      <c r="AV254" s="14" t="s">
        <v>87</v>
      </c>
      <c r="AW254" s="14" t="s">
        <v>5</v>
      </c>
      <c r="AX254" s="14" t="s">
        <v>85</v>
      </c>
      <c r="AY254" s="248" t="s">
        <v>132</v>
      </c>
    </row>
    <row r="255" s="2" customFormat="1" ht="16.5" customHeight="1">
      <c r="A255" s="39"/>
      <c r="B255" s="40"/>
      <c r="C255" s="249" t="s">
        <v>447</v>
      </c>
      <c r="D255" s="249" t="s">
        <v>175</v>
      </c>
      <c r="E255" s="250" t="s">
        <v>448</v>
      </c>
      <c r="F255" s="251" t="s">
        <v>449</v>
      </c>
      <c r="G255" s="252" t="s">
        <v>259</v>
      </c>
      <c r="H255" s="253">
        <v>18</v>
      </c>
      <c r="I255" s="254"/>
      <c r="J255" s="255"/>
      <c r="K255" s="256">
        <f>ROUND(P255*H255,2)</f>
        <v>0</v>
      </c>
      <c r="L255" s="251" t="s">
        <v>20</v>
      </c>
      <c r="M255" s="257"/>
      <c r="N255" s="258" t="s">
        <v>20</v>
      </c>
      <c r="O255" s="216" t="s">
        <v>46</v>
      </c>
      <c r="P255" s="217">
        <f>I255+J255</f>
        <v>0</v>
      </c>
      <c r="Q255" s="217">
        <f>ROUND(I255*H255,2)</f>
        <v>0</v>
      </c>
      <c r="R255" s="217">
        <f>ROUND(J255*H255,2)</f>
        <v>0</v>
      </c>
      <c r="S255" s="85"/>
      <c r="T255" s="218">
        <f>S255*H255</f>
        <v>0</v>
      </c>
      <c r="U255" s="218">
        <v>0</v>
      </c>
      <c r="V255" s="218">
        <f>U255*H255</f>
        <v>0</v>
      </c>
      <c r="W255" s="218">
        <v>0</v>
      </c>
      <c r="X255" s="219">
        <f>W255*H255</f>
        <v>0</v>
      </c>
      <c r="Y255" s="39"/>
      <c r="Z255" s="39"/>
      <c r="AA255" s="39"/>
      <c r="AB255" s="39"/>
      <c r="AC255" s="39"/>
      <c r="AD255" s="39"/>
      <c r="AE255" s="39"/>
      <c r="AR255" s="220" t="s">
        <v>365</v>
      </c>
      <c r="AT255" s="220" t="s">
        <v>175</v>
      </c>
      <c r="AU255" s="220" t="s">
        <v>87</v>
      </c>
      <c r="AY255" s="18" t="s">
        <v>132</v>
      </c>
      <c r="BE255" s="221">
        <f>IF(O255="základní",K255,0)</f>
        <v>0</v>
      </c>
      <c r="BF255" s="221">
        <f>IF(O255="snížená",K255,0)</f>
        <v>0</v>
      </c>
      <c r="BG255" s="221">
        <f>IF(O255="zákl. přenesená",K255,0)</f>
        <v>0</v>
      </c>
      <c r="BH255" s="221">
        <f>IF(O255="sníž. přenesená",K255,0)</f>
        <v>0</v>
      </c>
      <c r="BI255" s="221">
        <f>IF(O255="nulová",K255,0)</f>
        <v>0</v>
      </c>
      <c r="BJ255" s="18" t="s">
        <v>85</v>
      </c>
      <c r="BK255" s="221">
        <f>ROUND(P255*H255,2)</f>
        <v>0</v>
      </c>
      <c r="BL255" s="18" t="s">
        <v>365</v>
      </c>
      <c r="BM255" s="220" t="s">
        <v>450</v>
      </c>
    </row>
    <row r="256" s="2" customFormat="1" ht="24.15" customHeight="1">
      <c r="A256" s="39"/>
      <c r="B256" s="40"/>
      <c r="C256" s="208" t="s">
        <v>451</v>
      </c>
      <c r="D256" s="208" t="s">
        <v>135</v>
      </c>
      <c r="E256" s="209" t="s">
        <v>452</v>
      </c>
      <c r="F256" s="210" t="s">
        <v>453</v>
      </c>
      <c r="G256" s="211" t="s">
        <v>138</v>
      </c>
      <c r="H256" s="212">
        <v>4</v>
      </c>
      <c r="I256" s="213"/>
      <c r="J256" s="213"/>
      <c r="K256" s="214">
        <f>ROUND(P256*H256,2)</f>
        <v>0</v>
      </c>
      <c r="L256" s="210" t="s">
        <v>139</v>
      </c>
      <c r="M256" s="45"/>
      <c r="N256" s="215" t="s">
        <v>20</v>
      </c>
      <c r="O256" s="216" t="s">
        <v>46</v>
      </c>
      <c r="P256" s="217">
        <f>I256+J256</f>
        <v>0</v>
      </c>
      <c r="Q256" s="217">
        <f>ROUND(I256*H256,2)</f>
        <v>0</v>
      </c>
      <c r="R256" s="217">
        <f>ROUND(J256*H256,2)</f>
        <v>0</v>
      </c>
      <c r="S256" s="85"/>
      <c r="T256" s="218">
        <f>S256*H256</f>
        <v>0</v>
      </c>
      <c r="U256" s="218">
        <v>0</v>
      </c>
      <c r="V256" s="218">
        <f>U256*H256</f>
        <v>0</v>
      </c>
      <c r="W256" s="218">
        <v>0</v>
      </c>
      <c r="X256" s="219">
        <f>W256*H256</f>
        <v>0</v>
      </c>
      <c r="Y256" s="39"/>
      <c r="Z256" s="39"/>
      <c r="AA256" s="39"/>
      <c r="AB256" s="39"/>
      <c r="AC256" s="39"/>
      <c r="AD256" s="39"/>
      <c r="AE256" s="39"/>
      <c r="AR256" s="220" t="s">
        <v>356</v>
      </c>
      <c r="AT256" s="220" t="s">
        <v>135</v>
      </c>
      <c r="AU256" s="220" t="s">
        <v>87</v>
      </c>
      <c r="AY256" s="18" t="s">
        <v>132</v>
      </c>
      <c r="BE256" s="221">
        <f>IF(O256="základní",K256,0)</f>
        <v>0</v>
      </c>
      <c r="BF256" s="221">
        <f>IF(O256="snížená",K256,0)</f>
        <v>0</v>
      </c>
      <c r="BG256" s="221">
        <f>IF(O256="zákl. přenesená",K256,0)</f>
        <v>0</v>
      </c>
      <c r="BH256" s="221">
        <f>IF(O256="sníž. přenesená",K256,0)</f>
        <v>0</v>
      </c>
      <c r="BI256" s="221">
        <f>IF(O256="nulová",K256,0)</f>
        <v>0</v>
      </c>
      <c r="BJ256" s="18" t="s">
        <v>85</v>
      </c>
      <c r="BK256" s="221">
        <f>ROUND(P256*H256,2)</f>
        <v>0</v>
      </c>
      <c r="BL256" s="18" t="s">
        <v>356</v>
      </c>
      <c r="BM256" s="220" t="s">
        <v>454</v>
      </c>
    </row>
    <row r="257" s="2" customFormat="1">
      <c r="A257" s="39"/>
      <c r="B257" s="40"/>
      <c r="C257" s="41"/>
      <c r="D257" s="222" t="s">
        <v>142</v>
      </c>
      <c r="E257" s="41"/>
      <c r="F257" s="223" t="s">
        <v>455</v>
      </c>
      <c r="G257" s="41"/>
      <c r="H257" s="41"/>
      <c r="I257" s="224"/>
      <c r="J257" s="224"/>
      <c r="K257" s="41"/>
      <c r="L257" s="41"/>
      <c r="M257" s="45"/>
      <c r="N257" s="225"/>
      <c r="O257" s="226"/>
      <c r="P257" s="85"/>
      <c r="Q257" s="85"/>
      <c r="R257" s="85"/>
      <c r="S257" s="85"/>
      <c r="T257" s="85"/>
      <c r="U257" s="85"/>
      <c r="V257" s="85"/>
      <c r="W257" s="85"/>
      <c r="X257" s="86"/>
      <c r="Y257" s="39"/>
      <c r="Z257" s="39"/>
      <c r="AA257" s="39"/>
      <c r="AB257" s="39"/>
      <c r="AC257" s="39"/>
      <c r="AD257" s="39"/>
      <c r="AE257" s="39"/>
      <c r="AT257" s="18" t="s">
        <v>142</v>
      </c>
      <c r="AU257" s="18" t="s">
        <v>87</v>
      </c>
    </row>
    <row r="258" s="13" customFormat="1">
      <c r="A258" s="13"/>
      <c r="B258" s="227"/>
      <c r="C258" s="228"/>
      <c r="D258" s="229" t="s">
        <v>144</v>
      </c>
      <c r="E258" s="230" t="s">
        <v>20</v>
      </c>
      <c r="F258" s="231" t="s">
        <v>359</v>
      </c>
      <c r="G258" s="228"/>
      <c r="H258" s="230" t="s">
        <v>20</v>
      </c>
      <c r="I258" s="232"/>
      <c r="J258" s="232"/>
      <c r="K258" s="228"/>
      <c r="L258" s="228"/>
      <c r="M258" s="233"/>
      <c r="N258" s="234"/>
      <c r="O258" s="235"/>
      <c r="P258" s="235"/>
      <c r="Q258" s="235"/>
      <c r="R258" s="235"/>
      <c r="S258" s="235"/>
      <c r="T258" s="235"/>
      <c r="U258" s="235"/>
      <c r="V258" s="235"/>
      <c r="W258" s="235"/>
      <c r="X258" s="236"/>
      <c r="Y258" s="13"/>
      <c r="Z258" s="13"/>
      <c r="AA258" s="13"/>
      <c r="AB258" s="13"/>
      <c r="AC258" s="13"/>
      <c r="AD258" s="13"/>
      <c r="AE258" s="13"/>
      <c r="AT258" s="237" t="s">
        <v>144</v>
      </c>
      <c r="AU258" s="237" t="s">
        <v>87</v>
      </c>
      <c r="AV258" s="13" t="s">
        <v>85</v>
      </c>
      <c r="AW258" s="13" t="s">
        <v>5</v>
      </c>
      <c r="AX258" s="13" t="s">
        <v>77</v>
      </c>
      <c r="AY258" s="237" t="s">
        <v>132</v>
      </c>
    </row>
    <row r="259" s="13" customFormat="1">
      <c r="A259" s="13"/>
      <c r="B259" s="227"/>
      <c r="C259" s="228"/>
      <c r="D259" s="229" t="s">
        <v>144</v>
      </c>
      <c r="E259" s="230" t="s">
        <v>20</v>
      </c>
      <c r="F259" s="231" t="s">
        <v>456</v>
      </c>
      <c r="G259" s="228"/>
      <c r="H259" s="230" t="s">
        <v>20</v>
      </c>
      <c r="I259" s="232"/>
      <c r="J259" s="232"/>
      <c r="K259" s="228"/>
      <c r="L259" s="228"/>
      <c r="M259" s="233"/>
      <c r="N259" s="234"/>
      <c r="O259" s="235"/>
      <c r="P259" s="235"/>
      <c r="Q259" s="235"/>
      <c r="R259" s="235"/>
      <c r="S259" s="235"/>
      <c r="T259" s="235"/>
      <c r="U259" s="235"/>
      <c r="V259" s="235"/>
      <c r="W259" s="235"/>
      <c r="X259" s="236"/>
      <c r="Y259" s="13"/>
      <c r="Z259" s="13"/>
      <c r="AA259" s="13"/>
      <c r="AB259" s="13"/>
      <c r="AC259" s="13"/>
      <c r="AD259" s="13"/>
      <c r="AE259" s="13"/>
      <c r="AT259" s="237" t="s">
        <v>144</v>
      </c>
      <c r="AU259" s="237" t="s">
        <v>87</v>
      </c>
      <c r="AV259" s="13" t="s">
        <v>85</v>
      </c>
      <c r="AW259" s="13" t="s">
        <v>5</v>
      </c>
      <c r="AX259" s="13" t="s">
        <v>77</v>
      </c>
      <c r="AY259" s="237" t="s">
        <v>132</v>
      </c>
    </row>
    <row r="260" s="14" customFormat="1">
      <c r="A260" s="14"/>
      <c r="B260" s="238"/>
      <c r="C260" s="239"/>
      <c r="D260" s="229" t="s">
        <v>144</v>
      </c>
      <c r="E260" s="240" t="s">
        <v>20</v>
      </c>
      <c r="F260" s="241" t="s">
        <v>436</v>
      </c>
      <c r="G260" s="239"/>
      <c r="H260" s="242">
        <v>4</v>
      </c>
      <c r="I260" s="243"/>
      <c r="J260" s="243"/>
      <c r="K260" s="239"/>
      <c r="L260" s="239"/>
      <c r="M260" s="244"/>
      <c r="N260" s="245"/>
      <c r="O260" s="246"/>
      <c r="P260" s="246"/>
      <c r="Q260" s="246"/>
      <c r="R260" s="246"/>
      <c r="S260" s="246"/>
      <c r="T260" s="246"/>
      <c r="U260" s="246"/>
      <c r="V260" s="246"/>
      <c r="W260" s="246"/>
      <c r="X260" s="247"/>
      <c r="Y260" s="14"/>
      <c r="Z260" s="14"/>
      <c r="AA260" s="14"/>
      <c r="AB260" s="14"/>
      <c r="AC260" s="14"/>
      <c r="AD260" s="14"/>
      <c r="AE260" s="14"/>
      <c r="AT260" s="248" t="s">
        <v>144</v>
      </c>
      <c r="AU260" s="248" t="s">
        <v>87</v>
      </c>
      <c r="AV260" s="14" t="s">
        <v>87</v>
      </c>
      <c r="AW260" s="14" t="s">
        <v>5</v>
      </c>
      <c r="AX260" s="14" t="s">
        <v>85</v>
      </c>
      <c r="AY260" s="248" t="s">
        <v>132</v>
      </c>
    </row>
    <row r="261" s="2" customFormat="1" ht="16.5" customHeight="1">
      <c r="A261" s="39"/>
      <c r="B261" s="40"/>
      <c r="C261" s="249" t="s">
        <v>457</v>
      </c>
      <c r="D261" s="249" t="s">
        <v>175</v>
      </c>
      <c r="E261" s="250" t="s">
        <v>448</v>
      </c>
      <c r="F261" s="251" t="s">
        <v>449</v>
      </c>
      <c r="G261" s="252" t="s">
        <v>259</v>
      </c>
      <c r="H261" s="253">
        <v>4</v>
      </c>
      <c r="I261" s="254"/>
      <c r="J261" s="255"/>
      <c r="K261" s="256">
        <f>ROUND(P261*H261,2)</f>
        <v>0</v>
      </c>
      <c r="L261" s="251" t="s">
        <v>20</v>
      </c>
      <c r="M261" s="257"/>
      <c r="N261" s="258" t="s">
        <v>20</v>
      </c>
      <c r="O261" s="216" t="s">
        <v>46</v>
      </c>
      <c r="P261" s="217">
        <f>I261+J261</f>
        <v>0</v>
      </c>
      <c r="Q261" s="217">
        <f>ROUND(I261*H261,2)</f>
        <v>0</v>
      </c>
      <c r="R261" s="217">
        <f>ROUND(J261*H261,2)</f>
        <v>0</v>
      </c>
      <c r="S261" s="85"/>
      <c r="T261" s="218">
        <f>S261*H261</f>
        <v>0</v>
      </c>
      <c r="U261" s="218">
        <v>0</v>
      </c>
      <c r="V261" s="218">
        <f>U261*H261</f>
        <v>0</v>
      </c>
      <c r="W261" s="218">
        <v>0</v>
      </c>
      <c r="X261" s="219">
        <f>W261*H261</f>
        <v>0</v>
      </c>
      <c r="Y261" s="39"/>
      <c r="Z261" s="39"/>
      <c r="AA261" s="39"/>
      <c r="AB261" s="39"/>
      <c r="AC261" s="39"/>
      <c r="AD261" s="39"/>
      <c r="AE261" s="39"/>
      <c r="AR261" s="220" t="s">
        <v>365</v>
      </c>
      <c r="AT261" s="220" t="s">
        <v>175</v>
      </c>
      <c r="AU261" s="220" t="s">
        <v>87</v>
      </c>
      <c r="AY261" s="18" t="s">
        <v>132</v>
      </c>
      <c r="BE261" s="221">
        <f>IF(O261="základní",K261,0)</f>
        <v>0</v>
      </c>
      <c r="BF261" s="221">
        <f>IF(O261="snížená",K261,0)</f>
        <v>0</v>
      </c>
      <c r="BG261" s="221">
        <f>IF(O261="zákl. přenesená",K261,0)</f>
        <v>0</v>
      </c>
      <c r="BH261" s="221">
        <f>IF(O261="sníž. přenesená",K261,0)</f>
        <v>0</v>
      </c>
      <c r="BI261" s="221">
        <f>IF(O261="nulová",K261,0)</f>
        <v>0</v>
      </c>
      <c r="BJ261" s="18" t="s">
        <v>85</v>
      </c>
      <c r="BK261" s="221">
        <f>ROUND(P261*H261,2)</f>
        <v>0</v>
      </c>
      <c r="BL261" s="18" t="s">
        <v>365</v>
      </c>
      <c r="BM261" s="220" t="s">
        <v>458</v>
      </c>
    </row>
    <row r="262" s="2" customFormat="1" ht="24.15" customHeight="1">
      <c r="A262" s="39"/>
      <c r="B262" s="40"/>
      <c r="C262" s="208" t="s">
        <v>459</v>
      </c>
      <c r="D262" s="208" t="s">
        <v>135</v>
      </c>
      <c r="E262" s="209" t="s">
        <v>460</v>
      </c>
      <c r="F262" s="210" t="s">
        <v>461</v>
      </c>
      <c r="G262" s="211" t="s">
        <v>138</v>
      </c>
      <c r="H262" s="212">
        <v>2</v>
      </c>
      <c r="I262" s="213"/>
      <c r="J262" s="213"/>
      <c r="K262" s="214">
        <f>ROUND(P262*H262,2)</f>
        <v>0</v>
      </c>
      <c r="L262" s="210" t="s">
        <v>139</v>
      </c>
      <c r="M262" s="45"/>
      <c r="N262" s="215" t="s">
        <v>20</v>
      </c>
      <c r="O262" s="216" t="s">
        <v>46</v>
      </c>
      <c r="P262" s="217">
        <f>I262+J262</f>
        <v>0</v>
      </c>
      <c r="Q262" s="217">
        <f>ROUND(I262*H262,2)</f>
        <v>0</v>
      </c>
      <c r="R262" s="217">
        <f>ROUND(J262*H262,2)</f>
        <v>0</v>
      </c>
      <c r="S262" s="85"/>
      <c r="T262" s="218">
        <f>S262*H262</f>
        <v>0</v>
      </c>
      <c r="U262" s="218">
        <v>0</v>
      </c>
      <c r="V262" s="218">
        <f>U262*H262</f>
        <v>0</v>
      </c>
      <c r="W262" s="218">
        <v>0</v>
      </c>
      <c r="X262" s="219">
        <f>W262*H262</f>
        <v>0</v>
      </c>
      <c r="Y262" s="39"/>
      <c r="Z262" s="39"/>
      <c r="AA262" s="39"/>
      <c r="AB262" s="39"/>
      <c r="AC262" s="39"/>
      <c r="AD262" s="39"/>
      <c r="AE262" s="39"/>
      <c r="AR262" s="220" t="s">
        <v>356</v>
      </c>
      <c r="AT262" s="220" t="s">
        <v>135</v>
      </c>
      <c r="AU262" s="220" t="s">
        <v>87</v>
      </c>
      <c r="AY262" s="18" t="s">
        <v>132</v>
      </c>
      <c r="BE262" s="221">
        <f>IF(O262="základní",K262,0)</f>
        <v>0</v>
      </c>
      <c r="BF262" s="221">
        <f>IF(O262="snížená",K262,0)</f>
        <v>0</v>
      </c>
      <c r="BG262" s="221">
        <f>IF(O262="zákl. přenesená",K262,0)</f>
        <v>0</v>
      </c>
      <c r="BH262" s="221">
        <f>IF(O262="sníž. přenesená",K262,0)</f>
        <v>0</v>
      </c>
      <c r="BI262" s="221">
        <f>IF(O262="nulová",K262,0)</f>
        <v>0</v>
      </c>
      <c r="BJ262" s="18" t="s">
        <v>85</v>
      </c>
      <c r="BK262" s="221">
        <f>ROUND(P262*H262,2)</f>
        <v>0</v>
      </c>
      <c r="BL262" s="18" t="s">
        <v>356</v>
      </c>
      <c r="BM262" s="220" t="s">
        <v>462</v>
      </c>
    </row>
    <row r="263" s="2" customFormat="1">
      <c r="A263" s="39"/>
      <c r="B263" s="40"/>
      <c r="C263" s="41"/>
      <c r="D263" s="222" t="s">
        <v>142</v>
      </c>
      <c r="E263" s="41"/>
      <c r="F263" s="223" t="s">
        <v>463</v>
      </c>
      <c r="G263" s="41"/>
      <c r="H263" s="41"/>
      <c r="I263" s="224"/>
      <c r="J263" s="224"/>
      <c r="K263" s="41"/>
      <c r="L263" s="41"/>
      <c r="M263" s="45"/>
      <c r="N263" s="225"/>
      <c r="O263" s="226"/>
      <c r="P263" s="85"/>
      <c r="Q263" s="85"/>
      <c r="R263" s="85"/>
      <c r="S263" s="85"/>
      <c r="T263" s="85"/>
      <c r="U263" s="85"/>
      <c r="V263" s="85"/>
      <c r="W263" s="85"/>
      <c r="X263" s="86"/>
      <c r="Y263" s="39"/>
      <c r="Z263" s="39"/>
      <c r="AA263" s="39"/>
      <c r="AB263" s="39"/>
      <c r="AC263" s="39"/>
      <c r="AD263" s="39"/>
      <c r="AE263" s="39"/>
      <c r="AT263" s="18" t="s">
        <v>142</v>
      </c>
      <c r="AU263" s="18" t="s">
        <v>87</v>
      </c>
    </row>
    <row r="264" s="13" customFormat="1">
      <c r="A264" s="13"/>
      <c r="B264" s="227"/>
      <c r="C264" s="228"/>
      <c r="D264" s="229" t="s">
        <v>144</v>
      </c>
      <c r="E264" s="230" t="s">
        <v>20</v>
      </c>
      <c r="F264" s="231" t="s">
        <v>359</v>
      </c>
      <c r="G264" s="228"/>
      <c r="H264" s="230" t="s">
        <v>20</v>
      </c>
      <c r="I264" s="232"/>
      <c r="J264" s="232"/>
      <c r="K264" s="228"/>
      <c r="L264" s="228"/>
      <c r="M264" s="233"/>
      <c r="N264" s="234"/>
      <c r="O264" s="235"/>
      <c r="P264" s="235"/>
      <c r="Q264" s="235"/>
      <c r="R264" s="235"/>
      <c r="S264" s="235"/>
      <c r="T264" s="235"/>
      <c r="U264" s="235"/>
      <c r="V264" s="235"/>
      <c r="W264" s="235"/>
      <c r="X264" s="236"/>
      <c r="Y264" s="13"/>
      <c r="Z264" s="13"/>
      <c r="AA264" s="13"/>
      <c r="AB264" s="13"/>
      <c r="AC264" s="13"/>
      <c r="AD264" s="13"/>
      <c r="AE264" s="13"/>
      <c r="AT264" s="237" t="s">
        <v>144</v>
      </c>
      <c r="AU264" s="237" t="s">
        <v>87</v>
      </c>
      <c r="AV264" s="13" t="s">
        <v>85</v>
      </c>
      <c r="AW264" s="13" t="s">
        <v>5</v>
      </c>
      <c r="AX264" s="13" t="s">
        <v>77</v>
      </c>
      <c r="AY264" s="237" t="s">
        <v>132</v>
      </c>
    </row>
    <row r="265" s="13" customFormat="1">
      <c r="A265" s="13"/>
      <c r="B265" s="227"/>
      <c r="C265" s="228"/>
      <c r="D265" s="229" t="s">
        <v>144</v>
      </c>
      <c r="E265" s="230" t="s">
        <v>20</v>
      </c>
      <c r="F265" s="231" t="s">
        <v>464</v>
      </c>
      <c r="G265" s="228"/>
      <c r="H265" s="230" t="s">
        <v>20</v>
      </c>
      <c r="I265" s="232"/>
      <c r="J265" s="232"/>
      <c r="K265" s="228"/>
      <c r="L265" s="228"/>
      <c r="M265" s="233"/>
      <c r="N265" s="234"/>
      <c r="O265" s="235"/>
      <c r="P265" s="235"/>
      <c r="Q265" s="235"/>
      <c r="R265" s="235"/>
      <c r="S265" s="235"/>
      <c r="T265" s="235"/>
      <c r="U265" s="235"/>
      <c r="V265" s="235"/>
      <c r="W265" s="235"/>
      <c r="X265" s="236"/>
      <c r="Y265" s="13"/>
      <c r="Z265" s="13"/>
      <c r="AA265" s="13"/>
      <c r="AB265" s="13"/>
      <c r="AC265" s="13"/>
      <c r="AD265" s="13"/>
      <c r="AE265" s="13"/>
      <c r="AT265" s="237" t="s">
        <v>144</v>
      </c>
      <c r="AU265" s="237" t="s">
        <v>87</v>
      </c>
      <c r="AV265" s="13" t="s">
        <v>85</v>
      </c>
      <c r="AW265" s="13" t="s">
        <v>5</v>
      </c>
      <c r="AX265" s="13" t="s">
        <v>77</v>
      </c>
      <c r="AY265" s="237" t="s">
        <v>132</v>
      </c>
    </row>
    <row r="266" s="14" customFormat="1">
      <c r="A266" s="14"/>
      <c r="B266" s="238"/>
      <c r="C266" s="239"/>
      <c r="D266" s="229" t="s">
        <v>144</v>
      </c>
      <c r="E266" s="240" t="s">
        <v>20</v>
      </c>
      <c r="F266" s="241" t="s">
        <v>465</v>
      </c>
      <c r="G266" s="239"/>
      <c r="H266" s="242">
        <v>2</v>
      </c>
      <c r="I266" s="243"/>
      <c r="J266" s="243"/>
      <c r="K266" s="239"/>
      <c r="L266" s="239"/>
      <c r="M266" s="244"/>
      <c r="N266" s="245"/>
      <c r="O266" s="246"/>
      <c r="P266" s="246"/>
      <c r="Q266" s="246"/>
      <c r="R266" s="246"/>
      <c r="S266" s="246"/>
      <c r="T266" s="246"/>
      <c r="U266" s="246"/>
      <c r="V266" s="246"/>
      <c r="W266" s="246"/>
      <c r="X266" s="247"/>
      <c r="Y266" s="14"/>
      <c r="Z266" s="14"/>
      <c r="AA266" s="14"/>
      <c r="AB266" s="14"/>
      <c r="AC266" s="14"/>
      <c r="AD266" s="14"/>
      <c r="AE266" s="14"/>
      <c r="AT266" s="248" t="s">
        <v>144</v>
      </c>
      <c r="AU266" s="248" t="s">
        <v>87</v>
      </c>
      <c r="AV266" s="14" t="s">
        <v>87</v>
      </c>
      <c r="AW266" s="14" t="s">
        <v>5</v>
      </c>
      <c r="AX266" s="14" t="s">
        <v>85</v>
      </c>
      <c r="AY266" s="248" t="s">
        <v>132</v>
      </c>
    </row>
    <row r="267" s="2" customFormat="1" ht="16.5" customHeight="1">
      <c r="A267" s="39"/>
      <c r="B267" s="40"/>
      <c r="C267" s="249" t="s">
        <v>466</v>
      </c>
      <c r="D267" s="249" t="s">
        <v>175</v>
      </c>
      <c r="E267" s="250" t="s">
        <v>467</v>
      </c>
      <c r="F267" s="251" t="s">
        <v>468</v>
      </c>
      <c r="G267" s="252" t="s">
        <v>138</v>
      </c>
      <c r="H267" s="253">
        <v>2</v>
      </c>
      <c r="I267" s="254"/>
      <c r="J267" s="255"/>
      <c r="K267" s="256">
        <f>ROUND(P267*H267,2)</f>
        <v>0</v>
      </c>
      <c r="L267" s="251" t="s">
        <v>20</v>
      </c>
      <c r="M267" s="257"/>
      <c r="N267" s="258" t="s">
        <v>20</v>
      </c>
      <c r="O267" s="216" t="s">
        <v>46</v>
      </c>
      <c r="P267" s="217">
        <f>I267+J267</f>
        <v>0</v>
      </c>
      <c r="Q267" s="217">
        <f>ROUND(I267*H267,2)</f>
        <v>0</v>
      </c>
      <c r="R267" s="217">
        <f>ROUND(J267*H267,2)</f>
        <v>0</v>
      </c>
      <c r="S267" s="85"/>
      <c r="T267" s="218">
        <f>S267*H267</f>
        <v>0</v>
      </c>
      <c r="U267" s="218">
        <v>0</v>
      </c>
      <c r="V267" s="218">
        <f>U267*H267</f>
        <v>0</v>
      </c>
      <c r="W267" s="218">
        <v>0</v>
      </c>
      <c r="X267" s="219">
        <f>W267*H267</f>
        <v>0</v>
      </c>
      <c r="Y267" s="39"/>
      <c r="Z267" s="39"/>
      <c r="AA267" s="39"/>
      <c r="AB267" s="39"/>
      <c r="AC267" s="39"/>
      <c r="AD267" s="39"/>
      <c r="AE267" s="39"/>
      <c r="AR267" s="220" t="s">
        <v>365</v>
      </c>
      <c r="AT267" s="220" t="s">
        <v>175</v>
      </c>
      <c r="AU267" s="220" t="s">
        <v>87</v>
      </c>
      <c r="AY267" s="18" t="s">
        <v>132</v>
      </c>
      <c r="BE267" s="221">
        <f>IF(O267="základní",K267,0)</f>
        <v>0</v>
      </c>
      <c r="BF267" s="221">
        <f>IF(O267="snížená",K267,0)</f>
        <v>0</v>
      </c>
      <c r="BG267" s="221">
        <f>IF(O267="zákl. přenesená",K267,0)</f>
        <v>0</v>
      </c>
      <c r="BH267" s="221">
        <f>IF(O267="sníž. přenesená",K267,0)</f>
        <v>0</v>
      </c>
      <c r="BI267" s="221">
        <f>IF(O267="nulová",K267,0)</f>
        <v>0</v>
      </c>
      <c r="BJ267" s="18" t="s">
        <v>85</v>
      </c>
      <c r="BK267" s="221">
        <f>ROUND(P267*H267,2)</f>
        <v>0</v>
      </c>
      <c r="BL267" s="18" t="s">
        <v>365</v>
      </c>
      <c r="BM267" s="220" t="s">
        <v>469</v>
      </c>
    </row>
    <row r="268" s="2" customFormat="1" ht="24.15" customHeight="1">
      <c r="A268" s="39"/>
      <c r="B268" s="40"/>
      <c r="C268" s="208" t="s">
        <v>470</v>
      </c>
      <c r="D268" s="208" t="s">
        <v>135</v>
      </c>
      <c r="E268" s="209" t="s">
        <v>471</v>
      </c>
      <c r="F268" s="210" t="s">
        <v>472</v>
      </c>
      <c r="G268" s="211" t="s">
        <v>138</v>
      </c>
      <c r="H268" s="212">
        <v>2</v>
      </c>
      <c r="I268" s="213"/>
      <c r="J268" s="213"/>
      <c r="K268" s="214">
        <f>ROUND(P268*H268,2)</f>
        <v>0</v>
      </c>
      <c r="L268" s="210" t="s">
        <v>139</v>
      </c>
      <c r="M268" s="45"/>
      <c r="N268" s="215" t="s">
        <v>20</v>
      </c>
      <c r="O268" s="216" t="s">
        <v>46</v>
      </c>
      <c r="P268" s="217">
        <f>I268+J268</f>
        <v>0</v>
      </c>
      <c r="Q268" s="217">
        <f>ROUND(I268*H268,2)</f>
        <v>0</v>
      </c>
      <c r="R268" s="217">
        <f>ROUND(J268*H268,2)</f>
        <v>0</v>
      </c>
      <c r="S268" s="85"/>
      <c r="T268" s="218">
        <f>S268*H268</f>
        <v>0</v>
      </c>
      <c r="U268" s="218">
        <v>1.0000000000000001E-05</v>
      </c>
      <c r="V268" s="218">
        <f>U268*H268</f>
        <v>2.0000000000000002E-05</v>
      </c>
      <c r="W268" s="218">
        <v>0</v>
      </c>
      <c r="X268" s="219">
        <f>W268*H268</f>
        <v>0</v>
      </c>
      <c r="Y268" s="39"/>
      <c r="Z268" s="39"/>
      <c r="AA268" s="39"/>
      <c r="AB268" s="39"/>
      <c r="AC268" s="39"/>
      <c r="AD268" s="39"/>
      <c r="AE268" s="39"/>
      <c r="AR268" s="220" t="s">
        <v>356</v>
      </c>
      <c r="AT268" s="220" t="s">
        <v>135</v>
      </c>
      <c r="AU268" s="220" t="s">
        <v>87</v>
      </c>
      <c r="AY268" s="18" t="s">
        <v>132</v>
      </c>
      <c r="BE268" s="221">
        <f>IF(O268="základní",K268,0)</f>
        <v>0</v>
      </c>
      <c r="BF268" s="221">
        <f>IF(O268="snížená",K268,0)</f>
        <v>0</v>
      </c>
      <c r="BG268" s="221">
        <f>IF(O268="zákl. přenesená",K268,0)</f>
        <v>0</v>
      </c>
      <c r="BH268" s="221">
        <f>IF(O268="sníž. přenesená",K268,0)</f>
        <v>0</v>
      </c>
      <c r="BI268" s="221">
        <f>IF(O268="nulová",K268,0)</f>
        <v>0</v>
      </c>
      <c r="BJ268" s="18" t="s">
        <v>85</v>
      </c>
      <c r="BK268" s="221">
        <f>ROUND(P268*H268,2)</f>
        <v>0</v>
      </c>
      <c r="BL268" s="18" t="s">
        <v>356</v>
      </c>
      <c r="BM268" s="220" t="s">
        <v>473</v>
      </c>
    </row>
    <row r="269" s="2" customFormat="1">
      <c r="A269" s="39"/>
      <c r="B269" s="40"/>
      <c r="C269" s="41"/>
      <c r="D269" s="222" t="s">
        <v>142</v>
      </c>
      <c r="E269" s="41"/>
      <c r="F269" s="223" t="s">
        <v>474</v>
      </c>
      <c r="G269" s="41"/>
      <c r="H269" s="41"/>
      <c r="I269" s="224"/>
      <c r="J269" s="224"/>
      <c r="K269" s="41"/>
      <c r="L269" s="41"/>
      <c r="M269" s="45"/>
      <c r="N269" s="225"/>
      <c r="O269" s="226"/>
      <c r="P269" s="85"/>
      <c r="Q269" s="85"/>
      <c r="R269" s="85"/>
      <c r="S269" s="85"/>
      <c r="T269" s="85"/>
      <c r="U269" s="85"/>
      <c r="V269" s="85"/>
      <c r="W269" s="85"/>
      <c r="X269" s="86"/>
      <c r="Y269" s="39"/>
      <c r="Z269" s="39"/>
      <c r="AA269" s="39"/>
      <c r="AB269" s="39"/>
      <c r="AC269" s="39"/>
      <c r="AD269" s="39"/>
      <c r="AE269" s="39"/>
      <c r="AT269" s="18" t="s">
        <v>142</v>
      </c>
      <c r="AU269" s="18" t="s">
        <v>87</v>
      </c>
    </row>
    <row r="270" s="13" customFormat="1">
      <c r="A270" s="13"/>
      <c r="B270" s="227"/>
      <c r="C270" s="228"/>
      <c r="D270" s="229" t="s">
        <v>144</v>
      </c>
      <c r="E270" s="230" t="s">
        <v>20</v>
      </c>
      <c r="F270" s="231" t="s">
        <v>475</v>
      </c>
      <c r="G270" s="228"/>
      <c r="H270" s="230" t="s">
        <v>20</v>
      </c>
      <c r="I270" s="232"/>
      <c r="J270" s="232"/>
      <c r="K270" s="228"/>
      <c r="L270" s="228"/>
      <c r="M270" s="233"/>
      <c r="N270" s="234"/>
      <c r="O270" s="235"/>
      <c r="P270" s="235"/>
      <c r="Q270" s="235"/>
      <c r="R270" s="235"/>
      <c r="S270" s="235"/>
      <c r="T270" s="235"/>
      <c r="U270" s="235"/>
      <c r="V270" s="235"/>
      <c r="W270" s="235"/>
      <c r="X270" s="236"/>
      <c r="Y270" s="13"/>
      <c r="Z270" s="13"/>
      <c r="AA270" s="13"/>
      <c r="AB270" s="13"/>
      <c r="AC270" s="13"/>
      <c r="AD270" s="13"/>
      <c r="AE270" s="13"/>
      <c r="AT270" s="237" t="s">
        <v>144</v>
      </c>
      <c r="AU270" s="237" t="s">
        <v>87</v>
      </c>
      <c r="AV270" s="13" t="s">
        <v>85</v>
      </c>
      <c r="AW270" s="13" t="s">
        <v>5</v>
      </c>
      <c r="AX270" s="13" t="s">
        <v>77</v>
      </c>
      <c r="AY270" s="237" t="s">
        <v>132</v>
      </c>
    </row>
    <row r="271" s="14" customFormat="1">
      <c r="A271" s="14"/>
      <c r="B271" s="238"/>
      <c r="C271" s="239"/>
      <c r="D271" s="229" t="s">
        <v>144</v>
      </c>
      <c r="E271" s="240" t="s">
        <v>20</v>
      </c>
      <c r="F271" s="241" t="s">
        <v>146</v>
      </c>
      <c r="G271" s="239"/>
      <c r="H271" s="242">
        <v>2</v>
      </c>
      <c r="I271" s="243"/>
      <c r="J271" s="243"/>
      <c r="K271" s="239"/>
      <c r="L271" s="239"/>
      <c r="M271" s="244"/>
      <c r="N271" s="245"/>
      <c r="O271" s="246"/>
      <c r="P271" s="246"/>
      <c r="Q271" s="246"/>
      <c r="R271" s="246"/>
      <c r="S271" s="246"/>
      <c r="T271" s="246"/>
      <c r="U271" s="246"/>
      <c r="V271" s="246"/>
      <c r="W271" s="246"/>
      <c r="X271" s="247"/>
      <c r="Y271" s="14"/>
      <c r="Z271" s="14"/>
      <c r="AA271" s="14"/>
      <c r="AB271" s="14"/>
      <c r="AC271" s="14"/>
      <c r="AD271" s="14"/>
      <c r="AE271" s="14"/>
      <c r="AT271" s="248" t="s">
        <v>144</v>
      </c>
      <c r="AU271" s="248" t="s">
        <v>87</v>
      </c>
      <c r="AV271" s="14" t="s">
        <v>87</v>
      </c>
      <c r="AW271" s="14" t="s">
        <v>5</v>
      </c>
      <c r="AX271" s="14" t="s">
        <v>85</v>
      </c>
      <c r="AY271" s="248" t="s">
        <v>132</v>
      </c>
    </row>
    <row r="272" s="2" customFormat="1" ht="16.5" customHeight="1">
      <c r="A272" s="39"/>
      <c r="B272" s="40"/>
      <c r="C272" s="249" t="s">
        <v>476</v>
      </c>
      <c r="D272" s="249" t="s">
        <v>175</v>
      </c>
      <c r="E272" s="250" t="s">
        <v>477</v>
      </c>
      <c r="F272" s="251" t="s">
        <v>478</v>
      </c>
      <c r="G272" s="252" t="s">
        <v>138</v>
      </c>
      <c r="H272" s="253">
        <v>2</v>
      </c>
      <c r="I272" s="254"/>
      <c r="J272" s="255"/>
      <c r="K272" s="256">
        <f>ROUND(P272*H272,2)</f>
        <v>0</v>
      </c>
      <c r="L272" s="251" t="s">
        <v>20</v>
      </c>
      <c r="M272" s="257"/>
      <c r="N272" s="258" t="s">
        <v>20</v>
      </c>
      <c r="O272" s="216" t="s">
        <v>46</v>
      </c>
      <c r="P272" s="217">
        <f>I272+J272</f>
        <v>0</v>
      </c>
      <c r="Q272" s="217">
        <f>ROUND(I272*H272,2)</f>
        <v>0</v>
      </c>
      <c r="R272" s="217">
        <f>ROUND(J272*H272,2)</f>
        <v>0</v>
      </c>
      <c r="S272" s="85"/>
      <c r="T272" s="218">
        <f>S272*H272</f>
        <v>0</v>
      </c>
      <c r="U272" s="218">
        <v>0</v>
      </c>
      <c r="V272" s="218">
        <f>U272*H272</f>
        <v>0</v>
      </c>
      <c r="W272" s="218">
        <v>0</v>
      </c>
      <c r="X272" s="219">
        <f>W272*H272</f>
        <v>0</v>
      </c>
      <c r="Y272" s="39"/>
      <c r="Z272" s="39"/>
      <c r="AA272" s="39"/>
      <c r="AB272" s="39"/>
      <c r="AC272" s="39"/>
      <c r="AD272" s="39"/>
      <c r="AE272" s="39"/>
      <c r="AR272" s="220" t="s">
        <v>376</v>
      </c>
      <c r="AT272" s="220" t="s">
        <v>175</v>
      </c>
      <c r="AU272" s="220" t="s">
        <v>87</v>
      </c>
      <c r="AY272" s="18" t="s">
        <v>132</v>
      </c>
      <c r="BE272" s="221">
        <f>IF(O272="základní",K272,0)</f>
        <v>0</v>
      </c>
      <c r="BF272" s="221">
        <f>IF(O272="snížená",K272,0)</f>
        <v>0</v>
      </c>
      <c r="BG272" s="221">
        <f>IF(O272="zákl. přenesená",K272,0)</f>
        <v>0</v>
      </c>
      <c r="BH272" s="221">
        <f>IF(O272="sníž. přenesená",K272,0)</f>
        <v>0</v>
      </c>
      <c r="BI272" s="221">
        <f>IF(O272="nulová",K272,0)</f>
        <v>0</v>
      </c>
      <c r="BJ272" s="18" t="s">
        <v>85</v>
      </c>
      <c r="BK272" s="221">
        <f>ROUND(P272*H272,2)</f>
        <v>0</v>
      </c>
      <c r="BL272" s="18" t="s">
        <v>356</v>
      </c>
      <c r="BM272" s="220" t="s">
        <v>479</v>
      </c>
    </row>
    <row r="273" s="12" customFormat="1" ht="22.8" customHeight="1">
      <c r="A273" s="12"/>
      <c r="B273" s="191"/>
      <c r="C273" s="192"/>
      <c r="D273" s="193" t="s">
        <v>76</v>
      </c>
      <c r="E273" s="206" t="s">
        <v>480</v>
      </c>
      <c r="F273" s="206" t="s">
        <v>481</v>
      </c>
      <c r="G273" s="192"/>
      <c r="H273" s="192"/>
      <c r="I273" s="195"/>
      <c r="J273" s="195"/>
      <c r="K273" s="207">
        <f>BK273</f>
        <v>0</v>
      </c>
      <c r="L273" s="192"/>
      <c r="M273" s="197"/>
      <c r="N273" s="198"/>
      <c r="O273" s="199"/>
      <c r="P273" s="199"/>
      <c r="Q273" s="200">
        <f>SUM(Q274:Q288)</f>
        <v>0</v>
      </c>
      <c r="R273" s="200">
        <f>SUM(R274:R288)</f>
        <v>0</v>
      </c>
      <c r="S273" s="199"/>
      <c r="T273" s="201">
        <f>SUM(T274:T288)</f>
        <v>0</v>
      </c>
      <c r="U273" s="199"/>
      <c r="V273" s="201">
        <f>SUM(V274:V288)</f>
        <v>0.075679999999999997</v>
      </c>
      <c r="W273" s="199"/>
      <c r="X273" s="202">
        <f>SUM(X274:X288)</f>
        <v>0.76800000000000002</v>
      </c>
      <c r="Y273" s="12"/>
      <c r="Z273" s="12"/>
      <c r="AA273" s="12"/>
      <c r="AB273" s="12"/>
      <c r="AC273" s="12"/>
      <c r="AD273" s="12"/>
      <c r="AE273" s="12"/>
      <c r="AR273" s="203" t="s">
        <v>85</v>
      </c>
      <c r="AT273" s="204" t="s">
        <v>76</v>
      </c>
      <c r="AU273" s="204" t="s">
        <v>85</v>
      </c>
      <c r="AY273" s="203" t="s">
        <v>132</v>
      </c>
      <c r="BK273" s="205">
        <f>SUM(BK274:BK288)</f>
        <v>0</v>
      </c>
    </row>
    <row r="274" s="2" customFormat="1" ht="24.15" customHeight="1">
      <c r="A274" s="39"/>
      <c r="B274" s="40"/>
      <c r="C274" s="208" t="s">
        <v>482</v>
      </c>
      <c r="D274" s="208" t="s">
        <v>135</v>
      </c>
      <c r="E274" s="209" t="s">
        <v>483</v>
      </c>
      <c r="F274" s="210" t="s">
        <v>484</v>
      </c>
      <c r="G274" s="211" t="s">
        <v>246</v>
      </c>
      <c r="H274" s="212">
        <v>32</v>
      </c>
      <c r="I274" s="213"/>
      <c r="J274" s="213"/>
      <c r="K274" s="214">
        <f>ROUND(P274*H274,2)</f>
        <v>0</v>
      </c>
      <c r="L274" s="210" t="s">
        <v>139</v>
      </c>
      <c r="M274" s="45"/>
      <c r="N274" s="215" t="s">
        <v>20</v>
      </c>
      <c r="O274" s="216" t="s">
        <v>46</v>
      </c>
      <c r="P274" s="217">
        <f>I274+J274</f>
        <v>0</v>
      </c>
      <c r="Q274" s="217">
        <f>ROUND(I274*H274,2)</f>
        <v>0</v>
      </c>
      <c r="R274" s="217">
        <f>ROUND(J274*H274,2)</f>
        <v>0</v>
      </c>
      <c r="S274" s="85"/>
      <c r="T274" s="218">
        <f>S274*H274</f>
        <v>0</v>
      </c>
      <c r="U274" s="218">
        <v>0</v>
      </c>
      <c r="V274" s="218">
        <f>U274*H274</f>
        <v>0</v>
      </c>
      <c r="W274" s="218">
        <v>0.024</v>
      </c>
      <c r="X274" s="219">
        <f>W274*H274</f>
        <v>0.76800000000000002</v>
      </c>
      <c r="Y274" s="39"/>
      <c r="Z274" s="39"/>
      <c r="AA274" s="39"/>
      <c r="AB274" s="39"/>
      <c r="AC274" s="39"/>
      <c r="AD274" s="39"/>
      <c r="AE274" s="39"/>
      <c r="AR274" s="220" t="s">
        <v>140</v>
      </c>
      <c r="AT274" s="220" t="s">
        <v>135</v>
      </c>
      <c r="AU274" s="220" t="s">
        <v>87</v>
      </c>
      <c r="AY274" s="18" t="s">
        <v>132</v>
      </c>
      <c r="BE274" s="221">
        <f>IF(O274="základní",K274,0)</f>
        <v>0</v>
      </c>
      <c r="BF274" s="221">
        <f>IF(O274="snížená",K274,0)</f>
        <v>0</v>
      </c>
      <c r="BG274" s="221">
        <f>IF(O274="zákl. přenesená",K274,0)</f>
        <v>0</v>
      </c>
      <c r="BH274" s="221">
        <f>IF(O274="sníž. přenesená",K274,0)</f>
        <v>0</v>
      </c>
      <c r="BI274" s="221">
        <f>IF(O274="nulová",K274,0)</f>
        <v>0</v>
      </c>
      <c r="BJ274" s="18" t="s">
        <v>85</v>
      </c>
      <c r="BK274" s="221">
        <f>ROUND(P274*H274,2)</f>
        <v>0</v>
      </c>
      <c r="BL274" s="18" t="s">
        <v>140</v>
      </c>
      <c r="BM274" s="220" t="s">
        <v>485</v>
      </c>
    </row>
    <row r="275" s="2" customFormat="1">
      <c r="A275" s="39"/>
      <c r="B275" s="40"/>
      <c r="C275" s="41"/>
      <c r="D275" s="222" t="s">
        <v>142</v>
      </c>
      <c r="E275" s="41"/>
      <c r="F275" s="223" t="s">
        <v>486</v>
      </c>
      <c r="G275" s="41"/>
      <c r="H275" s="41"/>
      <c r="I275" s="224"/>
      <c r="J275" s="224"/>
      <c r="K275" s="41"/>
      <c r="L275" s="41"/>
      <c r="M275" s="45"/>
      <c r="N275" s="225"/>
      <c r="O275" s="226"/>
      <c r="P275" s="85"/>
      <c r="Q275" s="85"/>
      <c r="R275" s="85"/>
      <c r="S275" s="85"/>
      <c r="T275" s="85"/>
      <c r="U275" s="85"/>
      <c r="V275" s="85"/>
      <c r="W275" s="85"/>
      <c r="X275" s="86"/>
      <c r="Y275" s="39"/>
      <c r="Z275" s="39"/>
      <c r="AA275" s="39"/>
      <c r="AB275" s="39"/>
      <c r="AC275" s="39"/>
      <c r="AD275" s="39"/>
      <c r="AE275" s="39"/>
      <c r="AT275" s="18" t="s">
        <v>142</v>
      </c>
      <c r="AU275" s="18" t="s">
        <v>87</v>
      </c>
    </row>
    <row r="276" s="13" customFormat="1">
      <c r="A276" s="13"/>
      <c r="B276" s="227"/>
      <c r="C276" s="228"/>
      <c r="D276" s="229" t="s">
        <v>144</v>
      </c>
      <c r="E276" s="230" t="s">
        <v>20</v>
      </c>
      <c r="F276" s="231" t="s">
        <v>487</v>
      </c>
      <c r="G276" s="228"/>
      <c r="H276" s="230" t="s">
        <v>20</v>
      </c>
      <c r="I276" s="232"/>
      <c r="J276" s="232"/>
      <c r="K276" s="228"/>
      <c r="L276" s="228"/>
      <c r="M276" s="233"/>
      <c r="N276" s="234"/>
      <c r="O276" s="235"/>
      <c r="P276" s="235"/>
      <c r="Q276" s="235"/>
      <c r="R276" s="235"/>
      <c r="S276" s="235"/>
      <c r="T276" s="235"/>
      <c r="U276" s="235"/>
      <c r="V276" s="235"/>
      <c r="W276" s="235"/>
      <c r="X276" s="236"/>
      <c r="Y276" s="13"/>
      <c r="Z276" s="13"/>
      <c r="AA276" s="13"/>
      <c r="AB276" s="13"/>
      <c r="AC276" s="13"/>
      <c r="AD276" s="13"/>
      <c r="AE276" s="13"/>
      <c r="AT276" s="237" t="s">
        <v>144</v>
      </c>
      <c r="AU276" s="237" t="s">
        <v>87</v>
      </c>
      <c r="AV276" s="13" t="s">
        <v>85</v>
      </c>
      <c r="AW276" s="13" t="s">
        <v>5</v>
      </c>
      <c r="AX276" s="13" t="s">
        <v>77</v>
      </c>
      <c r="AY276" s="237" t="s">
        <v>132</v>
      </c>
    </row>
    <row r="277" s="13" customFormat="1">
      <c r="A277" s="13"/>
      <c r="B277" s="227"/>
      <c r="C277" s="228"/>
      <c r="D277" s="229" t="s">
        <v>144</v>
      </c>
      <c r="E277" s="230" t="s">
        <v>20</v>
      </c>
      <c r="F277" s="231" t="s">
        <v>488</v>
      </c>
      <c r="G277" s="228"/>
      <c r="H277" s="230" t="s">
        <v>20</v>
      </c>
      <c r="I277" s="232"/>
      <c r="J277" s="232"/>
      <c r="K277" s="228"/>
      <c r="L277" s="228"/>
      <c r="M277" s="233"/>
      <c r="N277" s="234"/>
      <c r="O277" s="235"/>
      <c r="P277" s="235"/>
      <c r="Q277" s="235"/>
      <c r="R277" s="235"/>
      <c r="S277" s="235"/>
      <c r="T277" s="235"/>
      <c r="U277" s="235"/>
      <c r="V277" s="235"/>
      <c r="W277" s="235"/>
      <c r="X277" s="236"/>
      <c r="Y277" s="13"/>
      <c r="Z277" s="13"/>
      <c r="AA277" s="13"/>
      <c r="AB277" s="13"/>
      <c r="AC277" s="13"/>
      <c r="AD277" s="13"/>
      <c r="AE277" s="13"/>
      <c r="AT277" s="237" t="s">
        <v>144</v>
      </c>
      <c r="AU277" s="237" t="s">
        <v>87</v>
      </c>
      <c r="AV277" s="13" t="s">
        <v>85</v>
      </c>
      <c r="AW277" s="13" t="s">
        <v>5</v>
      </c>
      <c r="AX277" s="13" t="s">
        <v>77</v>
      </c>
      <c r="AY277" s="237" t="s">
        <v>132</v>
      </c>
    </row>
    <row r="278" s="14" customFormat="1">
      <c r="A278" s="14"/>
      <c r="B278" s="238"/>
      <c r="C278" s="239"/>
      <c r="D278" s="229" t="s">
        <v>144</v>
      </c>
      <c r="E278" s="240" t="s">
        <v>20</v>
      </c>
      <c r="F278" s="241" t="s">
        <v>489</v>
      </c>
      <c r="G278" s="239"/>
      <c r="H278" s="242">
        <v>32</v>
      </c>
      <c r="I278" s="243"/>
      <c r="J278" s="243"/>
      <c r="K278" s="239"/>
      <c r="L278" s="239"/>
      <c r="M278" s="244"/>
      <c r="N278" s="245"/>
      <c r="O278" s="246"/>
      <c r="P278" s="246"/>
      <c r="Q278" s="246"/>
      <c r="R278" s="246"/>
      <c r="S278" s="246"/>
      <c r="T278" s="246"/>
      <c r="U278" s="246"/>
      <c r="V278" s="246"/>
      <c r="W278" s="246"/>
      <c r="X278" s="247"/>
      <c r="Y278" s="14"/>
      <c r="Z278" s="14"/>
      <c r="AA278" s="14"/>
      <c r="AB278" s="14"/>
      <c r="AC278" s="14"/>
      <c r="AD278" s="14"/>
      <c r="AE278" s="14"/>
      <c r="AT278" s="248" t="s">
        <v>144</v>
      </c>
      <c r="AU278" s="248" t="s">
        <v>87</v>
      </c>
      <c r="AV278" s="14" t="s">
        <v>87</v>
      </c>
      <c r="AW278" s="14" t="s">
        <v>5</v>
      </c>
      <c r="AX278" s="14" t="s">
        <v>85</v>
      </c>
      <c r="AY278" s="248" t="s">
        <v>132</v>
      </c>
    </row>
    <row r="279" s="2" customFormat="1">
      <c r="A279" s="39"/>
      <c r="B279" s="40"/>
      <c r="C279" s="208" t="s">
        <v>490</v>
      </c>
      <c r="D279" s="208" t="s">
        <v>135</v>
      </c>
      <c r="E279" s="209" t="s">
        <v>491</v>
      </c>
      <c r="F279" s="210" t="s">
        <v>492</v>
      </c>
      <c r="G279" s="211" t="s">
        <v>246</v>
      </c>
      <c r="H279" s="212">
        <v>32</v>
      </c>
      <c r="I279" s="213"/>
      <c r="J279" s="213"/>
      <c r="K279" s="214">
        <f>ROUND(P279*H279,2)</f>
        <v>0</v>
      </c>
      <c r="L279" s="210" t="s">
        <v>139</v>
      </c>
      <c r="M279" s="45"/>
      <c r="N279" s="215" t="s">
        <v>20</v>
      </c>
      <c r="O279" s="216" t="s">
        <v>46</v>
      </c>
      <c r="P279" s="217">
        <f>I279+J279</f>
        <v>0</v>
      </c>
      <c r="Q279" s="217">
        <f>ROUND(I279*H279,2)</f>
        <v>0</v>
      </c>
      <c r="R279" s="217">
        <f>ROUND(J279*H279,2)</f>
        <v>0</v>
      </c>
      <c r="S279" s="85"/>
      <c r="T279" s="218">
        <f>S279*H279</f>
        <v>0</v>
      </c>
      <c r="U279" s="218">
        <v>0.0017799999999999999</v>
      </c>
      <c r="V279" s="218">
        <f>U279*H279</f>
        <v>0.056959999999999997</v>
      </c>
      <c r="W279" s="218">
        <v>0</v>
      </c>
      <c r="X279" s="219">
        <f>W279*H279</f>
        <v>0</v>
      </c>
      <c r="Y279" s="39"/>
      <c r="Z279" s="39"/>
      <c r="AA279" s="39"/>
      <c r="AB279" s="39"/>
      <c r="AC279" s="39"/>
      <c r="AD279" s="39"/>
      <c r="AE279" s="39"/>
      <c r="AR279" s="220" t="s">
        <v>140</v>
      </c>
      <c r="AT279" s="220" t="s">
        <v>135</v>
      </c>
      <c r="AU279" s="220" t="s">
        <v>87</v>
      </c>
      <c r="AY279" s="18" t="s">
        <v>132</v>
      </c>
      <c r="BE279" s="221">
        <f>IF(O279="základní",K279,0)</f>
        <v>0</v>
      </c>
      <c r="BF279" s="221">
        <f>IF(O279="snížená",K279,0)</f>
        <v>0</v>
      </c>
      <c r="BG279" s="221">
        <f>IF(O279="zákl. přenesená",K279,0)</f>
        <v>0</v>
      </c>
      <c r="BH279" s="221">
        <f>IF(O279="sníž. přenesená",K279,0)</f>
        <v>0</v>
      </c>
      <c r="BI279" s="221">
        <f>IF(O279="nulová",K279,0)</f>
        <v>0</v>
      </c>
      <c r="BJ279" s="18" t="s">
        <v>85</v>
      </c>
      <c r="BK279" s="221">
        <f>ROUND(P279*H279,2)</f>
        <v>0</v>
      </c>
      <c r="BL279" s="18" t="s">
        <v>140</v>
      </c>
      <c r="BM279" s="220" t="s">
        <v>493</v>
      </c>
    </row>
    <row r="280" s="2" customFormat="1">
      <c r="A280" s="39"/>
      <c r="B280" s="40"/>
      <c r="C280" s="41"/>
      <c r="D280" s="222" t="s">
        <v>142</v>
      </c>
      <c r="E280" s="41"/>
      <c r="F280" s="223" t="s">
        <v>494</v>
      </c>
      <c r="G280" s="41"/>
      <c r="H280" s="41"/>
      <c r="I280" s="224"/>
      <c r="J280" s="224"/>
      <c r="K280" s="41"/>
      <c r="L280" s="41"/>
      <c r="M280" s="45"/>
      <c r="N280" s="225"/>
      <c r="O280" s="226"/>
      <c r="P280" s="85"/>
      <c r="Q280" s="85"/>
      <c r="R280" s="85"/>
      <c r="S280" s="85"/>
      <c r="T280" s="85"/>
      <c r="U280" s="85"/>
      <c r="V280" s="85"/>
      <c r="W280" s="85"/>
      <c r="X280" s="86"/>
      <c r="Y280" s="39"/>
      <c r="Z280" s="39"/>
      <c r="AA280" s="39"/>
      <c r="AB280" s="39"/>
      <c r="AC280" s="39"/>
      <c r="AD280" s="39"/>
      <c r="AE280" s="39"/>
      <c r="AT280" s="18" t="s">
        <v>142</v>
      </c>
      <c r="AU280" s="18" t="s">
        <v>87</v>
      </c>
    </row>
    <row r="281" s="13" customFormat="1">
      <c r="A281" s="13"/>
      <c r="B281" s="227"/>
      <c r="C281" s="228"/>
      <c r="D281" s="229" t="s">
        <v>144</v>
      </c>
      <c r="E281" s="230" t="s">
        <v>20</v>
      </c>
      <c r="F281" s="231" t="s">
        <v>487</v>
      </c>
      <c r="G281" s="228"/>
      <c r="H281" s="230" t="s">
        <v>20</v>
      </c>
      <c r="I281" s="232"/>
      <c r="J281" s="232"/>
      <c r="K281" s="228"/>
      <c r="L281" s="228"/>
      <c r="M281" s="233"/>
      <c r="N281" s="234"/>
      <c r="O281" s="235"/>
      <c r="P281" s="235"/>
      <c r="Q281" s="235"/>
      <c r="R281" s="235"/>
      <c r="S281" s="235"/>
      <c r="T281" s="235"/>
      <c r="U281" s="235"/>
      <c r="V281" s="235"/>
      <c r="W281" s="235"/>
      <c r="X281" s="236"/>
      <c r="Y281" s="13"/>
      <c r="Z281" s="13"/>
      <c r="AA281" s="13"/>
      <c r="AB281" s="13"/>
      <c r="AC281" s="13"/>
      <c r="AD281" s="13"/>
      <c r="AE281" s="13"/>
      <c r="AT281" s="237" t="s">
        <v>144</v>
      </c>
      <c r="AU281" s="237" t="s">
        <v>87</v>
      </c>
      <c r="AV281" s="13" t="s">
        <v>85</v>
      </c>
      <c r="AW281" s="13" t="s">
        <v>5</v>
      </c>
      <c r="AX281" s="13" t="s">
        <v>77</v>
      </c>
      <c r="AY281" s="237" t="s">
        <v>132</v>
      </c>
    </row>
    <row r="282" s="13" customFormat="1">
      <c r="A282" s="13"/>
      <c r="B282" s="227"/>
      <c r="C282" s="228"/>
      <c r="D282" s="229" t="s">
        <v>144</v>
      </c>
      <c r="E282" s="230" t="s">
        <v>20</v>
      </c>
      <c r="F282" s="231" t="s">
        <v>488</v>
      </c>
      <c r="G282" s="228"/>
      <c r="H282" s="230" t="s">
        <v>20</v>
      </c>
      <c r="I282" s="232"/>
      <c r="J282" s="232"/>
      <c r="K282" s="228"/>
      <c r="L282" s="228"/>
      <c r="M282" s="233"/>
      <c r="N282" s="234"/>
      <c r="O282" s="235"/>
      <c r="P282" s="235"/>
      <c r="Q282" s="235"/>
      <c r="R282" s="235"/>
      <c r="S282" s="235"/>
      <c r="T282" s="235"/>
      <c r="U282" s="235"/>
      <c r="V282" s="235"/>
      <c r="W282" s="235"/>
      <c r="X282" s="236"/>
      <c r="Y282" s="13"/>
      <c r="Z282" s="13"/>
      <c r="AA282" s="13"/>
      <c r="AB282" s="13"/>
      <c r="AC282" s="13"/>
      <c r="AD282" s="13"/>
      <c r="AE282" s="13"/>
      <c r="AT282" s="237" t="s">
        <v>144</v>
      </c>
      <c r="AU282" s="237" t="s">
        <v>87</v>
      </c>
      <c r="AV282" s="13" t="s">
        <v>85</v>
      </c>
      <c r="AW282" s="13" t="s">
        <v>5</v>
      </c>
      <c r="AX282" s="13" t="s">
        <v>77</v>
      </c>
      <c r="AY282" s="237" t="s">
        <v>132</v>
      </c>
    </row>
    <row r="283" s="14" customFormat="1">
      <c r="A283" s="14"/>
      <c r="B283" s="238"/>
      <c r="C283" s="239"/>
      <c r="D283" s="229" t="s">
        <v>144</v>
      </c>
      <c r="E283" s="240" t="s">
        <v>20</v>
      </c>
      <c r="F283" s="241" t="s">
        <v>489</v>
      </c>
      <c r="G283" s="239"/>
      <c r="H283" s="242">
        <v>32</v>
      </c>
      <c r="I283" s="243"/>
      <c r="J283" s="243"/>
      <c r="K283" s="239"/>
      <c r="L283" s="239"/>
      <c r="M283" s="244"/>
      <c r="N283" s="245"/>
      <c r="O283" s="246"/>
      <c r="P283" s="246"/>
      <c r="Q283" s="246"/>
      <c r="R283" s="246"/>
      <c r="S283" s="246"/>
      <c r="T283" s="246"/>
      <c r="U283" s="246"/>
      <c r="V283" s="246"/>
      <c r="W283" s="246"/>
      <c r="X283" s="247"/>
      <c r="Y283" s="14"/>
      <c r="Z283" s="14"/>
      <c r="AA283" s="14"/>
      <c r="AB283" s="14"/>
      <c r="AC283" s="14"/>
      <c r="AD283" s="14"/>
      <c r="AE283" s="14"/>
      <c r="AT283" s="248" t="s">
        <v>144</v>
      </c>
      <c r="AU283" s="248" t="s">
        <v>87</v>
      </c>
      <c r="AV283" s="14" t="s">
        <v>87</v>
      </c>
      <c r="AW283" s="14" t="s">
        <v>5</v>
      </c>
      <c r="AX283" s="14" t="s">
        <v>85</v>
      </c>
      <c r="AY283" s="248" t="s">
        <v>132</v>
      </c>
    </row>
    <row r="284" s="2" customFormat="1">
      <c r="A284" s="39"/>
      <c r="B284" s="40"/>
      <c r="C284" s="208" t="s">
        <v>495</v>
      </c>
      <c r="D284" s="208" t="s">
        <v>135</v>
      </c>
      <c r="E284" s="209" t="s">
        <v>496</v>
      </c>
      <c r="F284" s="210" t="s">
        <v>497</v>
      </c>
      <c r="G284" s="211" t="s">
        <v>498</v>
      </c>
      <c r="H284" s="212">
        <v>3.6000000000000001</v>
      </c>
      <c r="I284" s="213"/>
      <c r="J284" s="213"/>
      <c r="K284" s="214">
        <f>ROUND(P284*H284,2)</f>
        <v>0</v>
      </c>
      <c r="L284" s="210" t="s">
        <v>139</v>
      </c>
      <c r="M284" s="45"/>
      <c r="N284" s="215" t="s">
        <v>20</v>
      </c>
      <c r="O284" s="216" t="s">
        <v>46</v>
      </c>
      <c r="P284" s="217">
        <f>I284+J284</f>
        <v>0</v>
      </c>
      <c r="Q284" s="217">
        <f>ROUND(I284*H284,2)</f>
        <v>0</v>
      </c>
      <c r="R284" s="217">
        <f>ROUND(J284*H284,2)</f>
        <v>0</v>
      </c>
      <c r="S284" s="85"/>
      <c r="T284" s="218">
        <f>S284*H284</f>
        <v>0</v>
      </c>
      <c r="U284" s="218">
        <v>0.0051999999999999998</v>
      </c>
      <c r="V284" s="218">
        <f>U284*H284</f>
        <v>0.018720000000000001</v>
      </c>
      <c r="W284" s="218">
        <v>0</v>
      </c>
      <c r="X284" s="219">
        <f>W284*H284</f>
        <v>0</v>
      </c>
      <c r="Y284" s="39"/>
      <c r="Z284" s="39"/>
      <c r="AA284" s="39"/>
      <c r="AB284" s="39"/>
      <c r="AC284" s="39"/>
      <c r="AD284" s="39"/>
      <c r="AE284" s="39"/>
      <c r="AR284" s="220" t="s">
        <v>140</v>
      </c>
      <c r="AT284" s="220" t="s">
        <v>135</v>
      </c>
      <c r="AU284" s="220" t="s">
        <v>87</v>
      </c>
      <c r="AY284" s="18" t="s">
        <v>132</v>
      </c>
      <c r="BE284" s="221">
        <f>IF(O284="základní",K284,0)</f>
        <v>0</v>
      </c>
      <c r="BF284" s="221">
        <f>IF(O284="snížená",K284,0)</f>
        <v>0</v>
      </c>
      <c r="BG284" s="221">
        <f>IF(O284="zákl. přenesená",K284,0)</f>
        <v>0</v>
      </c>
      <c r="BH284" s="221">
        <f>IF(O284="sníž. přenesená",K284,0)</f>
        <v>0</v>
      </c>
      <c r="BI284" s="221">
        <f>IF(O284="nulová",K284,0)</f>
        <v>0</v>
      </c>
      <c r="BJ284" s="18" t="s">
        <v>85</v>
      </c>
      <c r="BK284" s="221">
        <f>ROUND(P284*H284,2)</f>
        <v>0</v>
      </c>
      <c r="BL284" s="18" t="s">
        <v>140</v>
      </c>
      <c r="BM284" s="220" t="s">
        <v>499</v>
      </c>
    </row>
    <row r="285" s="2" customFormat="1">
      <c r="A285" s="39"/>
      <c r="B285" s="40"/>
      <c r="C285" s="41"/>
      <c r="D285" s="222" t="s">
        <v>142</v>
      </c>
      <c r="E285" s="41"/>
      <c r="F285" s="223" t="s">
        <v>500</v>
      </c>
      <c r="G285" s="41"/>
      <c r="H285" s="41"/>
      <c r="I285" s="224"/>
      <c r="J285" s="224"/>
      <c r="K285" s="41"/>
      <c r="L285" s="41"/>
      <c r="M285" s="45"/>
      <c r="N285" s="225"/>
      <c r="O285" s="226"/>
      <c r="P285" s="85"/>
      <c r="Q285" s="85"/>
      <c r="R285" s="85"/>
      <c r="S285" s="85"/>
      <c r="T285" s="85"/>
      <c r="U285" s="85"/>
      <c r="V285" s="85"/>
      <c r="W285" s="85"/>
      <c r="X285" s="86"/>
      <c r="Y285" s="39"/>
      <c r="Z285" s="39"/>
      <c r="AA285" s="39"/>
      <c r="AB285" s="39"/>
      <c r="AC285" s="39"/>
      <c r="AD285" s="39"/>
      <c r="AE285" s="39"/>
      <c r="AT285" s="18" t="s">
        <v>142</v>
      </c>
      <c r="AU285" s="18" t="s">
        <v>87</v>
      </c>
    </row>
    <row r="286" s="13" customFormat="1">
      <c r="A286" s="13"/>
      <c r="B286" s="227"/>
      <c r="C286" s="228"/>
      <c r="D286" s="229" t="s">
        <v>144</v>
      </c>
      <c r="E286" s="230" t="s">
        <v>20</v>
      </c>
      <c r="F286" s="231" t="s">
        <v>501</v>
      </c>
      <c r="G286" s="228"/>
      <c r="H286" s="230" t="s">
        <v>20</v>
      </c>
      <c r="I286" s="232"/>
      <c r="J286" s="232"/>
      <c r="K286" s="228"/>
      <c r="L286" s="228"/>
      <c r="M286" s="233"/>
      <c r="N286" s="234"/>
      <c r="O286" s="235"/>
      <c r="P286" s="235"/>
      <c r="Q286" s="235"/>
      <c r="R286" s="235"/>
      <c r="S286" s="235"/>
      <c r="T286" s="235"/>
      <c r="U286" s="235"/>
      <c r="V286" s="235"/>
      <c r="W286" s="235"/>
      <c r="X286" s="236"/>
      <c r="Y286" s="13"/>
      <c r="Z286" s="13"/>
      <c r="AA286" s="13"/>
      <c r="AB286" s="13"/>
      <c r="AC286" s="13"/>
      <c r="AD286" s="13"/>
      <c r="AE286" s="13"/>
      <c r="AT286" s="237" t="s">
        <v>144</v>
      </c>
      <c r="AU286" s="237" t="s">
        <v>87</v>
      </c>
      <c r="AV286" s="13" t="s">
        <v>85</v>
      </c>
      <c r="AW286" s="13" t="s">
        <v>5</v>
      </c>
      <c r="AX286" s="13" t="s">
        <v>77</v>
      </c>
      <c r="AY286" s="237" t="s">
        <v>132</v>
      </c>
    </row>
    <row r="287" s="13" customFormat="1">
      <c r="A287" s="13"/>
      <c r="B287" s="227"/>
      <c r="C287" s="228"/>
      <c r="D287" s="229" t="s">
        <v>144</v>
      </c>
      <c r="E287" s="230" t="s">
        <v>20</v>
      </c>
      <c r="F287" s="231" t="s">
        <v>502</v>
      </c>
      <c r="G287" s="228"/>
      <c r="H287" s="230" t="s">
        <v>20</v>
      </c>
      <c r="I287" s="232"/>
      <c r="J287" s="232"/>
      <c r="K287" s="228"/>
      <c r="L287" s="228"/>
      <c r="M287" s="233"/>
      <c r="N287" s="234"/>
      <c r="O287" s="235"/>
      <c r="P287" s="235"/>
      <c r="Q287" s="235"/>
      <c r="R287" s="235"/>
      <c r="S287" s="235"/>
      <c r="T287" s="235"/>
      <c r="U287" s="235"/>
      <c r="V287" s="235"/>
      <c r="W287" s="235"/>
      <c r="X287" s="236"/>
      <c r="Y287" s="13"/>
      <c r="Z287" s="13"/>
      <c r="AA287" s="13"/>
      <c r="AB287" s="13"/>
      <c r="AC287" s="13"/>
      <c r="AD287" s="13"/>
      <c r="AE287" s="13"/>
      <c r="AT287" s="237" t="s">
        <v>144</v>
      </c>
      <c r="AU287" s="237" t="s">
        <v>87</v>
      </c>
      <c r="AV287" s="13" t="s">
        <v>85</v>
      </c>
      <c r="AW287" s="13" t="s">
        <v>5</v>
      </c>
      <c r="AX287" s="13" t="s">
        <v>77</v>
      </c>
      <c r="AY287" s="237" t="s">
        <v>132</v>
      </c>
    </row>
    <row r="288" s="14" customFormat="1">
      <c r="A288" s="14"/>
      <c r="B288" s="238"/>
      <c r="C288" s="239"/>
      <c r="D288" s="229" t="s">
        <v>144</v>
      </c>
      <c r="E288" s="240" t="s">
        <v>20</v>
      </c>
      <c r="F288" s="241" t="s">
        <v>503</v>
      </c>
      <c r="G288" s="239"/>
      <c r="H288" s="242">
        <v>3.6000000000000001</v>
      </c>
      <c r="I288" s="243"/>
      <c r="J288" s="243"/>
      <c r="K288" s="239"/>
      <c r="L288" s="239"/>
      <c r="M288" s="244"/>
      <c r="N288" s="245"/>
      <c r="O288" s="246"/>
      <c r="P288" s="246"/>
      <c r="Q288" s="246"/>
      <c r="R288" s="246"/>
      <c r="S288" s="246"/>
      <c r="T288" s="246"/>
      <c r="U288" s="246"/>
      <c r="V288" s="246"/>
      <c r="W288" s="246"/>
      <c r="X288" s="247"/>
      <c r="Y288" s="14"/>
      <c r="Z288" s="14"/>
      <c r="AA288" s="14"/>
      <c r="AB288" s="14"/>
      <c r="AC288" s="14"/>
      <c r="AD288" s="14"/>
      <c r="AE288" s="14"/>
      <c r="AT288" s="248" t="s">
        <v>144</v>
      </c>
      <c r="AU288" s="248" t="s">
        <v>87</v>
      </c>
      <c r="AV288" s="14" t="s">
        <v>87</v>
      </c>
      <c r="AW288" s="14" t="s">
        <v>5</v>
      </c>
      <c r="AX288" s="14" t="s">
        <v>85</v>
      </c>
      <c r="AY288" s="248" t="s">
        <v>132</v>
      </c>
    </row>
    <row r="289" s="12" customFormat="1" ht="22.8" customHeight="1">
      <c r="A289" s="12"/>
      <c r="B289" s="191"/>
      <c r="C289" s="192"/>
      <c r="D289" s="193" t="s">
        <v>76</v>
      </c>
      <c r="E289" s="206" t="s">
        <v>504</v>
      </c>
      <c r="F289" s="206" t="s">
        <v>505</v>
      </c>
      <c r="G289" s="192"/>
      <c r="H289" s="192"/>
      <c r="I289" s="195"/>
      <c r="J289" s="195"/>
      <c r="K289" s="207">
        <f>BK289</f>
        <v>0</v>
      </c>
      <c r="L289" s="192"/>
      <c r="M289" s="197"/>
      <c r="N289" s="198"/>
      <c r="O289" s="199"/>
      <c r="P289" s="199"/>
      <c r="Q289" s="200">
        <f>SUM(Q290:Q321)</f>
        <v>0</v>
      </c>
      <c r="R289" s="200">
        <f>SUM(R290:R321)</f>
        <v>0</v>
      </c>
      <c r="S289" s="199"/>
      <c r="T289" s="201">
        <f>SUM(T290:T321)</f>
        <v>0</v>
      </c>
      <c r="U289" s="199"/>
      <c r="V289" s="201">
        <f>SUM(V290:V321)</f>
        <v>0</v>
      </c>
      <c r="W289" s="199"/>
      <c r="X289" s="202">
        <f>SUM(X290:X321)</f>
        <v>0</v>
      </c>
      <c r="Y289" s="12"/>
      <c r="Z289" s="12"/>
      <c r="AA289" s="12"/>
      <c r="AB289" s="12"/>
      <c r="AC289" s="12"/>
      <c r="AD289" s="12"/>
      <c r="AE289" s="12"/>
      <c r="AR289" s="203" t="s">
        <v>167</v>
      </c>
      <c r="AT289" s="204" t="s">
        <v>76</v>
      </c>
      <c r="AU289" s="204" t="s">
        <v>85</v>
      </c>
      <c r="AY289" s="203" t="s">
        <v>132</v>
      </c>
      <c r="BK289" s="205">
        <f>SUM(BK290:BK321)</f>
        <v>0</v>
      </c>
    </row>
    <row r="290" s="2" customFormat="1" ht="24.15" customHeight="1">
      <c r="A290" s="39"/>
      <c r="B290" s="40"/>
      <c r="C290" s="208" t="s">
        <v>506</v>
      </c>
      <c r="D290" s="208" t="s">
        <v>135</v>
      </c>
      <c r="E290" s="209" t="s">
        <v>507</v>
      </c>
      <c r="F290" s="210" t="s">
        <v>508</v>
      </c>
      <c r="G290" s="211" t="s">
        <v>138</v>
      </c>
      <c r="H290" s="212">
        <v>1</v>
      </c>
      <c r="I290" s="213"/>
      <c r="J290" s="213"/>
      <c r="K290" s="214">
        <f>ROUND(P290*H290,2)</f>
        <v>0</v>
      </c>
      <c r="L290" s="210" t="s">
        <v>139</v>
      </c>
      <c r="M290" s="45"/>
      <c r="N290" s="215" t="s">
        <v>20</v>
      </c>
      <c r="O290" s="216" t="s">
        <v>46</v>
      </c>
      <c r="P290" s="217">
        <f>I290+J290</f>
        <v>0</v>
      </c>
      <c r="Q290" s="217">
        <f>ROUND(I290*H290,2)</f>
        <v>0</v>
      </c>
      <c r="R290" s="217">
        <f>ROUND(J290*H290,2)</f>
        <v>0</v>
      </c>
      <c r="S290" s="85"/>
      <c r="T290" s="218">
        <f>S290*H290</f>
        <v>0</v>
      </c>
      <c r="U290" s="218">
        <v>0</v>
      </c>
      <c r="V290" s="218">
        <f>U290*H290</f>
        <v>0</v>
      </c>
      <c r="W290" s="218">
        <v>0</v>
      </c>
      <c r="X290" s="219">
        <f>W290*H290</f>
        <v>0</v>
      </c>
      <c r="Y290" s="39"/>
      <c r="Z290" s="39"/>
      <c r="AA290" s="39"/>
      <c r="AB290" s="39"/>
      <c r="AC290" s="39"/>
      <c r="AD290" s="39"/>
      <c r="AE290" s="39"/>
      <c r="AR290" s="220" t="s">
        <v>140</v>
      </c>
      <c r="AT290" s="220" t="s">
        <v>135</v>
      </c>
      <c r="AU290" s="220" t="s">
        <v>87</v>
      </c>
      <c r="AY290" s="18" t="s">
        <v>132</v>
      </c>
      <c r="BE290" s="221">
        <f>IF(O290="základní",K290,0)</f>
        <v>0</v>
      </c>
      <c r="BF290" s="221">
        <f>IF(O290="snížená",K290,0)</f>
        <v>0</v>
      </c>
      <c r="BG290" s="221">
        <f>IF(O290="zákl. přenesená",K290,0)</f>
        <v>0</v>
      </c>
      <c r="BH290" s="221">
        <f>IF(O290="sníž. přenesená",K290,0)</f>
        <v>0</v>
      </c>
      <c r="BI290" s="221">
        <f>IF(O290="nulová",K290,0)</f>
        <v>0</v>
      </c>
      <c r="BJ290" s="18" t="s">
        <v>85</v>
      </c>
      <c r="BK290" s="221">
        <f>ROUND(P290*H290,2)</f>
        <v>0</v>
      </c>
      <c r="BL290" s="18" t="s">
        <v>140</v>
      </c>
      <c r="BM290" s="220" t="s">
        <v>509</v>
      </c>
    </row>
    <row r="291" s="2" customFormat="1">
      <c r="A291" s="39"/>
      <c r="B291" s="40"/>
      <c r="C291" s="41"/>
      <c r="D291" s="222" t="s">
        <v>142</v>
      </c>
      <c r="E291" s="41"/>
      <c r="F291" s="223" t="s">
        <v>510</v>
      </c>
      <c r="G291" s="41"/>
      <c r="H291" s="41"/>
      <c r="I291" s="224"/>
      <c r="J291" s="224"/>
      <c r="K291" s="41"/>
      <c r="L291" s="41"/>
      <c r="M291" s="45"/>
      <c r="N291" s="225"/>
      <c r="O291" s="226"/>
      <c r="P291" s="85"/>
      <c r="Q291" s="85"/>
      <c r="R291" s="85"/>
      <c r="S291" s="85"/>
      <c r="T291" s="85"/>
      <c r="U291" s="85"/>
      <c r="V291" s="85"/>
      <c r="W291" s="85"/>
      <c r="X291" s="86"/>
      <c r="Y291" s="39"/>
      <c r="Z291" s="39"/>
      <c r="AA291" s="39"/>
      <c r="AB291" s="39"/>
      <c r="AC291" s="39"/>
      <c r="AD291" s="39"/>
      <c r="AE291" s="39"/>
      <c r="AT291" s="18" t="s">
        <v>142</v>
      </c>
      <c r="AU291" s="18" t="s">
        <v>87</v>
      </c>
    </row>
    <row r="292" s="13" customFormat="1">
      <c r="A292" s="13"/>
      <c r="B292" s="227"/>
      <c r="C292" s="228"/>
      <c r="D292" s="229" t="s">
        <v>144</v>
      </c>
      <c r="E292" s="230" t="s">
        <v>20</v>
      </c>
      <c r="F292" s="231" t="s">
        <v>511</v>
      </c>
      <c r="G292" s="228"/>
      <c r="H292" s="230" t="s">
        <v>20</v>
      </c>
      <c r="I292" s="232"/>
      <c r="J292" s="232"/>
      <c r="K292" s="228"/>
      <c r="L292" s="228"/>
      <c r="M292" s="233"/>
      <c r="N292" s="234"/>
      <c r="O292" s="235"/>
      <c r="P292" s="235"/>
      <c r="Q292" s="235"/>
      <c r="R292" s="235"/>
      <c r="S292" s="235"/>
      <c r="T292" s="235"/>
      <c r="U292" s="235"/>
      <c r="V292" s="235"/>
      <c r="W292" s="235"/>
      <c r="X292" s="236"/>
      <c r="Y292" s="13"/>
      <c r="Z292" s="13"/>
      <c r="AA292" s="13"/>
      <c r="AB292" s="13"/>
      <c r="AC292" s="13"/>
      <c r="AD292" s="13"/>
      <c r="AE292" s="13"/>
      <c r="AT292" s="237" t="s">
        <v>144</v>
      </c>
      <c r="AU292" s="237" t="s">
        <v>87</v>
      </c>
      <c r="AV292" s="13" t="s">
        <v>85</v>
      </c>
      <c r="AW292" s="13" t="s">
        <v>5</v>
      </c>
      <c r="AX292" s="13" t="s">
        <v>77</v>
      </c>
      <c r="AY292" s="237" t="s">
        <v>132</v>
      </c>
    </row>
    <row r="293" s="14" customFormat="1">
      <c r="A293" s="14"/>
      <c r="B293" s="238"/>
      <c r="C293" s="239"/>
      <c r="D293" s="229" t="s">
        <v>144</v>
      </c>
      <c r="E293" s="240" t="s">
        <v>20</v>
      </c>
      <c r="F293" s="241" t="s">
        <v>85</v>
      </c>
      <c r="G293" s="239"/>
      <c r="H293" s="242">
        <v>1</v>
      </c>
      <c r="I293" s="243"/>
      <c r="J293" s="243"/>
      <c r="K293" s="239"/>
      <c r="L293" s="239"/>
      <c r="M293" s="244"/>
      <c r="N293" s="245"/>
      <c r="O293" s="246"/>
      <c r="P293" s="246"/>
      <c r="Q293" s="246"/>
      <c r="R293" s="246"/>
      <c r="S293" s="246"/>
      <c r="T293" s="246"/>
      <c r="U293" s="246"/>
      <c r="V293" s="246"/>
      <c r="W293" s="246"/>
      <c r="X293" s="247"/>
      <c r="Y293" s="14"/>
      <c r="Z293" s="14"/>
      <c r="AA293" s="14"/>
      <c r="AB293" s="14"/>
      <c r="AC293" s="14"/>
      <c r="AD293" s="14"/>
      <c r="AE293" s="14"/>
      <c r="AT293" s="248" t="s">
        <v>144</v>
      </c>
      <c r="AU293" s="248" t="s">
        <v>87</v>
      </c>
      <c r="AV293" s="14" t="s">
        <v>87</v>
      </c>
      <c r="AW293" s="14" t="s">
        <v>5</v>
      </c>
      <c r="AX293" s="14" t="s">
        <v>85</v>
      </c>
      <c r="AY293" s="248" t="s">
        <v>132</v>
      </c>
    </row>
    <row r="294" s="2" customFormat="1" ht="33" customHeight="1">
      <c r="A294" s="39"/>
      <c r="B294" s="40"/>
      <c r="C294" s="208" t="s">
        <v>512</v>
      </c>
      <c r="D294" s="208" t="s">
        <v>135</v>
      </c>
      <c r="E294" s="209" t="s">
        <v>513</v>
      </c>
      <c r="F294" s="210" t="s">
        <v>514</v>
      </c>
      <c r="G294" s="211" t="s">
        <v>138</v>
      </c>
      <c r="H294" s="212">
        <v>60</v>
      </c>
      <c r="I294" s="213"/>
      <c r="J294" s="213"/>
      <c r="K294" s="214">
        <f>ROUND(P294*H294,2)</f>
        <v>0</v>
      </c>
      <c r="L294" s="210" t="s">
        <v>139</v>
      </c>
      <c r="M294" s="45"/>
      <c r="N294" s="215" t="s">
        <v>20</v>
      </c>
      <c r="O294" s="216" t="s">
        <v>46</v>
      </c>
      <c r="P294" s="217">
        <f>I294+J294</f>
        <v>0</v>
      </c>
      <c r="Q294" s="217">
        <f>ROUND(I294*H294,2)</f>
        <v>0</v>
      </c>
      <c r="R294" s="217">
        <f>ROUND(J294*H294,2)</f>
        <v>0</v>
      </c>
      <c r="S294" s="85"/>
      <c r="T294" s="218">
        <f>S294*H294</f>
        <v>0</v>
      </c>
      <c r="U294" s="218">
        <v>0</v>
      </c>
      <c r="V294" s="218">
        <f>U294*H294</f>
        <v>0</v>
      </c>
      <c r="W294" s="218">
        <v>0</v>
      </c>
      <c r="X294" s="219">
        <f>W294*H294</f>
        <v>0</v>
      </c>
      <c r="Y294" s="39"/>
      <c r="Z294" s="39"/>
      <c r="AA294" s="39"/>
      <c r="AB294" s="39"/>
      <c r="AC294" s="39"/>
      <c r="AD294" s="39"/>
      <c r="AE294" s="39"/>
      <c r="AR294" s="220" t="s">
        <v>140</v>
      </c>
      <c r="AT294" s="220" t="s">
        <v>135</v>
      </c>
      <c r="AU294" s="220" t="s">
        <v>87</v>
      </c>
      <c r="AY294" s="18" t="s">
        <v>132</v>
      </c>
      <c r="BE294" s="221">
        <f>IF(O294="základní",K294,0)</f>
        <v>0</v>
      </c>
      <c r="BF294" s="221">
        <f>IF(O294="snížená",K294,0)</f>
        <v>0</v>
      </c>
      <c r="BG294" s="221">
        <f>IF(O294="zákl. přenesená",K294,0)</f>
        <v>0</v>
      </c>
      <c r="BH294" s="221">
        <f>IF(O294="sníž. přenesená",K294,0)</f>
        <v>0</v>
      </c>
      <c r="BI294" s="221">
        <f>IF(O294="nulová",K294,0)</f>
        <v>0</v>
      </c>
      <c r="BJ294" s="18" t="s">
        <v>85</v>
      </c>
      <c r="BK294" s="221">
        <f>ROUND(P294*H294,2)</f>
        <v>0</v>
      </c>
      <c r="BL294" s="18" t="s">
        <v>140</v>
      </c>
      <c r="BM294" s="220" t="s">
        <v>515</v>
      </c>
    </row>
    <row r="295" s="2" customFormat="1">
      <c r="A295" s="39"/>
      <c r="B295" s="40"/>
      <c r="C295" s="41"/>
      <c r="D295" s="222" t="s">
        <v>142</v>
      </c>
      <c r="E295" s="41"/>
      <c r="F295" s="223" t="s">
        <v>516</v>
      </c>
      <c r="G295" s="41"/>
      <c r="H295" s="41"/>
      <c r="I295" s="224"/>
      <c r="J295" s="224"/>
      <c r="K295" s="41"/>
      <c r="L295" s="41"/>
      <c r="M295" s="45"/>
      <c r="N295" s="225"/>
      <c r="O295" s="226"/>
      <c r="P295" s="85"/>
      <c r="Q295" s="85"/>
      <c r="R295" s="85"/>
      <c r="S295" s="85"/>
      <c r="T295" s="85"/>
      <c r="U295" s="85"/>
      <c r="V295" s="85"/>
      <c r="W295" s="85"/>
      <c r="X295" s="86"/>
      <c r="Y295" s="39"/>
      <c r="Z295" s="39"/>
      <c r="AA295" s="39"/>
      <c r="AB295" s="39"/>
      <c r="AC295" s="39"/>
      <c r="AD295" s="39"/>
      <c r="AE295" s="39"/>
      <c r="AT295" s="18" t="s">
        <v>142</v>
      </c>
      <c r="AU295" s="18" t="s">
        <v>87</v>
      </c>
    </row>
    <row r="296" s="13" customFormat="1">
      <c r="A296" s="13"/>
      <c r="B296" s="227"/>
      <c r="C296" s="228"/>
      <c r="D296" s="229" t="s">
        <v>144</v>
      </c>
      <c r="E296" s="230" t="s">
        <v>20</v>
      </c>
      <c r="F296" s="231" t="s">
        <v>517</v>
      </c>
      <c r="G296" s="228"/>
      <c r="H296" s="230" t="s">
        <v>20</v>
      </c>
      <c r="I296" s="232"/>
      <c r="J296" s="232"/>
      <c r="K296" s="228"/>
      <c r="L296" s="228"/>
      <c r="M296" s="233"/>
      <c r="N296" s="234"/>
      <c r="O296" s="235"/>
      <c r="P296" s="235"/>
      <c r="Q296" s="235"/>
      <c r="R296" s="235"/>
      <c r="S296" s="235"/>
      <c r="T296" s="235"/>
      <c r="U296" s="235"/>
      <c r="V296" s="235"/>
      <c r="W296" s="235"/>
      <c r="X296" s="236"/>
      <c r="Y296" s="13"/>
      <c r="Z296" s="13"/>
      <c r="AA296" s="13"/>
      <c r="AB296" s="13"/>
      <c r="AC296" s="13"/>
      <c r="AD296" s="13"/>
      <c r="AE296" s="13"/>
      <c r="AT296" s="237" t="s">
        <v>144</v>
      </c>
      <c r="AU296" s="237" t="s">
        <v>87</v>
      </c>
      <c r="AV296" s="13" t="s">
        <v>85</v>
      </c>
      <c r="AW296" s="13" t="s">
        <v>5</v>
      </c>
      <c r="AX296" s="13" t="s">
        <v>77</v>
      </c>
      <c r="AY296" s="237" t="s">
        <v>132</v>
      </c>
    </row>
    <row r="297" s="14" customFormat="1">
      <c r="A297" s="14"/>
      <c r="B297" s="238"/>
      <c r="C297" s="239"/>
      <c r="D297" s="229" t="s">
        <v>144</v>
      </c>
      <c r="E297" s="240" t="s">
        <v>20</v>
      </c>
      <c r="F297" s="241" t="s">
        <v>419</v>
      </c>
      <c r="G297" s="239"/>
      <c r="H297" s="242">
        <v>60</v>
      </c>
      <c r="I297" s="243"/>
      <c r="J297" s="243"/>
      <c r="K297" s="239"/>
      <c r="L297" s="239"/>
      <c r="M297" s="244"/>
      <c r="N297" s="245"/>
      <c r="O297" s="246"/>
      <c r="P297" s="246"/>
      <c r="Q297" s="246"/>
      <c r="R297" s="246"/>
      <c r="S297" s="246"/>
      <c r="T297" s="246"/>
      <c r="U297" s="246"/>
      <c r="V297" s="246"/>
      <c r="W297" s="246"/>
      <c r="X297" s="247"/>
      <c r="Y297" s="14"/>
      <c r="Z297" s="14"/>
      <c r="AA297" s="14"/>
      <c r="AB297" s="14"/>
      <c r="AC297" s="14"/>
      <c r="AD297" s="14"/>
      <c r="AE297" s="14"/>
      <c r="AT297" s="248" t="s">
        <v>144</v>
      </c>
      <c r="AU297" s="248" t="s">
        <v>87</v>
      </c>
      <c r="AV297" s="14" t="s">
        <v>87</v>
      </c>
      <c r="AW297" s="14" t="s">
        <v>5</v>
      </c>
      <c r="AX297" s="14" t="s">
        <v>85</v>
      </c>
      <c r="AY297" s="248" t="s">
        <v>132</v>
      </c>
    </row>
    <row r="298" s="2" customFormat="1" ht="24.15" customHeight="1">
      <c r="A298" s="39"/>
      <c r="B298" s="40"/>
      <c r="C298" s="208" t="s">
        <v>518</v>
      </c>
      <c r="D298" s="208" t="s">
        <v>135</v>
      </c>
      <c r="E298" s="209" t="s">
        <v>519</v>
      </c>
      <c r="F298" s="210" t="s">
        <v>520</v>
      </c>
      <c r="G298" s="211" t="s">
        <v>138</v>
      </c>
      <c r="H298" s="212">
        <v>1</v>
      </c>
      <c r="I298" s="213"/>
      <c r="J298" s="213"/>
      <c r="K298" s="214">
        <f>ROUND(P298*H298,2)</f>
        <v>0</v>
      </c>
      <c r="L298" s="210" t="s">
        <v>139</v>
      </c>
      <c r="M298" s="45"/>
      <c r="N298" s="215" t="s">
        <v>20</v>
      </c>
      <c r="O298" s="216" t="s">
        <v>46</v>
      </c>
      <c r="P298" s="217">
        <f>I298+J298</f>
        <v>0</v>
      </c>
      <c r="Q298" s="217">
        <f>ROUND(I298*H298,2)</f>
        <v>0</v>
      </c>
      <c r="R298" s="217">
        <f>ROUND(J298*H298,2)</f>
        <v>0</v>
      </c>
      <c r="S298" s="85"/>
      <c r="T298" s="218">
        <f>S298*H298</f>
        <v>0</v>
      </c>
      <c r="U298" s="218">
        <v>0</v>
      </c>
      <c r="V298" s="218">
        <f>U298*H298</f>
        <v>0</v>
      </c>
      <c r="W298" s="218">
        <v>0</v>
      </c>
      <c r="X298" s="219">
        <f>W298*H298</f>
        <v>0</v>
      </c>
      <c r="Y298" s="39"/>
      <c r="Z298" s="39"/>
      <c r="AA298" s="39"/>
      <c r="AB298" s="39"/>
      <c r="AC298" s="39"/>
      <c r="AD298" s="39"/>
      <c r="AE298" s="39"/>
      <c r="AR298" s="220" t="s">
        <v>140</v>
      </c>
      <c r="AT298" s="220" t="s">
        <v>135</v>
      </c>
      <c r="AU298" s="220" t="s">
        <v>87</v>
      </c>
      <c r="AY298" s="18" t="s">
        <v>132</v>
      </c>
      <c r="BE298" s="221">
        <f>IF(O298="základní",K298,0)</f>
        <v>0</v>
      </c>
      <c r="BF298" s="221">
        <f>IF(O298="snížená",K298,0)</f>
        <v>0</v>
      </c>
      <c r="BG298" s="221">
        <f>IF(O298="zákl. přenesená",K298,0)</f>
        <v>0</v>
      </c>
      <c r="BH298" s="221">
        <f>IF(O298="sníž. přenesená",K298,0)</f>
        <v>0</v>
      </c>
      <c r="BI298" s="221">
        <f>IF(O298="nulová",K298,0)</f>
        <v>0</v>
      </c>
      <c r="BJ298" s="18" t="s">
        <v>85</v>
      </c>
      <c r="BK298" s="221">
        <f>ROUND(P298*H298,2)</f>
        <v>0</v>
      </c>
      <c r="BL298" s="18" t="s">
        <v>140</v>
      </c>
      <c r="BM298" s="220" t="s">
        <v>521</v>
      </c>
    </row>
    <row r="299" s="2" customFormat="1">
      <c r="A299" s="39"/>
      <c r="B299" s="40"/>
      <c r="C299" s="41"/>
      <c r="D299" s="222" t="s">
        <v>142</v>
      </c>
      <c r="E299" s="41"/>
      <c r="F299" s="223" t="s">
        <v>522</v>
      </c>
      <c r="G299" s="41"/>
      <c r="H299" s="41"/>
      <c r="I299" s="224"/>
      <c r="J299" s="224"/>
      <c r="K299" s="41"/>
      <c r="L299" s="41"/>
      <c r="M299" s="45"/>
      <c r="N299" s="225"/>
      <c r="O299" s="226"/>
      <c r="P299" s="85"/>
      <c r="Q299" s="85"/>
      <c r="R299" s="85"/>
      <c r="S299" s="85"/>
      <c r="T299" s="85"/>
      <c r="U299" s="85"/>
      <c r="V299" s="85"/>
      <c r="W299" s="85"/>
      <c r="X299" s="86"/>
      <c r="Y299" s="39"/>
      <c r="Z299" s="39"/>
      <c r="AA299" s="39"/>
      <c r="AB299" s="39"/>
      <c r="AC299" s="39"/>
      <c r="AD299" s="39"/>
      <c r="AE299" s="39"/>
      <c r="AT299" s="18" t="s">
        <v>142</v>
      </c>
      <c r="AU299" s="18" t="s">
        <v>87</v>
      </c>
    </row>
    <row r="300" s="13" customFormat="1">
      <c r="A300" s="13"/>
      <c r="B300" s="227"/>
      <c r="C300" s="228"/>
      <c r="D300" s="229" t="s">
        <v>144</v>
      </c>
      <c r="E300" s="230" t="s">
        <v>20</v>
      </c>
      <c r="F300" s="231" t="s">
        <v>511</v>
      </c>
      <c r="G300" s="228"/>
      <c r="H300" s="230" t="s">
        <v>20</v>
      </c>
      <c r="I300" s="232"/>
      <c r="J300" s="232"/>
      <c r="K300" s="228"/>
      <c r="L300" s="228"/>
      <c r="M300" s="233"/>
      <c r="N300" s="234"/>
      <c r="O300" s="235"/>
      <c r="P300" s="235"/>
      <c r="Q300" s="235"/>
      <c r="R300" s="235"/>
      <c r="S300" s="235"/>
      <c r="T300" s="235"/>
      <c r="U300" s="235"/>
      <c r="V300" s="235"/>
      <c r="W300" s="235"/>
      <c r="X300" s="236"/>
      <c r="Y300" s="13"/>
      <c r="Z300" s="13"/>
      <c r="AA300" s="13"/>
      <c r="AB300" s="13"/>
      <c r="AC300" s="13"/>
      <c r="AD300" s="13"/>
      <c r="AE300" s="13"/>
      <c r="AT300" s="237" t="s">
        <v>144</v>
      </c>
      <c r="AU300" s="237" t="s">
        <v>87</v>
      </c>
      <c r="AV300" s="13" t="s">
        <v>85</v>
      </c>
      <c r="AW300" s="13" t="s">
        <v>5</v>
      </c>
      <c r="AX300" s="13" t="s">
        <v>77</v>
      </c>
      <c r="AY300" s="237" t="s">
        <v>132</v>
      </c>
    </row>
    <row r="301" s="14" customFormat="1">
      <c r="A301" s="14"/>
      <c r="B301" s="238"/>
      <c r="C301" s="239"/>
      <c r="D301" s="229" t="s">
        <v>144</v>
      </c>
      <c r="E301" s="240" t="s">
        <v>20</v>
      </c>
      <c r="F301" s="241" t="s">
        <v>85</v>
      </c>
      <c r="G301" s="239"/>
      <c r="H301" s="242">
        <v>1</v>
      </c>
      <c r="I301" s="243"/>
      <c r="J301" s="243"/>
      <c r="K301" s="239"/>
      <c r="L301" s="239"/>
      <c r="M301" s="244"/>
      <c r="N301" s="245"/>
      <c r="O301" s="246"/>
      <c r="P301" s="246"/>
      <c r="Q301" s="246"/>
      <c r="R301" s="246"/>
      <c r="S301" s="246"/>
      <c r="T301" s="246"/>
      <c r="U301" s="246"/>
      <c r="V301" s="246"/>
      <c r="W301" s="246"/>
      <c r="X301" s="247"/>
      <c r="Y301" s="14"/>
      <c r="Z301" s="14"/>
      <c r="AA301" s="14"/>
      <c r="AB301" s="14"/>
      <c r="AC301" s="14"/>
      <c r="AD301" s="14"/>
      <c r="AE301" s="14"/>
      <c r="AT301" s="248" t="s">
        <v>144</v>
      </c>
      <c r="AU301" s="248" t="s">
        <v>87</v>
      </c>
      <c r="AV301" s="14" t="s">
        <v>87</v>
      </c>
      <c r="AW301" s="14" t="s">
        <v>5</v>
      </c>
      <c r="AX301" s="14" t="s">
        <v>85</v>
      </c>
      <c r="AY301" s="248" t="s">
        <v>132</v>
      </c>
    </row>
    <row r="302" s="2" customFormat="1" ht="24.15" customHeight="1">
      <c r="A302" s="39"/>
      <c r="B302" s="40"/>
      <c r="C302" s="208" t="s">
        <v>523</v>
      </c>
      <c r="D302" s="208" t="s">
        <v>135</v>
      </c>
      <c r="E302" s="209" t="s">
        <v>524</v>
      </c>
      <c r="F302" s="210" t="s">
        <v>525</v>
      </c>
      <c r="G302" s="211" t="s">
        <v>138</v>
      </c>
      <c r="H302" s="212">
        <v>1</v>
      </c>
      <c r="I302" s="213"/>
      <c r="J302" s="213"/>
      <c r="K302" s="214">
        <f>ROUND(P302*H302,2)</f>
        <v>0</v>
      </c>
      <c r="L302" s="210" t="s">
        <v>139</v>
      </c>
      <c r="M302" s="45"/>
      <c r="N302" s="215" t="s">
        <v>20</v>
      </c>
      <c r="O302" s="216" t="s">
        <v>46</v>
      </c>
      <c r="P302" s="217">
        <f>I302+J302</f>
        <v>0</v>
      </c>
      <c r="Q302" s="217">
        <f>ROUND(I302*H302,2)</f>
        <v>0</v>
      </c>
      <c r="R302" s="217">
        <f>ROUND(J302*H302,2)</f>
        <v>0</v>
      </c>
      <c r="S302" s="85"/>
      <c r="T302" s="218">
        <f>S302*H302</f>
        <v>0</v>
      </c>
      <c r="U302" s="218">
        <v>0</v>
      </c>
      <c r="V302" s="218">
        <f>U302*H302</f>
        <v>0</v>
      </c>
      <c r="W302" s="218">
        <v>0</v>
      </c>
      <c r="X302" s="219">
        <f>W302*H302</f>
        <v>0</v>
      </c>
      <c r="Y302" s="39"/>
      <c r="Z302" s="39"/>
      <c r="AA302" s="39"/>
      <c r="AB302" s="39"/>
      <c r="AC302" s="39"/>
      <c r="AD302" s="39"/>
      <c r="AE302" s="39"/>
      <c r="AR302" s="220" t="s">
        <v>140</v>
      </c>
      <c r="AT302" s="220" t="s">
        <v>135</v>
      </c>
      <c r="AU302" s="220" t="s">
        <v>87</v>
      </c>
      <c r="AY302" s="18" t="s">
        <v>132</v>
      </c>
      <c r="BE302" s="221">
        <f>IF(O302="základní",K302,0)</f>
        <v>0</v>
      </c>
      <c r="BF302" s="221">
        <f>IF(O302="snížená",K302,0)</f>
        <v>0</v>
      </c>
      <c r="BG302" s="221">
        <f>IF(O302="zákl. přenesená",K302,0)</f>
        <v>0</v>
      </c>
      <c r="BH302" s="221">
        <f>IF(O302="sníž. přenesená",K302,0)</f>
        <v>0</v>
      </c>
      <c r="BI302" s="221">
        <f>IF(O302="nulová",K302,0)</f>
        <v>0</v>
      </c>
      <c r="BJ302" s="18" t="s">
        <v>85</v>
      </c>
      <c r="BK302" s="221">
        <f>ROUND(P302*H302,2)</f>
        <v>0</v>
      </c>
      <c r="BL302" s="18" t="s">
        <v>140</v>
      </c>
      <c r="BM302" s="220" t="s">
        <v>526</v>
      </c>
    </row>
    <row r="303" s="2" customFormat="1">
      <c r="A303" s="39"/>
      <c r="B303" s="40"/>
      <c r="C303" s="41"/>
      <c r="D303" s="222" t="s">
        <v>142</v>
      </c>
      <c r="E303" s="41"/>
      <c r="F303" s="223" t="s">
        <v>527</v>
      </c>
      <c r="G303" s="41"/>
      <c r="H303" s="41"/>
      <c r="I303" s="224"/>
      <c r="J303" s="224"/>
      <c r="K303" s="41"/>
      <c r="L303" s="41"/>
      <c r="M303" s="45"/>
      <c r="N303" s="225"/>
      <c r="O303" s="226"/>
      <c r="P303" s="85"/>
      <c r="Q303" s="85"/>
      <c r="R303" s="85"/>
      <c r="S303" s="85"/>
      <c r="T303" s="85"/>
      <c r="U303" s="85"/>
      <c r="V303" s="85"/>
      <c r="W303" s="85"/>
      <c r="X303" s="86"/>
      <c r="Y303" s="39"/>
      <c r="Z303" s="39"/>
      <c r="AA303" s="39"/>
      <c r="AB303" s="39"/>
      <c r="AC303" s="39"/>
      <c r="AD303" s="39"/>
      <c r="AE303" s="39"/>
      <c r="AT303" s="18" t="s">
        <v>142</v>
      </c>
      <c r="AU303" s="18" t="s">
        <v>87</v>
      </c>
    </row>
    <row r="304" s="2" customFormat="1" ht="24.15" customHeight="1">
      <c r="A304" s="39"/>
      <c r="B304" s="40"/>
      <c r="C304" s="208" t="s">
        <v>528</v>
      </c>
      <c r="D304" s="208" t="s">
        <v>135</v>
      </c>
      <c r="E304" s="209" t="s">
        <v>529</v>
      </c>
      <c r="F304" s="210" t="s">
        <v>530</v>
      </c>
      <c r="G304" s="211" t="s">
        <v>138</v>
      </c>
      <c r="H304" s="212">
        <v>1</v>
      </c>
      <c r="I304" s="213"/>
      <c r="J304" s="213"/>
      <c r="K304" s="214">
        <f>ROUND(P304*H304,2)</f>
        <v>0</v>
      </c>
      <c r="L304" s="210" t="s">
        <v>139</v>
      </c>
      <c r="M304" s="45"/>
      <c r="N304" s="215" t="s">
        <v>20</v>
      </c>
      <c r="O304" s="216" t="s">
        <v>46</v>
      </c>
      <c r="P304" s="217">
        <f>I304+J304</f>
        <v>0</v>
      </c>
      <c r="Q304" s="217">
        <f>ROUND(I304*H304,2)</f>
        <v>0</v>
      </c>
      <c r="R304" s="217">
        <f>ROUND(J304*H304,2)</f>
        <v>0</v>
      </c>
      <c r="S304" s="85"/>
      <c r="T304" s="218">
        <f>S304*H304</f>
        <v>0</v>
      </c>
      <c r="U304" s="218">
        <v>0</v>
      </c>
      <c r="V304" s="218">
        <f>U304*H304</f>
        <v>0</v>
      </c>
      <c r="W304" s="218">
        <v>0</v>
      </c>
      <c r="X304" s="219">
        <f>W304*H304</f>
        <v>0</v>
      </c>
      <c r="Y304" s="39"/>
      <c r="Z304" s="39"/>
      <c r="AA304" s="39"/>
      <c r="AB304" s="39"/>
      <c r="AC304" s="39"/>
      <c r="AD304" s="39"/>
      <c r="AE304" s="39"/>
      <c r="AR304" s="220" t="s">
        <v>140</v>
      </c>
      <c r="AT304" s="220" t="s">
        <v>135</v>
      </c>
      <c r="AU304" s="220" t="s">
        <v>87</v>
      </c>
      <c r="AY304" s="18" t="s">
        <v>132</v>
      </c>
      <c r="BE304" s="221">
        <f>IF(O304="základní",K304,0)</f>
        <v>0</v>
      </c>
      <c r="BF304" s="221">
        <f>IF(O304="snížená",K304,0)</f>
        <v>0</v>
      </c>
      <c r="BG304" s="221">
        <f>IF(O304="zákl. přenesená",K304,0)</f>
        <v>0</v>
      </c>
      <c r="BH304" s="221">
        <f>IF(O304="sníž. přenesená",K304,0)</f>
        <v>0</v>
      </c>
      <c r="BI304" s="221">
        <f>IF(O304="nulová",K304,0)</f>
        <v>0</v>
      </c>
      <c r="BJ304" s="18" t="s">
        <v>85</v>
      </c>
      <c r="BK304" s="221">
        <f>ROUND(P304*H304,2)</f>
        <v>0</v>
      </c>
      <c r="BL304" s="18" t="s">
        <v>140</v>
      </c>
      <c r="BM304" s="220" t="s">
        <v>531</v>
      </c>
    </row>
    <row r="305" s="2" customFormat="1">
      <c r="A305" s="39"/>
      <c r="B305" s="40"/>
      <c r="C305" s="41"/>
      <c r="D305" s="222" t="s">
        <v>142</v>
      </c>
      <c r="E305" s="41"/>
      <c r="F305" s="223" t="s">
        <v>532</v>
      </c>
      <c r="G305" s="41"/>
      <c r="H305" s="41"/>
      <c r="I305" s="224"/>
      <c r="J305" s="224"/>
      <c r="K305" s="41"/>
      <c r="L305" s="41"/>
      <c r="M305" s="45"/>
      <c r="N305" s="225"/>
      <c r="O305" s="226"/>
      <c r="P305" s="85"/>
      <c r="Q305" s="85"/>
      <c r="R305" s="85"/>
      <c r="S305" s="85"/>
      <c r="T305" s="85"/>
      <c r="U305" s="85"/>
      <c r="V305" s="85"/>
      <c r="W305" s="85"/>
      <c r="X305" s="86"/>
      <c r="Y305" s="39"/>
      <c r="Z305" s="39"/>
      <c r="AA305" s="39"/>
      <c r="AB305" s="39"/>
      <c r="AC305" s="39"/>
      <c r="AD305" s="39"/>
      <c r="AE305" s="39"/>
      <c r="AT305" s="18" t="s">
        <v>142</v>
      </c>
      <c r="AU305" s="18" t="s">
        <v>87</v>
      </c>
    </row>
    <row r="306" s="2" customFormat="1" ht="24.15" customHeight="1">
      <c r="A306" s="39"/>
      <c r="B306" s="40"/>
      <c r="C306" s="208" t="s">
        <v>533</v>
      </c>
      <c r="D306" s="208" t="s">
        <v>135</v>
      </c>
      <c r="E306" s="209" t="s">
        <v>534</v>
      </c>
      <c r="F306" s="210" t="s">
        <v>535</v>
      </c>
      <c r="G306" s="211" t="s">
        <v>536</v>
      </c>
      <c r="H306" s="212">
        <v>1</v>
      </c>
      <c r="I306" s="213"/>
      <c r="J306" s="213"/>
      <c r="K306" s="214">
        <f>ROUND(P306*H306,2)</f>
        <v>0</v>
      </c>
      <c r="L306" s="210" t="s">
        <v>537</v>
      </c>
      <c r="M306" s="45"/>
      <c r="N306" s="215" t="s">
        <v>20</v>
      </c>
      <c r="O306" s="216" t="s">
        <v>46</v>
      </c>
      <c r="P306" s="217">
        <f>I306+J306</f>
        <v>0</v>
      </c>
      <c r="Q306" s="217">
        <f>ROUND(I306*H306,2)</f>
        <v>0</v>
      </c>
      <c r="R306" s="217">
        <f>ROUND(J306*H306,2)</f>
        <v>0</v>
      </c>
      <c r="S306" s="85"/>
      <c r="T306" s="218">
        <f>S306*H306</f>
        <v>0</v>
      </c>
      <c r="U306" s="218">
        <v>0</v>
      </c>
      <c r="V306" s="218">
        <f>U306*H306</f>
        <v>0</v>
      </c>
      <c r="W306" s="218">
        <v>0</v>
      </c>
      <c r="X306" s="219">
        <f>W306*H306</f>
        <v>0</v>
      </c>
      <c r="Y306" s="39"/>
      <c r="Z306" s="39"/>
      <c r="AA306" s="39"/>
      <c r="AB306" s="39"/>
      <c r="AC306" s="39"/>
      <c r="AD306" s="39"/>
      <c r="AE306" s="39"/>
      <c r="AR306" s="220" t="s">
        <v>538</v>
      </c>
      <c r="AT306" s="220" t="s">
        <v>135</v>
      </c>
      <c r="AU306" s="220" t="s">
        <v>87</v>
      </c>
      <c r="AY306" s="18" t="s">
        <v>132</v>
      </c>
      <c r="BE306" s="221">
        <f>IF(O306="základní",K306,0)</f>
        <v>0</v>
      </c>
      <c r="BF306" s="221">
        <f>IF(O306="snížená",K306,0)</f>
        <v>0</v>
      </c>
      <c r="BG306" s="221">
        <f>IF(O306="zákl. přenesená",K306,0)</f>
        <v>0</v>
      </c>
      <c r="BH306" s="221">
        <f>IF(O306="sníž. přenesená",K306,0)</f>
        <v>0</v>
      </c>
      <c r="BI306" s="221">
        <f>IF(O306="nulová",K306,0)</f>
        <v>0</v>
      </c>
      <c r="BJ306" s="18" t="s">
        <v>85</v>
      </c>
      <c r="BK306" s="221">
        <f>ROUND(P306*H306,2)</f>
        <v>0</v>
      </c>
      <c r="BL306" s="18" t="s">
        <v>538</v>
      </c>
      <c r="BM306" s="220" t="s">
        <v>539</v>
      </c>
    </row>
    <row r="307" s="2" customFormat="1">
      <c r="A307" s="39"/>
      <c r="B307" s="40"/>
      <c r="C307" s="41"/>
      <c r="D307" s="222" t="s">
        <v>142</v>
      </c>
      <c r="E307" s="41"/>
      <c r="F307" s="223" t="s">
        <v>540</v>
      </c>
      <c r="G307" s="41"/>
      <c r="H307" s="41"/>
      <c r="I307" s="224"/>
      <c r="J307" s="224"/>
      <c r="K307" s="41"/>
      <c r="L307" s="41"/>
      <c r="M307" s="45"/>
      <c r="N307" s="225"/>
      <c r="O307" s="226"/>
      <c r="P307" s="85"/>
      <c r="Q307" s="85"/>
      <c r="R307" s="85"/>
      <c r="S307" s="85"/>
      <c r="T307" s="85"/>
      <c r="U307" s="85"/>
      <c r="V307" s="85"/>
      <c r="W307" s="85"/>
      <c r="X307" s="86"/>
      <c r="Y307" s="39"/>
      <c r="Z307" s="39"/>
      <c r="AA307" s="39"/>
      <c r="AB307" s="39"/>
      <c r="AC307" s="39"/>
      <c r="AD307" s="39"/>
      <c r="AE307" s="39"/>
      <c r="AT307" s="18" t="s">
        <v>142</v>
      </c>
      <c r="AU307" s="18" t="s">
        <v>87</v>
      </c>
    </row>
    <row r="308" s="2" customFormat="1" ht="24.15" customHeight="1">
      <c r="A308" s="39"/>
      <c r="B308" s="40"/>
      <c r="C308" s="208" t="s">
        <v>541</v>
      </c>
      <c r="D308" s="208" t="s">
        <v>135</v>
      </c>
      <c r="E308" s="209" t="s">
        <v>542</v>
      </c>
      <c r="F308" s="210" t="s">
        <v>543</v>
      </c>
      <c r="G308" s="211" t="s">
        <v>536</v>
      </c>
      <c r="H308" s="212">
        <v>1</v>
      </c>
      <c r="I308" s="213"/>
      <c r="J308" s="213"/>
      <c r="K308" s="214">
        <f>ROUND(P308*H308,2)</f>
        <v>0</v>
      </c>
      <c r="L308" s="210" t="s">
        <v>537</v>
      </c>
      <c r="M308" s="45"/>
      <c r="N308" s="215" t="s">
        <v>20</v>
      </c>
      <c r="O308" s="216" t="s">
        <v>46</v>
      </c>
      <c r="P308" s="217">
        <f>I308+J308</f>
        <v>0</v>
      </c>
      <c r="Q308" s="217">
        <f>ROUND(I308*H308,2)</f>
        <v>0</v>
      </c>
      <c r="R308" s="217">
        <f>ROUND(J308*H308,2)</f>
        <v>0</v>
      </c>
      <c r="S308" s="85"/>
      <c r="T308" s="218">
        <f>S308*H308</f>
        <v>0</v>
      </c>
      <c r="U308" s="218">
        <v>0</v>
      </c>
      <c r="V308" s="218">
        <f>U308*H308</f>
        <v>0</v>
      </c>
      <c r="W308" s="218">
        <v>0</v>
      </c>
      <c r="X308" s="219">
        <f>W308*H308</f>
        <v>0</v>
      </c>
      <c r="Y308" s="39"/>
      <c r="Z308" s="39"/>
      <c r="AA308" s="39"/>
      <c r="AB308" s="39"/>
      <c r="AC308" s="39"/>
      <c r="AD308" s="39"/>
      <c r="AE308" s="39"/>
      <c r="AR308" s="220" t="s">
        <v>538</v>
      </c>
      <c r="AT308" s="220" t="s">
        <v>135</v>
      </c>
      <c r="AU308" s="220" t="s">
        <v>87</v>
      </c>
      <c r="AY308" s="18" t="s">
        <v>132</v>
      </c>
      <c r="BE308" s="221">
        <f>IF(O308="základní",K308,0)</f>
        <v>0</v>
      </c>
      <c r="BF308" s="221">
        <f>IF(O308="snížená",K308,0)</f>
        <v>0</v>
      </c>
      <c r="BG308" s="221">
        <f>IF(O308="zákl. přenesená",K308,0)</f>
        <v>0</v>
      </c>
      <c r="BH308" s="221">
        <f>IF(O308="sníž. přenesená",K308,0)</f>
        <v>0</v>
      </c>
      <c r="BI308" s="221">
        <f>IF(O308="nulová",K308,0)</f>
        <v>0</v>
      </c>
      <c r="BJ308" s="18" t="s">
        <v>85</v>
      </c>
      <c r="BK308" s="221">
        <f>ROUND(P308*H308,2)</f>
        <v>0</v>
      </c>
      <c r="BL308" s="18" t="s">
        <v>538</v>
      </c>
      <c r="BM308" s="220" t="s">
        <v>544</v>
      </c>
    </row>
    <row r="309" s="2" customFormat="1">
      <c r="A309" s="39"/>
      <c r="B309" s="40"/>
      <c r="C309" s="41"/>
      <c r="D309" s="222" t="s">
        <v>142</v>
      </c>
      <c r="E309" s="41"/>
      <c r="F309" s="223" t="s">
        <v>545</v>
      </c>
      <c r="G309" s="41"/>
      <c r="H309" s="41"/>
      <c r="I309" s="224"/>
      <c r="J309" s="224"/>
      <c r="K309" s="41"/>
      <c r="L309" s="41"/>
      <c r="M309" s="45"/>
      <c r="N309" s="225"/>
      <c r="O309" s="226"/>
      <c r="P309" s="85"/>
      <c r="Q309" s="85"/>
      <c r="R309" s="85"/>
      <c r="S309" s="85"/>
      <c r="T309" s="85"/>
      <c r="U309" s="85"/>
      <c r="V309" s="85"/>
      <c r="W309" s="85"/>
      <c r="X309" s="86"/>
      <c r="Y309" s="39"/>
      <c r="Z309" s="39"/>
      <c r="AA309" s="39"/>
      <c r="AB309" s="39"/>
      <c r="AC309" s="39"/>
      <c r="AD309" s="39"/>
      <c r="AE309" s="39"/>
      <c r="AT309" s="18" t="s">
        <v>142</v>
      </c>
      <c r="AU309" s="18" t="s">
        <v>87</v>
      </c>
    </row>
    <row r="310" s="2" customFormat="1" ht="24.15" customHeight="1">
      <c r="A310" s="39"/>
      <c r="B310" s="40"/>
      <c r="C310" s="208" t="s">
        <v>546</v>
      </c>
      <c r="D310" s="208" t="s">
        <v>135</v>
      </c>
      <c r="E310" s="209" t="s">
        <v>547</v>
      </c>
      <c r="F310" s="210" t="s">
        <v>548</v>
      </c>
      <c r="G310" s="211" t="s">
        <v>536</v>
      </c>
      <c r="H310" s="212">
        <v>1</v>
      </c>
      <c r="I310" s="213"/>
      <c r="J310" s="213"/>
      <c r="K310" s="214">
        <f>ROUND(P310*H310,2)</f>
        <v>0</v>
      </c>
      <c r="L310" s="210" t="s">
        <v>537</v>
      </c>
      <c r="M310" s="45"/>
      <c r="N310" s="215" t="s">
        <v>20</v>
      </c>
      <c r="O310" s="216" t="s">
        <v>46</v>
      </c>
      <c r="P310" s="217">
        <f>I310+J310</f>
        <v>0</v>
      </c>
      <c r="Q310" s="217">
        <f>ROUND(I310*H310,2)</f>
        <v>0</v>
      </c>
      <c r="R310" s="217">
        <f>ROUND(J310*H310,2)</f>
        <v>0</v>
      </c>
      <c r="S310" s="85"/>
      <c r="T310" s="218">
        <f>S310*H310</f>
        <v>0</v>
      </c>
      <c r="U310" s="218">
        <v>0</v>
      </c>
      <c r="V310" s="218">
        <f>U310*H310</f>
        <v>0</v>
      </c>
      <c r="W310" s="218">
        <v>0</v>
      </c>
      <c r="X310" s="219">
        <f>W310*H310</f>
        <v>0</v>
      </c>
      <c r="Y310" s="39"/>
      <c r="Z310" s="39"/>
      <c r="AA310" s="39"/>
      <c r="AB310" s="39"/>
      <c r="AC310" s="39"/>
      <c r="AD310" s="39"/>
      <c r="AE310" s="39"/>
      <c r="AR310" s="220" t="s">
        <v>538</v>
      </c>
      <c r="AT310" s="220" t="s">
        <v>135</v>
      </c>
      <c r="AU310" s="220" t="s">
        <v>87</v>
      </c>
      <c r="AY310" s="18" t="s">
        <v>132</v>
      </c>
      <c r="BE310" s="221">
        <f>IF(O310="základní",K310,0)</f>
        <v>0</v>
      </c>
      <c r="BF310" s="221">
        <f>IF(O310="snížená",K310,0)</f>
        <v>0</v>
      </c>
      <c r="BG310" s="221">
        <f>IF(O310="zákl. přenesená",K310,0)</f>
        <v>0</v>
      </c>
      <c r="BH310" s="221">
        <f>IF(O310="sníž. přenesená",K310,0)</f>
        <v>0</v>
      </c>
      <c r="BI310" s="221">
        <f>IF(O310="nulová",K310,0)</f>
        <v>0</v>
      </c>
      <c r="BJ310" s="18" t="s">
        <v>85</v>
      </c>
      <c r="BK310" s="221">
        <f>ROUND(P310*H310,2)</f>
        <v>0</v>
      </c>
      <c r="BL310" s="18" t="s">
        <v>538</v>
      </c>
      <c r="BM310" s="220" t="s">
        <v>549</v>
      </c>
    </row>
    <row r="311" s="2" customFormat="1">
      <c r="A311" s="39"/>
      <c r="B311" s="40"/>
      <c r="C311" s="41"/>
      <c r="D311" s="222" t="s">
        <v>142</v>
      </c>
      <c r="E311" s="41"/>
      <c r="F311" s="223" t="s">
        <v>550</v>
      </c>
      <c r="G311" s="41"/>
      <c r="H311" s="41"/>
      <c r="I311" s="224"/>
      <c r="J311" s="224"/>
      <c r="K311" s="41"/>
      <c r="L311" s="41"/>
      <c r="M311" s="45"/>
      <c r="N311" s="225"/>
      <c r="O311" s="226"/>
      <c r="P311" s="85"/>
      <c r="Q311" s="85"/>
      <c r="R311" s="85"/>
      <c r="S311" s="85"/>
      <c r="T311" s="85"/>
      <c r="U311" s="85"/>
      <c r="V311" s="85"/>
      <c r="W311" s="85"/>
      <c r="X311" s="86"/>
      <c r="Y311" s="39"/>
      <c r="Z311" s="39"/>
      <c r="AA311" s="39"/>
      <c r="AB311" s="39"/>
      <c r="AC311" s="39"/>
      <c r="AD311" s="39"/>
      <c r="AE311" s="39"/>
      <c r="AT311" s="18" t="s">
        <v>142</v>
      </c>
      <c r="AU311" s="18" t="s">
        <v>87</v>
      </c>
    </row>
    <row r="312" s="2" customFormat="1" ht="24.15" customHeight="1">
      <c r="A312" s="39"/>
      <c r="B312" s="40"/>
      <c r="C312" s="208" t="s">
        <v>551</v>
      </c>
      <c r="D312" s="208" t="s">
        <v>135</v>
      </c>
      <c r="E312" s="209" t="s">
        <v>552</v>
      </c>
      <c r="F312" s="210" t="s">
        <v>553</v>
      </c>
      <c r="G312" s="211" t="s">
        <v>536</v>
      </c>
      <c r="H312" s="212">
        <v>1</v>
      </c>
      <c r="I312" s="213"/>
      <c r="J312" s="213"/>
      <c r="K312" s="214">
        <f>ROUND(P312*H312,2)</f>
        <v>0</v>
      </c>
      <c r="L312" s="210" t="s">
        <v>537</v>
      </c>
      <c r="M312" s="45"/>
      <c r="N312" s="215" t="s">
        <v>20</v>
      </c>
      <c r="O312" s="216" t="s">
        <v>46</v>
      </c>
      <c r="P312" s="217">
        <f>I312+J312</f>
        <v>0</v>
      </c>
      <c r="Q312" s="217">
        <f>ROUND(I312*H312,2)</f>
        <v>0</v>
      </c>
      <c r="R312" s="217">
        <f>ROUND(J312*H312,2)</f>
        <v>0</v>
      </c>
      <c r="S312" s="85"/>
      <c r="T312" s="218">
        <f>S312*H312</f>
        <v>0</v>
      </c>
      <c r="U312" s="218">
        <v>0</v>
      </c>
      <c r="V312" s="218">
        <f>U312*H312</f>
        <v>0</v>
      </c>
      <c r="W312" s="218">
        <v>0</v>
      </c>
      <c r="X312" s="219">
        <f>W312*H312</f>
        <v>0</v>
      </c>
      <c r="Y312" s="39"/>
      <c r="Z312" s="39"/>
      <c r="AA312" s="39"/>
      <c r="AB312" s="39"/>
      <c r="AC312" s="39"/>
      <c r="AD312" s="39"/>
      <c r="AE312" s="39"/>
      <c r="AR312" s="220" t="s">
        <v>538</v>
      </c>
      <c r="AT312" s="220" t="s">
        <v>135</v>
      </c>
      <c r="AU312" s="220" t="s">
        <v>87</v>
      </c>
      <c r="AY312" s="18" t="s">
        <v>132</v>
      </c>
      <c r="BE312" s="221">
        <f>IF(O312="základní",K312,0)</f>
        <v>0</v>
      </c>
      <c r="BF312" s="221">
        <f>IF(O312="snížená",K312,0)</f>
        <v>0</v>
      </c>
      <c r="BG312" s="221">
        <f>IF(O312="zákl. přenesená",K312,0)</f>
        <v>0</v>
      </c>
      <c r="BH312" s="221">
        <f>IF(O312="sníž. přenesená",K312,0)</f>
        <v>0</v>
      </c>
      <c r="BI312" s="221">
        <f>IF(O312="nulová",K312,0)</f>
        <v>0</v>
      </c>
      <c r="BJ312" s="18" t="s">
        <v>85</v>
      </c>
      <c r="BK312" s="221">
        <f>ROUND(P312*H312,2)</f>
        <v>0</v>
      </c>
      <c r="BL312" s="18" t="s">
        <v>538</v>
      </c>
      <c r="BM312" s="220" t="s">
        <v>554</v>
      </c>
    </row>
    <row r="313" s="2" customFormat="1">
      <c r="A313" s="39"/>
      <c r="B313" s="40"/>
      <c r="C313" s="41"/>
      <c r="D313" s="222" t="s">
        <v>142</v>
      </c>
      <c r="E313" s="41"/>
      <c r="F313" s="223" t="s">
        <v>555</v>
      </c>
      <c r="G313" s="41"/>
      <c r="H313" s="41"/>
      <c r="I313" s="224"/>
      <c r="J313" s="224"/>
      <c r="K313" s="41"/>
      <c r="L313" s="41"/>
      <c r="M313" s="45"/>
      <c r="N313" s="225"/>
      <c r="O313" s="226"/>
      <c r="P313" s="85"/>
      <c r="Q313" s="85"/>
      <c r="R313" s="85"/>
      <c r="S313" s="85"/>
      <c r="T313" s="85"/>
      <c r="U313" s="85"/>
      <c r="V313" s="85"/>
      <c r="W313" s="85"/>
      <c r="X313" s="86"/>
      <c r="Y313" s="39"/>
      <c r="Z313" s="39"/>
      <c r="AA313" s="39"/>
      <c r="AB313" s="39"/>
      <c r="AC313" s="39"/>
      <c r="AD313" s="39"/>
      <c r="AE313" s="39"/>
      <c r="AT313" s="18" t="s">
        <v>142</v>
      </c>
      <c r="AU313" s="18" t="s">
        <v>87</v>
      </c>
    </row>
    <row r="314" s="2" customFormat="1" ht="24.15" customHeight="1">
      <c r="A314" s="39"/>
      <c r="B314" s="40"/>
      <c r="C314" s="208" t="s">
        <v>556</v>
      </c>
      <c r="D314" s="208" t="s">
        <v>135</v>
      </c>
      <c r="E314" s="209" t="s">
        <v>557</v>
      </c>
      <c r="F314" s="210" t="s">
        <v>558</v>
      </c>
      <c r="G314" s="211" t="s">
        <v>536</v>
      </c>
      <c r="H314" s="212">
        <v>1</v>
      </c>
      <c r="I314" s="213"/>
      <c r="J314" s="213"/>
      <c r="K314" s="214">
        <f>ROUND(P314*H314,2)</f>
        <v>0</v>
      </c>
      <c r="L314" s="210" t="s">
        <v>537</v>
      </c>
      <c r="M314" s="45"/>
      <c r="N314" s="215" t="s">
        <v>20</v>
      </c>
      <c r="O314" s="216" t="s">
        <v>46</v>
      </c>
      <c r="P314" s="217">
        <f>I314+J314</f>
        <v>0</v>
      </c>
      <c r="Q314" s="217">
        <f>ROUND(I314*H314,2)</f>
        <v>0</v>
      </c>
      <c r="R314" s="217">
        <f>ROUND(J314*H314,2)</f>
        <v>0</v>
      </c>
      <c r="S314" s="85"/>
      <c r="T314" s="218">
        <f>S314*H314</f>
        <v>0</v>
      </c>
      <c r="U314" s="218">
        <v>0</v>
      </c>
      <c r="V314" s="218">
        <f>U314*H314</f>
        <v>0</v>
      </c>
      <c r="W314" s="218">
        <v>0</v>
      </c>
      <c r="X314" s="219">
        <f>W314*H314</f>
        <v>0</v>
      </c>
      <c r="Y314" s="39"/>
      <c r="Z314" s="39"/>
      <c r="AA314" s="39"/>
      <c r="AB314" s="39"/>
      <c r="AC314" s="39"/>
      <c r="AD314" s="39"/>
      <c r="AE314" s="39"/>
      <c r="AR314" s="220" t="s">
        <v>538</v>
      </c>
      <c r="AT314" s="220" t="s">
        <v>135</v>
      </c>
      <c r="AU314" s="220" t="s">
        <v>87</v>
      </c>
      <c r="AY314" s="18" t="s">
        <v>132</v>
      </c>
      <c r="BE314" s="221">
        <f>IF(O314="základní",K314,0)</f>
        <v>0</v>
      </c>
      <c r="BF314" s="221">
        <f>IF(O314="snížená",K314,0)</f>
        <v>0</v>
      </c>
      <c r="BG314" s="221">
        <f>IF(O314="zákl. přenesená",K314,0)</f>
        <v>0</v>
      </c>
      <c r="BH314" s="221">
        <f>IF(O314="sníž. přenesená",K314,0)</f>
        <v>0</v>
      </c>
      <c r="BI314" s="221">
        <f>IF(O314="nulová",K314,0)</f>
        <v>0</v>
      </c>
      <c r="BJ314" s="18" t="s">
        <v>85</v>
      </c>
      <c r="BK314" s="221">
        <f>ROUND(P314*H314,2)</f>
        <v>0</v>
      </c>
      <c r="BL314" s="18" t="s">
        <v>538</v>
      </c>
      <c r="BM314" s="220" t="s">
        <v>559</v>
      </c>
    </row>
    <row r="315" s="2" customFormat="1">
      <c r="A315" s="39"/>
      <c r="B315" s="40"/>
      <c r="C315" s="41"/>
      <c r="D315" s="222" t="s">
        <v>142</v>
      </c>
      <c r="E315" s="41"/>
      <c r="F315" s="223" t="s">
        <v>560</v>
      </c>
      <c r="G315" s="41"/>
      <c r="H315" s="41"/>
      <c r="I315" s="224"/>
      <c r="J315" s="224"/>
      <c r="K315" s="41"/>
      <c r="L315" s="41"/>
      <c r="M315" s="45"/>
      <c r="N315" s="225"/>
      <c r="O315" s="226"/>
      <c r="P315" s="85"/>
      <c r="Q315" s="85"/>
      <c r="R315" s="85"/>
      <c r="S315" s="85"/>
      <c r="T315" s="85"/>
      <c r="U315" s="85"/>
      <c r="V315" s="85"/>
      <c r="W315" s="85"/>
      <c r="X315" s="86"/>
      <c r="Y315" s="39"/>
      <c r="Z315" s="39"/>
      <c r="AA315" s="39"/>
      <c r="AB315" s="39"/>
      <c r="AC315" s="39"/>
      <c r="AD315" s="39"/>
      <c r="AE315" s="39"/>
      <c r="AT315" s="18" t="s">
        <v>142</v>
      </c>
      <c r="AU315" s="18" t="s">
        <v>87</v>
      </c>
    </row>
    <row r="316" s="2" customFormat="1" ht="24.15" customHeight="1">
      <c r="A316" s="39"/>
      <c r="B316" s="40"/>
      <c r="C316" s="208" t="s">
        <v>561</v>
      </c>
      <c r="D316" s="208" t="s">
        <v>135</v>
      </c>
      <c r="E316" s="209" t="s">
        <v>562</v>
      </c>
      <c r="F316" s="210" t="s">
        <v>563</v>
      </c>
      <c r="G316" s="211" t="s">
        <v>536</v>
      </c>
      <c r="H316" s="212">
        <v>1</v>
      </c>
      <c r="I316" s="213"/>
      <c r="J316" s="213"/>
      <c r="K316" s="214">
        <f>ROUND(P316*H316,2)</f>
        <v>0</v>
      </c>
      <c r="L316" s="210" t="s">
        <v>537</v>
      </c>
      <c r="M316" s="45"/>
      <c r="N316" s="215" t="s">
        <v>20</v>
      </c>
      <c r="O316" s="216" t="s">
        <v>46</v>
      </c>
      <c r="P316" s="217">
        <f>I316+J316</f>
        <v>0</v>
      </c>
      <c r="Q316" s="217">
        <f>ROUND(I316*H316,2)</f>
        <v>0</v>
      </c>
      <c r="R316" s="217">
        <f>ROUND(J316*H316,2)</f>
        <v>0</v>
      </c>
      <c r="S316" s="85"/>
      <c r="T316" s="218">
        <f>S316*H316</f>
        <v>0</v>
      </c>
      <c r="U316" s="218">
        <v>0</v>
      </c>
      <c r="V316" s="218">
        <f>U316*H316</f>
        <v>0</v>
      </c>
      <c r="W316" s="218">
        <v>0</v>
      </c>
      <c r="X316" s="219">
        <f>W316*H316</f>
        <v>0</v>
      </c>
      <c r="Y316" s="39"/>
      <c r="Z316" s="39"/>
      <c r="AA316" s="39"/>
      <c r="AB316" s="39"/>
      <c r="AC316" s="39"/>
      <c r="AD316" s="39"/>
      <c r="AE316" s="39"/>
      <c r="AR316" s="220" t="s">
        <v>538</v>
      </c>
      <c r="AT316" s="220" t="s">
        <v>135</v>
      </c>
      <c r="AU316" s="220" t="s">
        <v>87</v>
      </c>
      <c r="AY316" s="18" t="s">
        <v>132</v>
      </c>
      <c r="BE316" s="221">
        <f>IF(O316="základní",K316,0)</f>
        <v>0</v>
      </c>
      <c r="BF316" s="221">
        <f>IF(O316="snížená",K316,0)</f>
        <v>0</v>
      </c>
      <c r="BG316" s="221">
        <f>IF(O316="zákl. přenesená",K316,0)</f>
        <v>0</v>
      </c>
      <c r="BH316" s="221">
        <f>IF(O316="sníž. přenesená",K316,0)</f>
        <v>0</v>
      </c>
      <c r="BI316" s="221">
        <f>IF(O316="nulová",K316,0)</f>
        <v>0</v>
      </c>
      <c r="BJ316" s="18" t="s">
        <v>85</v>
      </c>
      <c r="BK316" s="221">
        <f>ROUND(P316*H316,2)</f>
        <v>0</v>
      </c>
      <c r="BL316" s="18" t="s">
        <v>538</v>
      </c>
      <c r="BM316" s="220" t="s">
        <v>564</v>
      </c>
    </row>
    <row r="317" s="2" customFormat="1">
      <c r="A317" s="39"/>
      <c r="B317" s="40"/>
      <c r="C317" s="41"/>
      <c r="D317" s="222" t="s">
        <v>142</v>
      </c>
      <c r="E317" s="41"/>
      <c r="F317" s="223" t="s">
        <v>565</v>
      </c>
      <c r="G317" s="41"/>
      <c r="H317" s="41"/>
      <c r="I317" s="224"/>
      <c r="J317" s="224"/>
      <c r="K317" s="41"/>
      <c r="L317" s="41"/>
      <c r="M317" s="45"/>
      <c r="N317" s="225"/>
      <c r="O317" s="226"/>
      <c r="P317" s="85"/>
      <c r="Q317" s="85"/>
      <c r="R317" s="85"/>
      <c r="S317" s="85"/>
      <c r="T317" s="85"/>
      <c r="U317" s="85"/>
      <c r="V317" s="85"/>
      <c r="W317" s="85"/>
      <c r="X317" s="86"/>
      <c r="Y317" s="39"/>
      <c r="Z317" s="39"/>
      <c r="AA317" s="39"/>
      <c r="AB317" s="39"/>
      <c r="AC317" s="39"/>
      <c r="AD317" s="39"/>
      <c r="AE317" s="39"/>
      <c r="AT317" s="18" t="s">
        <v>142</v>
      </c>
      <c r="AU317" s="18" t="s">
        <v>87</v>
      </c>
    </row>
    <row r="318" s="2" customFormat="1" ht="24.15" customHeight="1">
      <c r="A318" s="39"/>
      <c r="B318" s="40"/>
      <c r="C318" s="208" t="s">
        <v>566</v>
      </c>
      <c r="D318" s="208" t="s">
        <v>135</v>
      </c>
      <c r="E318" s="209" t="s">
        <v>567</v>
      </c>
      <c r="F318" s="210" t="s">
        <v>568</v>
      </c>
      <c r="G318" s="211" t="s">
        <v>569</v>
      </c>
      <c r="H318" s="212">
        <v>32</v>
      </c>
      <c r="I318" s="213"/>
      <c r="J318" s="213"/>
      <c r="K318" s="214">
        <f>ROUND(P318*H318,2)</f>
        <v>0</v>
      </c>
      <c r="L318" s="210" t="s">
        <v>537</v>
      </c>
      <c r="M318" s="45"/>
      <c r="N318" s="215" t="s">
        <v>20</v>
      </c>
      <c r="O318" s="216" t="s">
        <v>46</v>
      </c>
      <c r="P318" s="217">
        <f>I318+J318</f>
        <v>0</v>
      </c>
      <c r="Q318" s="217">
        <f>ROUND(I318*H318,2)</f>
        <v>0</v>
      </c>
      <c r="R318" s="217">
        <f>ROUND(J318*H318,2)</f>
        <v>0</v>
      </c>
      <c r="S318" s="85"/>
      <c r="T318" s="218">
        <f>S318*H318</f>
        <v>0</v>
      </c>
      <c r="U318" s="218">
        <v>0</v>
      </c>
      <c r="V318" s="218">
        <f>U318*H318</f>
        <v>0</v>
      </c>
      <c r="W318" s="218">
        <v>0</v>
      </c>
      <c r="X318" s="219">
        <f>W318*H318</f>
        <v>0</v>
      </c>
      <c r="Y318" s="39"/>
      <c r="Z318" s="39"/>
      <c r="AA318" s="39"/>
      <c r="AB318" s="39"/>
      <c r="AC318" s="39"/>
      <c r="AD318" s="39"/>
      <c r="AE318" s="39"/>
      <c r="AR318" s="220" t="s">
        <v>538</v>
      </c>
      <c r="AT318" s="220" t="s">
        <v>135</v>
      </c>
      <c r="AU318" s="220" t="s">
        <v>87</v>
      </c>
      <c r="AY318" s="18" t="s">
        <v>132</v>
      </c>
      <c r="BE318" s="221">
        <f>IF(O318="základní",K318,0)</f>
        <v>0</v>
      </c>
      <c r="BF318" s="221">
        <f>IF(O318="snížená",K318,0)</f>
        <v>0</v>
      </c>
      <c r="BG318" s="221">
        <f>IF(O318="zákl. přenesená",K318,0)</f>
        <v>0</v>
      </c>
      <c r="BH318" s="221">
        <f>IF(O318="sníž. přenesená",K318,0)</f>
        <v>0</v>
      </c>
      <c r="BI318" s="221">
        <f>IF(O318="nulová",K318,0)</f>
        <v>0</v>
      </c>
      <c r="BJ318" s="18" t="s">
        <v>85</v>
      </c>
      <c r="BK318" s="221">
        <f>ROUND(P318*H318,2)</f>
        <v>0</v>
      </c>
      <c r="BL318" s="18" t="s">
        <v>538</v>
      </c>
      <c r="BM318" s="220" t="s">
        <v>570</v>
      </c>
    </row>
    <row r="319" s="2" customFormat="1">
      <c r="A319" s="39"/>
      <c r="B319" s="40"/>
      <c r="C319" s="41"/>
      <c r="D319" s="222" t="s">
        <v>142</v>
      </c>
      <c r="E319" s="41"/>
      <c r="F319" s="223" t="s">
        <v>571</v>
      </c>
      <c r="G319" s="41"/>
      <c r="H319" s="41"/>
      <c r="I319" s="224"/>
      <c r="J319" s="224"/>
      <c r="K319" s="41"/>
      <c r="L319" s="41"/>
      <c r="M319" s="45"/>
      <c r="N319" s="225"/>
      <c r="O319" s="226"/>
      <c r="P319" s="85"/>
      <c r="Q319" s="85"/>
      <c r="R319" s="85"/>
      <c r="S319" s="85"/>
      <c r="T319" s="85"/>
      <c r="U319" s="85"/>
      <c r="V319" s="85"/>
      <c r="W319" s="85"/>
      <c r="X319" s="86"/>
      <c r="Y319" s="39"/>
      <c r="Z319" s="39"/>
      <c r="AA319" s="39"/>
      <c r="AB319" s="39"/>
      <c r="AC319" s="39"/>
      <c r="AD319" s="39"/>
      <c r="AE319" s="39"/>
      <c r="AT319" s="18" t="s">
        <v>142</v>
      </c>
      <c r="AU319" s="18" t="s">
        <v>87</v>
      </c>
    </row>
    <row r="320" s="2" customFormat="1" ht="24.15" customHeight="1">
      <c r="A320" s="39"/>
      <c r="B320" s="40"/>
      <c r="C320" s="208" t="s">
        <v>572</v>
      </c>
      <c r="D320" s="208" t="s">
        <v>135</v>
      </c>
      <c r="E320" s="209" t="s">
        <v>573</v>
      </c>
      <c r="F320" s="210" t="s">
        <v>574</v>
      </c>
      <c r="G320" s="211" t="s">
        <v>138</v>
      </c>
      <c r="H320" s="212">
        <v>1</v>
      </c>
      <c r="I320" s="213"/>
      <c r="J320" s="213"/>
      <c r="K320" s="214">
        <f>ROUND(P320*H320,2)</f>
        <v>0</v>
      </c>
      <c r="L320" s="210" t="s">
        <v>139</v>
      </c>
      <c r="M320" s="45"/>
      <c r="N320" s="215" t="s">
        <v>20</v>
      </c>
      <c r="O320" s="216" t="s">
        <v>46</v>
      </c>
      <c r="P320" s="217">
        <f>I320+J320</f>
        <v>0</v>
      </c>
      <c r="Q320" s="217">
        <f>ROUND(I320*H320,2)</f>
        <v>0</v>
      </c>
      <c r="R320" s="217">
        <f>ROUND(J320*H320,2)</f>
        <v>0</v>
      </c>
      <c r="S320" s="85"/>
      <c r="T320" s="218">
        <f>S320*H320</f>
        <v>0</v>
      </c>
      <c r="U320" s="218">
        <v>0</v>
      </c>
      <c r="V320" s="218">
        <f>U320*H320</f>
        <v>0</v>
      </c>
      <c r="W320" s="218">
        <v>0</v>
      </c>
      <c r="X320" s="219">
        <f>W320*H320</f>
        <v>0</v>
      </c>
      <c r="Y320" s="39"/>
      <c r="Z320" s="39"/>
      <c r="AA320" s="39"/>
      <c r="AB320" s="39"/>
      <c r="AC320" s="39"/>
      <c r="AD320" s="39"/>
      <c r="AE320" s="39"/>
      <c r="AR320" s="220" t="s">
        <v>538</v>
      </c>
      <c r="AT320" s="220" t="s">
        <v>135</v>
      </c>
      <c r="AU320" s="220" t="s">
        <v>87</v>
      </c>
      <c r="AY320" s="18" t="s">
        <v>132</v>
      </c>
      <c r="BE320" s="221">
        <f>IF(O320="základní",K320,0)</f>
        <v>0</v>
      </c>
      <c r="BF320" s="221">
        <f>IF(O320="snížená",K320,0)</f>
        <v>0</v>
      </c>
      <c r="BG320" s="221">
        <f>IF(O320="zákl. přenesená",K320,0)</f>
        <v>0</v>
      </c>
      <c r="BH320" s="221">
        <f>IF(O320="sníž. přenesená",K320,0)</f>
        <v>0</v>
      </c>
      <c r="BI320" s="221">
        <f>IF(O320="nulová",K320,0)</f>
        <v>0</v>
      </c>
      <c r="BJ320" s="18" t="s">
        <v>85</v>
      </c>
      <c r="BK320" s="221">
        <f>ROUND(P320*H320,2)</f>
        <v>0</v>
      </c>
      <c r="BL320" s="18" t="s">
        <v>538</v>
      </c>
      <c r="BM320" s="220" t="s">
        <v>575</v>
      </c>
    </row>
    <row r="321" s="2" customFormat="1">
      <c r="A321" s="39"/>
      <c r="B321" s="40"/>
      <c r="C321" s="41"/>
      <c r="D321" s="222" t="s">
        <v>142</v>
      </c>
      <c r="E321" s="41"/>
      <c r="F321" s="223" t="s">
        <v>576</v>
      </c>
      <c r="G321" s="41"/>
      <c r="H321" s="41"/>
      <c r="I321" s="224"/>
      <c r="J321" s="224"/>
      <c r="K321" s="41"/>
      <c r="L321" s="41"/>
      <c r="M321" s="45"/>
      <c r="N321" s="225"/>
      <c r="O321" s="226"/>
      <c r="P321" s="85"/>
      <c r="Q321" s="85"/>
      <c r="R321" s="85"/>
      <c r="S321" s="85"/>
      <c r="T321" s="85"/>
      <c r="U321" s="85"/>
      <c r="V321" s="85"/>
      <c r="W321" s="85"/>
      <c r="X321" s="86"/>
      <c r="Y321" s="39"/>
      <c r="Z321" s="39"/>
      <c r="AA321" s="39"/>
      <c r="AB321" s="39"/>
      <c r="AC321" s="39"/>
      <c r="AD321" s="39"/>
      <c r="AE321" s="39"/>
      <c r="AT321" s="18" t="s">
        <v>142</v>
      </c>
      <c r="AU321" s="18" t="s">
        <v>87</v>
      </c>
    </row>
    <row r="322" s="12" customFormat="1" ht="22.8" customHeight="1">
      <c r="A322" s="12"/>
      <c r="B322" s="191"/>
      <c r="C322" s="192"/>
      <c r="D322" s="193" t="s">
        <v>76</v>
      </c>
      <c r="E322" s="206" t="s">
        <v>577</v>
      </c>
      <c r="F322" s="206" t="s">
        <v>578</v>
      </c>
      <c r="G322" s="192"/>
      <c r="H322" s="192"/>
      <c r="I322" s="195"/>
      <c r="J322" s="195"/>
      <c r="K322" s="207">
        <f>BK322</f>
        <v>0</v>
      </c>
      <c r="L322" s="192"/>
      <c r="M322" s="197"/>
      <c r="N322" s="198"/>
      <c r="O322" s="199"/>
      <c r="P322" s="199"/>
      <c r="Q322" s="200">
        <f>SUM(Q323:Q332)</f>
        <v>0</v>
      </c>
      <c r="R322" s="200">
        <f>SUM(R323:R332)</f>
        <v>0</v>
      </c>
      <c r="S322" s="199"/>
      <c r="T322" s="201">
        <f>SUM(T323:T332)</f>
        <v>0</v>
      </c>
      <c r="U322" s="199"/>
      <c r="V322" s="201">
        <f>SUM(V323:V332)</f>
        <v>0</v>
      </c>
      <c r="W322" s="199"/>
      <c r="X322" s="202">
        <f>SUM(X323:X332)</f>
        <v>0</v>
      </c>
      <c r="Y322" s="12"/>
      <c r="Z322" s="12"/>
      <c r="AA322" s="12"/>
      <c r="AB322" s="12"/>
      <c r="AC322" s="12"/>
      <c r="AD322" s="12"/>
      <c r="AE322" s="12"/>
      <c r="AR322" s="203" t="s">
        <v>153</v>
      </c>
      <c r="AT322" s="204" t="s">
        <v>76</v>
      </c>
      <c r="AU322" s="204" t="s">
        <v>85</v>
      </c>
      <c r="AY322" s="203" t="s">
        <v>132</v>
      </c>
      <c r="BK322" s="205">
        <f>SUM(BK323:BK332)</f>
        <v>0</v>
      </c>
    </row>
    <row r="323" s="2" customFormat="1" ht="24.15" customHeight="1">
      <c r="A323" s="39"/>
      <c r="B323" s="40"/>
      <c r="C323" s="208" t="s">
        <v>579</v>
      </c>
      <c r="D323" s="208" t="s">
        <v>135</v>
      </c>
      <c r="E323" s="209" t="s">
        <v>580</v>
      </c>
      <c r="F323" s="210" t="s">
        <v>581</v>
      </c>
      <c r="G323" s="211" t="s">
        <v>582</v>
      </c>
      <c r="H323" s="212">
        <v>1.089</v>
      </c>
      <c r="I323" s="213"/>
      <c r="J323" s="213"/>
      <c r="K323" s="214">
        <f>ROUND(P323*H323,2)</f>
        <v>0</v>
      </c>
      <c r="L323" s="210" t="s">
        <v>139</v>
      </c>
      <c r="M323" s="45"/>
      <c r="N323" s="215" t="s">
        <v>20</v>
      </c>
      <c r="O323" s="216" t="s">
        <v>46</v>
      </c>
      <c r="P323" s="217">
        <f>I323+J323</f>
        <v>0</v>
      </c>
      <c r="Q323" s="217">
        <f>ROUND(I323*H323,2)</f>
        <v>0</v>
      </c>
      <c r="R323" s="217">
        <f>ROUND(J323*H323,2)</f>
        <v>0</v>
      </c>
      <c r="S323" s="85"/>
      <c r="T323" s="218">
        <f>S323*H323</f>
        <v>0</v>
      </c>
      <c r="U323" s="218">
        <v>0</v>
      </c>
      <c r="V323" s="218">
        <f>U323*H323</f>
        <v>0</v>
      </c>
      <c r="W323" s="218">
        <v>0</v>
      </c>
      <c r="X323" s="219">
        <f>W323*H323</f>
        <v>0</v>
      </c>
      <c r="Y323" s="39"/>
      <c r="Z323" s="39"/>
      <c r="AA323" s="39"/>
      <c r="AB323" s="39"/>
      <c r="AC323" s="39"/>
      <c r="AD323" s="39"/>
      <c r="AE323" s="39"/>
      <c r="AR323" s="220" t="s">
        <v>356</v>
      </c>
      <c r="AT323" s="220" t="s">
        <v>135</v>
      </c>
      <c r="AU323" s="220" t="s">
        <v>87</v>
      </c>
      <c r="AY323" s="18" t="s">
        <v>132</v>
      </c>
      <c r="BE323" s="221">
        <f>IF(O323="základní",K323,0)</f>
        <v>0</v>
      </c>
      <c r="BF323" s="221">
        <f>IF(O323="snížená",K323,0)</f>
        <v>0</v>
      </c>
      <c r="BG323" s="221">
        <f>IF(O323="zákl. přenesená",K323,0)</f>
        <v>0</v>
      </c>
      <c r="BH323" s="221">
        <f>IF(O323="sníž. přenesená",K323,0)</f>
        <v>0</v>
      </c>
      <c r="BI323" s="221">
        <f>IF(O323="nulová",K323,0)</f>
        <v>0</v>
      </c>
      <c r="BJ323" s="18" t="s">
        <v>85</v>
      </c>
      <c r="BK323" s="221">
        <f>ROUND(P323*H323,2)</f>
        <v>0</v>
      </c>
      <c r="BL323" s="18" t="s">
        <v>356</v>
      </c>
      <c r="BM323" s="220" t="s">
        <v>583</v>
      </c>
    </row>
    <row r="324" s="2" customFormat="1">
      <c r="A324" s="39"/>
      <c r="B324" s="40"/>
      <c r="C324" s="41"/>
      <c r="D324" s="222" t="s">
        <v>142</v>
      </c>
      <c r="E324" s="41"/>
      <c r="F324" s="223" t="s">
        <v>584</v>
      </c>
      <c r="G324" s="41"/>
      <c r="H324" s="41"/>
      <c r="I324" s="224"/>
      <c r="J324" s="224"/>
      <c r="K324" s="41"/>
      <c r="L324" s="41"/>
      <c r="M324" s="45"/>
      <c r="N324" s="225"/>
      <c r="O324" s="226"/>
      <c r="P324" s="85"/>
      <c r="Q324" s="85"/>
      <c r="R324" s="85"/>
      <c r="S324" s="85"/>
      <c r="T324" s="85"/>
      <c r="U324" s="85"/>
      <c r="V324" s="85"/>
      <c r="W324" s="85"/>
      <c r="X324" s="86"/>
      <c r="Y324" s="39"/>
      <c r="Z324" s="39"/>
      <c r="AA324" s="39"/>
      <c r="AB324" s="39"/>
      <c r="AC324" s="39"/>
      <c r="AD324" s="39"/>
      <c r="AE324" s="39"/>
      <c r="AT324" s="18" t="s">
        <v>142</v>
      </c>
      <c r="AU324" s="18" t="s">
        <v>87</v>
      </c>
    </row>
    <row r="325" s="2" customFormat="1" ht="24.15" customHeight="1">
      <c r="A325" s="39"/>
      <c r="B325" s="40"/>
      <c r="C325" s="208" t="s">
        <v>585</v>
      </c>
      <c r="D325" s="208" t="s">
        <v>135</v>
      </c>
      <c r="E325" s="209" t="s">
        <v>586</v>
      </c>
      <c r="F325" s="210" t="s">
        <v>587</v>
      </c>
      <c r="G325" s="211" t="s">
        <v>582</v>
      </c>
      <c r="H325" s="212">
        <v>1.089</v>
      </c>
      <c r="I325" s="213"/>
      <c r="J325" s="213"/>
      <c r="K325" s="214">
        <f>ROUND(P325*H325,2)</f>
        <v>0</v>
      </c>
      <c r="L325" s="210" t="s">
        <v>139</v>
      </c>
      <c r="M325" s="45"/>
      <c r="N325" s="215" t="s">
        <v>20</v>
      </c>
      <c r="O325" s="216" t="s">
        <v>46</v>
      </c>
      <c r="P325" s="217">
        <f>I325+J325</f>
        <v>0</v>
      </c>
      <c r="Q325" s="217">
        <f>ROUND(I325*H325,2)</f>
        <v>0</v>
      </c>
      <c r="R325" s="217">
        <f>ROUND(J325*H325,2)</f>
        <v>0</v>
      </c>
      <c r="S325" s="85"/>
      <c r="T325" s="218">
        <f>S325*H325</f>
        <v>0</v>
      </c>
      <c r="U325" s="218">
        <v>0</v>
      </c>
      <c r="V325" s="218">
        <f>U325*H325</f>
        <v>0</v>
      </c>
      <c r="W325" s="218">
        <v>0</v>
      </c>
      <c r="X325" s="219">
        <f>W325*H325</f>
        <v>0</v>
      </c>
      <c r="Y325" s="39"/>
      <c r="Z325" s="39"/>
      <c r="AA325" s="39"/>
      <c r="AB325" s="39"/>
      <c r="AC325" s="39"/>
      <c r="AD325" s="39"/>
      <c r="AE325" s="39"/>
      <c r="AR325" s="220" t="s">
        <v>356</v>
      </c>
      <c r="AT325" s="220" t="s">
        <v>135</v>
      </c>
      <c r="AU325" s="220" t="s">
        <v>87</v>
      </c>
      <c r="AY325" s="18" t="s">
        <v>132</v>
      </c>
      <c r="BE325" s="221">
        <f>IF(O325="základní",K325,0)</f>
        <v>0</v>
      </c>
      <c r="BF325" s="221">
        <f>IF(O325="snížená",K325,0)</f>
        <v>0</v>
      </c>
      <c r="BG325" s="221">
        <f>IF(O325="zákl. přenesená",K325,0)</f>
        <v>0</v>
      </c>
      <c r="BH325" s="221">
        <f>IF(O325="sníž. přenesená",K325,0)</f>
        <v>0</v>
      </c>
      <c r="BI325" s="221">
        <f>IF(O325="nulová",K325,0)</f>
        <v>0</v>
      </c>
      <c r="BJ325" s="18" t="s">
        <v>85</v>
      </c>
      <c r="BK325" s="221">
        <f>ROUND(P325*H325,2)</f>
        <v>0</v>
      </c>
      <c r="BL325" s="18" t="s">
        <v>356</v>
      </c>
      <c r="BM325" s="220" t="s">
        <v>588</v>
      </c>
    </row>
    <row r="326" s="2" customFormat="1">
      <c r="A326" s="39"/>
      <c r="B326" s="40"/>
      <c r="C326" s="41"/>
      <c r="D326" s="222" t="s">
        <v>142</v>
      </c>
      <c r="E326" s="41"/>
      <c r="F326" s="223" t="s">
        <v>589</v>
      </c>
      <c r="G326" s="41"/>
      <c r="H326" s="41"/>
      <c r="I326" s="224"/>
      <c r="J326" s="224"/>
      <c r="K326" s="41"/>
      <c r="L326" s="41"/>
      <c r="M326" s="45"/>
      <c r="N326" s="225"/>
      <c r="O326" s="226"/>
      <c r="P326" s="85"/>
      <c r="Q326" s="85"/>
      <c r="R326" s="85"/>
      <c r="S326" s="85"/>
      <c r="T326" s="85"/>
      <c r="U326" s="85"/>
      <c r="V326" s="85"/>
      <c r="W326" s="85"/>
      <c r="X326" s="86"/>
      <c r="Y326" s="39"/>
      <c r="Z326" s="39"/>
      <c r="AA326" s="39"/>
      <c r="AB326" s="39"/>
      <c r="AC326" s="39"/>
      <c r="AD326" s="39"/>
      <c r="AE326" s="39"/>
      <c r="AT326" s="18" t="s">
        <v>142</v>
      </c>
      <c r="AU326" s="18" t="s">
        <v>87</v>
      </c>
    </row>
    <row r="327" s="2" customFormat="1">
      <c r="A327" s="39"/>
      <c r="B327" s="40"/>
      <c r="C327" s="208" t="s">
        <v>590</v>
      </c>
      <c r="D327" s="208" t="s">
        <v>135</v>
      </c>
      <c r="E327" s="209" t="s">
        <v>591</v>
      </c>
      <c r="F327" s="210" t="s">
        <v>592</v>
      </c>
      <c r="G327" s="211" t="s">
        <v>582</v>
      </c>
      <c r="H327" s="212">
        <v>1.089</v>
      </c>
      <c r="I327" s="213"/>
      <c r="J327" s="213"/>
      <c r="K327" s="214">
        <f>ROUND(P327*H327,2)</f>
        <v>0</v>
      </c>
      <c r="L327" s="210" t="s">
        <v>139</v>
      </c>
      <c r="M327" s="45"/>
      <c r="N327" s="215" t="s">
        <v>20</v>
      </c>
      <c r="O327" s="216" t="s">
        <v>46</v>
      </c>
      <c r="P327" s="217">
        <f>I327+J327</f>
        <v>0</v>
      </c>
      <c r="Q327" s="217">
        <f>ROUND(I327*H327,2)</f>
        <v>0</v>
      </c>
      <c r="R327" s="217">
        <f>ROUND(J327*H327,2)</f>
        <v>0</v>
      </c>
      <c r="S327" s="85"/>
      <c r="T327" s="218">
        <f>S327*H327</f>
        <v>0</v>
      </c>
      <c r="U327" s="218">
        <v>0</v>
      </c>
      <c r="V327" s="218">
        <f>U327*H327</f>
        <v>0</v>
      </c>
      <c r="W327" s="218">
        <v>0</v>
      </c>
      <c r="X327" s="219">
        <f>W327*H327</f>
        <v>0</v>
      </c>
      <c r="Y327" s="39"/>
      <c r="Z327" s="39"/>
      <c r="AA327" s="39"/>
      <c r="AB327" s="39"/>
      <c r="AC327" s="39"/>
      <c r="AD327" s="39"/>
      <c r="AE327" s="39"/>
      <c r="AR327" s="220" t="s">
        <v>356</v>
      </c>
      <c r="AT327" s="220" t="s">
        <v>135</v>
      </c>
      <c r="AU327" s="220" t="s">
        <v>87</v>
      </c>
      <c r="AY327" s="18" t="s">
        <v>132</v>
      </c>
      <c r="BE327" s="221">
        <f>IF(O327="základní",K327,0)</f>
        <v>0</v>
      </c>
      <c r="BF327" s="221">
        <f>IF(O327="snížená",K327,0)</f>
        <v>0</v>
      </c>
      <c r="BG327" s="221">
        <f>IF(O327="zákl. přenesená",K327,0)</f>
        <v>0</v>
      </c>
      <c r="BH327" s="221">
        <f>IF(O327="sníž. přenesená",K327,0)</f>
        <v>0</v>
      </c>
      <c r="BI327" s="221">
        <f>IF(O327="nulová",K327,0)</f>
        <v>0</v>
      </c>
      <c r="BJ327" s="18" t="s">
        <v>85</v>
      </c>
      <c r="BK327" s="221">
        <f>ROUND(P327*H327,2)</f>
        <v>0</v>
      </c>
      <c r="BL327" s="18" t="s">
        <v>356</v>
      </c>
      <c r="BM327" s="220" t="s">
        <v>593</v>
      </c>
    </row>
    <row r="328" s="2" customFormat="1">
      <c r="A328" s="39"/>
      <c r="B328" s="40"/>
      <c r="C328" s="41"/>
      <c r="D328" s="222" t="s">
        <v>142</v>
      </c>
      <c r="E328" s="41"/>
      <c r="F328" s="223" t="s">
        <v>594</v>
      </c>
      <c r="G328" s="41"/>
      <c r="H328" s="41"/>
      <c r="I328" s="224"/>
      <c r="J328" s="224"/>
      <c r="K328" s="41"/>
      <c r="L328" s="41"/>
      <c r="M328" s="45"/>
      <c r="N328" s="225"/>
      <c r="O328" s="226"/>
      <c r="P328" s="85"/>
      <c r="Q328" s="85"/>
      <c r="R328" s="85"/>
      <c r="S328" s="85"/>
      <c r="T328" s="85"/>
      <c r="U328" s="85"/>
      <c r="V328" s="85"/>
      <c r="W328" s="85"/>
      <c r="X328" s="86"/>
      <c r="Y328" s="39"/>
      <c r="Z328" s="39"/>
      <c r="AA328" s="39"/>
      <c r="AB328" s="39"/>
      <c r="AC328" s="39"/>
      <c r="AD328" s="39"/>
      <c r="AE328" s="39"/>
      <c r="AT328" s="18" t="s">
        <v>142</v>
      </c>
      <c r="AU328" s="18" t="s">
        <v>87</v>
      </c>
    </row>
    <row r="329" s="2" customFormat="1" ht="24.15" customHeight="1">
      <c r="A329" s="39"/>
      <c r="B329" s="40"/>
      <c r="C329" s="208" t="s">
        <v>595</v>
      </c>
      <c r="D329" s="208" t="s">
        <v>135</v>
      </c>
      <c r="E329" s="209" t="s">
        <v>596</v>
      </c>
      <c r="F329" s="210" t="s">
        <v>597</v>
      </c>
      <c r="G329" s="211" t="s">
        <v>582</v>
      </c>
      <c r="H329" s="212">
        <v>0.76800000000000002</v>
      </c>
      <c r="I329" s="213"/>
      <c r="J329" s="213"/>
      <c r="K329" s="214">
        <f>ROUND(P329*H329,2)</f>
        <v>0</v>
      </c>
      <c r="L329" s="210" t="s">
        <v>139</v>
      </c>
      <c r="M329" s="45"/>
      <c r="N329" s="215" t="s">
        <v>20</v>
      </c>
      <c r="O329" s="216" t="s">
        <v>46</v>
      </c>
      <c r="P329" s="217">
        <f>I329+J329</f>
        <v>0</v>
      </c>
      <c r="Q329" s="217">
        <f>ROUND(I329*H329,2)</f>
        <v>0</v>
      </c>
      <c r="R329" s="217">
        <f>ROUND(J329*H329,2)</f>
        <v>0</v>
      </c>
      <c r="S329" s="85"/>
      <c r="T329" s="218">
        <f>S329*H329</f>
        <v>0</v>
      </c>
      <c r="U329" s="218">
        <v>0</v>
      </c>
      <c r="V329" s="218">
        <f>U329*H329</f>
        <v>0</v>
      </c>
      <c r="W329" s="218">
        <v>0</v>
      </c>
      <c r="X329" s="219">
        <f>W329*H329</f>
        <v>0</v>
      </c>
      <c r="Y329" s="39"/>
      <c r="Z329" s="39"/>
      <c r="AA329" s="39"/>
      <c r="AB329" s="39"/>
      <c r="AC329" s="39"/>
      <c r="AD329" s="39"/>
      <c r="AE329" s="39"/>
      <c r="AR329" s="220" t="s">
        <v>356</v>
      </c>
      <c r="AT329" s="220" t="s">
        <v>135</v>
      </c>
      <c r="AU329" s="220" t="s">
        <v>87</v>
      </c>
      <c r="AY329" s="18" t="s">
        <v>132</v>
      </c>
      <c r="BE329" s="221">
        <f>IF(O329="základní",K329,0)</f>
        <v>0</v>
      </c>
      <c r="BF329" s="221">
        <f>IF(O329="snížená",K329,0)</f>
        <v>0</v>
      </c>
      <c r="BG329" s="221">
        <f>IF(O329="zákl. přenesená",K329,0)</f>
        <v>0</v>
      </c>
      <c r="BH329" s="221">
        <f>IF(O329="sníž. přenesená",K329,0)</f>
        <v>0</v>
      </c>
      <c r="BI329" s="221">
        <f>IF(O329="nulová",K329,0)</f>
        <v>0</v>
      </c>
      <c r="BJ329" s="18" t="s">
        <v>85</v>
      </c>
      <c r="BK329" s="221">
        <f>ROUND(P329*H329,2)</f>
        <v>0</v>
      </c>
      <c r="BL329" s="18" t="s">
        <v>356</v>
      </c>
      <c r="BM329" s="220" t="s">
        <v>598</v>
      </c>
    </row>
    <row r="330" s="2" customFormat="1">
      <c r="A330" s="39"/>
      <c r="B330" s="40"/>
      <c r="C330" s="41"/>
      <c r="D330" s="222" t="s">
        <v>142</v>
      </c>
      <c r="E330" s="41"/>
      <c r="F330" s="223" t="s">
        <v>599</v>
      </c>
      <c r="G330" s="41"/>
      <c r="H330" s="41"/>
      <c r="I330" s="224"/>
      <c r="J330" s="224"/>
      <c r="K330" s="41"/>
      <c r="L330" s="41"/>
      <c r="M330" s="45"/>
      <c r="N330" s="225"/>
      <c r="O330" s="226"/>
      <c r="P330" s="85"/>
      <c r="Q330" s="85"/>
      <c r="R330" s="85"/>
      <c r="S330" s="85"/>
      <c r="T330" s="85"/>
      <c r="U330" s="85"/>
      <c r="V330" s="85"/>
      <c r="W330" s="85"/>
      <c r="X330" s="86"/>
      <c r="Y330" s="39"/>
      <c r="Z330" s="39"/>
      <c r="AA330" s="39"/>
      <c r="AB330" s="39"/>
      <c r="AC330" s="39"/>
      <c r="AD330" s="39"/>
      <c r="AE330" s="39"/>
      <c r="AT330" s="18" t="s">
        <v>142</v>
      </c>
      <c r="AU330" s="18" t="s">
        <v>87</v>
      </c>
    </row>
    <row r="331" s="2" customFormat="1" ht="24.15" customHeight="1">
      <c r="A331" s="39"/>
      <c r="B331" s="40"/>
      <c r="C331" s="208" t="s">
        <v>600</v>
      </c>
      <c r="D331" s="208" t="s">
        <v>135</v>
      </c>
      <c r="E331" s="209" t="s">
        <v>601</v>
      </c>
      <c r="F331" s="210" t="s">
        <v>602</v>
      </c>
      <c r="G331" s="211" t="s">
        <v>582</v>
      </c>
      <c r="H331" s="212">
        <v>0.32100000000000001</v>
      </c>
      <c r="I331" s="213"/>
      <c r="J331" s="213"/>
      <c r="K331" s="214">
        <f>ROUND(P331*H331,2)</f>
        <v>0</v>
      </c>
      <c r="L331" s="210" t="s">
        <v>139</v>
      </c>
      <c r="M331" s="45"/>
      <c r="N331" s="215" t="s">
        <v>20</v>
      </c>
      <c r="O331" s="216" t="s">
        <v>46</v>
      </c>
      <c r="P331" s="217">
        <f>I331+J331</f>
        <v>0</v>
      </c>
      <c r="Q331" s="217">
        <f>ROUND(I331*H331,2)</f>
        <v>0</v>
      </c>
      <c r="R331" s="217">
        <f>ROUND(J331*H331,2)</f>
        <v>0</v>
      </c>
      <c r="S331" s="85"/>
      <c r="T331" s="218">
        <f>S331*H331</f>
        <v>0</v>
      </c>
      <c r="U331" s="218">
        <v>0</v>
      </c>
      <c r="V331" s="218">
        <f>U331*H331</f>
        <v>0</v>
      </c>
      <c r="W331" s="218">
        <v>0</v>
      </c>
      <c r="X331" s="219">
        <f>W331*H331</f>
        <v>0</v>
      </c>
      <c r="Y331" s="39"/>
      <c r="Z331" s="39"/>
      <c r="AA331" s="39"/>
      <c r="AB331" s="39"/>
      <c r="AC331" s="39"/>
      <c r="AD331" s="39"/>
      <c r="AE331" s="39"/>
      <c r="AR331" s="220" t="s">
        <v>356</v>
      </c>
      <c r="AT331" s="220" t="s">
        <v>135</v>
      </c>
      <c r="AU331" s="220" t="s">
        <v>87</v>
      </c>
      <c r="AY331" s="18" t="s">
        <v>132</v>
      </c>
      <c r="BE331" s="221">
        <f>IF(O331="základní",K331,0)</f>
        <v>0</v>
      </c>
      <c r="BF331" s="221">
        <f>IF(O331="snížená",K331,0)</f>
        <v>0</v>
      </c>
      <c r="BG331" s="221">
        <f>IF(O331="zákl. přenesená",K331,0)</f>
        <v>0</v>
      </c>
      <c r="BH331" s="221">
        <f>IF(O331="sníž. přenesená",K331,0)</f>
        <v>0</v>
      </c>
      <c r="BI331" s="221">
        <f>IF(O331="nulová",K331,0)</f>
        <v>0</v>
      </c>
      <c r="BJ331" s="18" t="s">
        <v>85</v>
      </c>
      <c r="BK331" s="221">
        <f>ROUND(P331*H331,2)</f>
        <v>0</v>
      </c>
      <c r="BL331" s="18" t="s">
        <v>356</v>
      </c>
      <c r="BM331" s="220" t="s">
        <v>603</v>
      </c>
    </row>
    <row r="332" s="2" customFormat="1">
      <c r="A332" s="39"/>
      <c r="B332" s="40"/>
      <c r="C332" s="41"/>
      <c r="D332" s="222" t="s">
        <v>142</v>
      </c>
      <c r="E332" s="41"/>
      <c r="F332" s="223" t="s">
        <v>604</v>
      </c>
      <c r="G332" s="41"/>
      <c r="H332" s="41"/>
      <c r="I332" s="224"/>
      <c r="J332" s="224"/>
      <c r="K332" s="41"/>
      <c r="L332" s="41"/>
      <c r="M332" s="45"/>
      <c r="N332" s="259"/>
      <c r="O332" s="260"/>
      <c r="P332" s="261"/>
      <c r="Q332" s="261"/>
      <c r="R332" s="261"/>
      <c r="S332" s="261"/>
      <c r="T332" s="261"/>
      <c r="U332" s="261"/>
      <c r="V332" s="261"/>
      <c r="W332" s="261"/>
      <c r="X332" s="262"/>
      <c r="Y332" s="39"/>
      <c r="Z332" s="39"/>
      <c r="AA332" s="39"/>
      <c r="AB332" s="39"/>
      <c r="AC332" s="39"/>
      <c r="AD332" s="39"/>
      <c r="AE332" s="39"/>
      <c r="AT332" s="18" t="s">
        <v>142</v>
      </c>
      <c r="AU332" s="18" t="s">
        <v>87</v>
      </c>
    </row>
    <row r="333" s="2" customFormat="1" ht="6.96" customHeight="1">
      <c r="A333" s="39"/>
      <c r="B333" s="60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45"/>
      <c r="N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</row>
  </sheetData>
  <sheetProtection sheet="1" autoFilter="0" formatColumns="0" formatRows="0" objects="1" scenarios="1" spinCount="100000" saltValue="1Gnsi56D9u7iFJJ/KL8kOgzPKD/TildzFJVP+Pk1Vc3QJ65w3rXjDCu74KV0lwIl1Ch5nWGT4DeP/vgQYsiItg==" hashValue="Ckrk/yyN9USk6XydX3D8dq3GkxZFmf9AndOgBRRt2BQjwLQfhP9/X70MHF/Ssa0B0pXDgb5IpVCdc7b/cGhE+g==" algorithmName="SHA-512" password="CC35"/>
  <autoFilter ref="C91:L332"/>
  <mergeCells count="9">
    <mergeCell ref="E7:H7"/>
    <mergeCell ref="E9:H9"/>
    <mergeCell ref="E18:H18"/>
    <mergeCell ref="E27:H27"/>
    <mergeCell ref="E50:H50"/>
    <mergeCell ref="E52:H52"/>
    <mergeCell ref="E82:H82"/>
    <mergeCell ref="E84:H84"/>
    <mergeCell ref="M2:Z2"/>
  </mergeCells>
  <hyperlinks>
    <hyperlink ref="F96" r:id="rId1" display="https://podminky.urs.cz/item/CS_URS_2025_01/741211853"/>
    <hyperlink ref="F100" r:id="rId2" display="https://podminky.urs.cz/item/CS_URS_2025_01/741322885"/>
    <hyperlink ref="F104" r:id="rId3" display="https://podminky.urs.cz/item/CS_URS_2025_01/741211813"/>
    <hyperlink ref="F108" r:id="rId4" display="https://podminky.urs.cz/item/CS_URS_2025_01/741322855"/>
    <hyperlink ref="F113" r:id="rId5" display="https://podminky.urs.cz/item/CS_URS_2025_01/741210201"/>
    <hyperlink ref="F119" r:id="rId6" display="https://podminky.urs.cz/item/CS_URS_2025_01/741450002"/>
    <hyperlink ref="F123" r:id="rId7" display="https://podminky.urs.cz/item/CS_URS_2025_01/741231006"/>
    <hyperlink ref="F132" r:id="rId8" display="https://podminky.urs.cz/item/CS_URS_2025_01/741450002"/>
    <hyperlink ref="F136" r:id="rId9" display="https://podminky.urs.cz/item/CS_URS_2025_01/741231006"/>
    <hyperlink ref="F145" r:id="rId10" display="https://podminky.urs.cz/item/CS_URS_2025_01/741450002"/>
    <hyperlink ref="F149" r:id="rId11" display="https://podminky.urs.cz/item/CS_URS_2025_01/741210202"/>
    <hyperlink ref="F155" r:id="rId12" display="https://podminky.urs.cz/item/CS_URS_2025_01/741450002"/>
    <hyperlink ref="F159" r:id="rId13" display="https://podminky.urs.cz/item/CS_URS_2025_01/741110513"/>
    <hyperlink ref="F186" r:id="rId14" display="https://podminky.urs.cz/item/CS_URS_2025_01/741110541"/>
    <hyperlink ref="F192" r:id="rId15" display="https://podminky.urs.cz/item/CS_URS_2025_01/741920301"/>
    <hyperlink ref="F198" r:id="rId16" display="https://podminky.urs.cz/item/CS_URS_2025_01/210813047"/>
    <hyperlink ref="F211" r:id="rId17" display="https://podminky.urs.cz/item/CS_URS_2025_01/741122234"/>
    <hyperlink ref="F218" r:id="rId18" display="https://podminky.urs.cz/item/CS_URS_2025_01/741122233"/>
    <hyperlink ref="F225" r:id="rId19" display="https://podminky.urs.cz/item/CS_URS_2025_01/741122222"/>
    <hyperlink ref="F232" r:id="rId20" display="https://podminky.urs.cz/item/CS_URS_2025_01/741122231"/>
    <hyperlink ref="F239" r:id="rId21" display="https://podminky.urs.cz/item/CS_URS_2025_01/741120103"/>
    <hyperlink ref="F246" r:id="rId22" display="https://podminky.urs.cz/item/CS_URS_2025_01/210100255"/>
    <hyperlink ref="F251" r:id="rId23" display="https://podminky.urs.cz/item/CS_URS_2025_01/210100156"/>
    <hyperlink ref="F257" r:id="rId24" display="https://podminky.urs.cz/item/CS_URS_2025_01/210100259"/>
    <hyperlink ref="F263" r:id="rId25" display="https://podminky.urs.cz/item/CS_URS_2025_01/210100251"/>
    <hyperlink ref="F269" r:id="rId26" display="https://podminky.urs.cz/item/CS_URS_2025_01/220271602"/>
    <hyperlink ref="F275" r:id="rId27" display="https://podminky.urs.cz/item/CS_URS_2025_01/468101133"/>
    <hyperlink ref="F280" r:id="rId28" display="https://podminky.urs.cz/item/CS_URS_2025_01/460941233"/>
    <hyperlink ref="F285" r:id="rId29" display="https://podminky.urs.cz/item/CS_URS_2025_01/612315411"/>
    <hyperlink ref="F291" r:id="rId30" display="https://podminky.urs.cz/item/CS_URS_2025_01/946111112"/>
    <hyperlink ref="F295" r:id="rId31" display="https://podminky.urs.cz/item/CS_URS_2025_01/946111212"/>
    <hyperlink ref="F299" r:id="rId32" display="https://podminky.urs.cz/item/CS_URS_2025_01/946111812"/>
    <hyperlink ref="F303" r:id="rId33" display="https://podminky.urs.cz/item/CS_URS_2025_01/741810002"/>
    <hyperlink ref="F305" r:id="rId34" display="https://podminky.urs.cz/item/CS_URS_2025_01/741820001"/>
    <hyperlink ref="F307" r:id="rId35" display="https://podminky.urs.cz/item/CS_URS_2024_02/013254000"/>
    <hyperlink ref="F309" r:id="rId36" display="https://podminky.urs.cz/item/CS_URS_2024_02/031002000"/>
    <hyperlink ref="F311" r:id="rId37" display="https://podminky.urs.cz/item/CS_URS_2024_02/032002000"/>
    <hyperlink ref="F313" r:id="rId38" display="https://podminky.urs.cz/item/CS_URS_2024_02/033002000"/>
    <hyperlink ref="F315" r:id="rId39" display="https://podminky.urs.cz/item/CS_URS_2024_02/034002000"/>
    <hyperlink ref="F317" r:id="rId40" display="https://podminky.urs.cz/item/CS_URS_2024_02/039002000"/>
    <hyperlink ref="F319" r:id="rId41" display="https://podminky.urs.cz/item/CS_URS_2024_02/045303000"/>
    <hyperlink ref="F321" r:id="rId42" display="https://podminky.urs.cz/item/CS_URS_2025_01/742210501"/>
    <hyperlink ref="F324" r:id="rId43" display="https://podminky.urs.cz/item/CS_URS_2025_01/469971111"/>
    <hyperlink ref="F326" r:id="rId44" display="https://podminky.urs.cz/item/CS_URS_2025_01/469972111"/>
    <hyperlink ref="F328" r:id="rId45" display="https://podminky.urs.cz/item/CS_URS_2025_01/469972121"/>
    <hyperlink ref="F330" r:id="rId46" display="https://podminky.urs.cz/item/CS_URS_2025_01/469973111"/>
    <hyperlink ref="F332" r:id="rId47" display="https://podminky.urs.cz/item/CS_URS_2025_01/4699731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87</v>
      </c>
    </row>
    <row r="4" s="1" customFormat="1" ht="24.96" customHeight="1">
      <c r="B4" s="21"/>
      <c r="D4" s="132" t="s">
        <v>91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ZŠ Hrabina - rekonstrukce rozvodů elektřiny ZŠ Ostravská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92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605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11. 2. 2025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31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32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34</v>
      </c>
      <c r="E20" s="39"/>
      <c r="F20" s="39"/>
      <c r="G20" s="39"/>
      <c r="H20" s="39"/>
      <c r="I20" s="134" t="s">
        <v>27</v>
      </c>
      <c r="J20" s="138" t="str">
        <f>IF('Rekapitulace stavby'!AN16="","",'Rekapitulace stavby'!AN16)</f>
        <v/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stavby'!E17="","",'Rekapitulace stavby'!E17)</f>
        <v xml:space="preserve"> </v>
      </c>
      <c r="F21" s="39"/>
      <c r="G21" s="39"/>
      <c r="H21" s="39"/>
      <c r="I21" s="134" t="s">
        <v>30</v>
      </c>
      <c r="J21" s="138" t="str">
        <f>IF('Rekapitulace stavby'!AN17="","",'Rekapitulace stavby'!AN17)</f>
        <v/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35</v>
      </c>
      <c r="E23" s="39"/>
      <c r="F23" s="39"/>
      <c r="G23" s="39"/>
      <c r="H23" s="39"/>
      <c r="I23" s="134" t="s">
        <v>27</v>
      </c>
      <c r="J23" s="138" t="s">
        <v>36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37</v>
      </c>
      <c r="F24" s="39"/>
      <c r="G24" s="39"/>
      <c r="H24" s="39"/>
      <c r="I24" s="134" t="s">
        <v>30</v>
      </c>
      <c r="J24" s="138" t="s">
        <v>38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39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94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95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41</v>
      </c>
      <c r="E32" s="39"/>
      <c r="F32" s="39"/>
      <c r="G32" s="39"/>
      <c r="H32" s="39"/>
      <c r="I32" s="39"/>
      <c r="J32" s="39"/>
      <c r="K32" s="147">
        <f>ROUND(K92,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43</v>
      </c>
      <c r="G34" s="39"/>
      <c r="H34" s="39"/>
      <c r="I34" s="148" t="s">
        <v>42</v>
      </c>
      <c r="J34" s="39"/>
      <c r="K34" s="148" t="s">
        <v>44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45</v>
      </c>
      <c r="E35" s="134" t="s">
        <v>46</v>
      </c>
      <c r="F35" s="145">
        <f>ROUND((SUM(BE92:BE284)),  2)</f>
        <v>0</v>
      </c>
      <c r="G35" s="39"/>
      <c r="H35" s="39"/>
      <c r="I35" s="150">
        <v>0.20999999999999999</v>
      </c>
      <c r="J35" s="39"/>
      <c r="K35" s="145">
        <f>ROUND(((SUM(BE92:BE284))*I35),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47</v>
      </c>
      <c r="F36" s="145">
        <f>ROUND((SUM(BF92:BF284)),  2)</f>
        <v>0</v>
      </c>
      <c r="G36" s="39"/>
      <c r="H36" s="39"/>
      <c r="I36" s="150">
        <v>0.12</v>
      </c>
      <c r="J36" s="39"/>
      <c r="K36" s="145">
        <f>ROUND(((SUM(BF92:BF284))*I36),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48</v>
      </c>
      <c r="F37" s="145">
        <f>ROUND((SUM(BG92:BG284)),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49</v>
      </c>
      <c r="F38" s="145">
        <f>ROUND((SUM(BH92:BH284)),  2)</f>
        <v>0</v>
      </c>
      <c r="G38" s="39"/>
      <c r="H38" s="39"/>
      <c r="I38" s="150">
        <v>0.12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50</v>
      </c>
      <c r="F39" s="145">
        <f>ROUND((SUM(BI92:BI284)),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51</v>
      </c>
      <c r="E41" s="153"/>
      <c r="F41" s="153"/>
      <c r="G41" s="154" t="s">
        <v>52</v>
      </c>
      <c r="H41" s="155" t="s">
        <v>53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96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ZŠ Hrabina - rekonstrukce rozvodů elektřiny ZŠ Ostravská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92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SO_02 - Rekonstrukce U1 2NP třidy + kancelář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 xml:space="preserve"> </v>
      </c>
      <c r="G54" s="41"/>
      <c r="H54" s="41"/>
      <c r="I54" s="33" t="s">
        <v>24</v>
      </c>
      <c r="J54" s="73" t="str">
        <f>IF(J12="","",J12)</f>
        <v>11. 2. 2025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ZŠ a MŠ Český Těšín Hrabina</v>
      </c>
      <c r="G56" s="41"/>
      <c r="H56" s="41"/>
      <c r="I56" s="33" t="s">
        <v>34</v>
      </c>
      <c r="J56" s="37" t="str">
        <f>E21</f>
        <v xml:space="preserve"> 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32</v>
      </c>
      <c r="D57" s="41"/>
      <c r="E57" s="41"/>
      <c r="F57" s="28" t="str">
        <f>IF(E18="","",E18)</f>
        <v>Vyplň údaj</v>
      </c>
      <c r="G57" s="41"/>
      <c r="H57" s="41"/>
      <c r="I57" s="33" t="s">
        <v>35</v>
      </c>
      <c r="J57" s="37" t="str">
        <f>E24</f>
        <v>Stecovi s.r.o.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97</v>
      </c>
      <c r="D59" s="164"/>
      <c r="E59" s="164"/>
      <c r="F59" s="164"/>
      <c r="G59" s="164"/>
      <c r="H59" s="164"/>
      <c r="I59" s="165" t="s">
        <v>98</v>
      </c>
      <c r="J59" s="165" t="s">
        <v>99</v>
      </c>
      <c r="K59" s="165" t="s">
        <v>100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75</v>
      </c>
      <c r="D61" s="41"/>
      <c r="E61" s="41"/>
      <c r="F61" s="41"/>
      <c r="G61" s="41"/>
      <c r="H61" s="41"/>
      <c r="I61" s="103">
        <f>Q92</f>
        <v>0</v>
      </c>
      <c r="J61" s="103">
        <f>R92</f>
        <v>0</v>
      </c>
      <c r="K61" s="103">
        <f>K92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101</v>
      </c>
    </row>
    <row r="62" s="9" customFormat="1" ht="24.96" customHeight="1">
      <c r="A62" s="9"/>
      <c r="B62" s="167"/>
      <c r="C62" s="168"/>
      <c r="D62" s="169" t="s">
        <v>102</v>
      </c>
      <c r="E62" s="170"/>
      <c r="F62" s="170"/>
      <c r="G62" s="170"/>
      <c r="H62" s="170"/>
      <c r="I62" s="171">
        <f>Q93</f>
        <v>0</v>
      </c>
      <c r="J62" s="171">
        <f>R93</f>
        <v>0</v>
      </c>
      <c r="K62" s="171">
        <f>K93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103</v>
      </c>
      <c r="E63" s="176"/>
      <c r="F63" s="176"/>
      <c r="G63" s="176"/>
      <c r="H63" s="176"/>
      <c r="I63" s="177">
        <f>Q94</f>
        <v>0</v>
      </c>
      <c r="J63" s="177">
        <f>R94</f>
        <v>0</v>
      </c>
      <c r="K63" s="177">
        <f>K94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606</v>
      </c>
      <c r="E64" s="176"/>
      <c r="F64" s="176"/>
      <c r="G64" s="176"/>
      <c r="H64" s="176"/>
      <c r="I64" s="177">
        <f>Q107</f>
        <v>0</v>
      </c>
      <c r="J64" s="177">
        <f>R107</f>
        <v>0</v>
      </c>
      <c r="K64" s="177">
        <f>K107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607</v>
      </c>
      <c r="E65" s="176"/>
      <c r="F65" s="176"/>
      <c r="G65" s="176"/>
      <c r="H65" s="176"/>
      <c r="I65" s="177">
        <f>Q113</f>
        <v>0</v>
      </c>
      <c r="J65" s="177">
        <f>R113</f>
        <v>0</v>
      </c>
      <c r="K65" s="177">
        <f>K113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608</v>
      </c>
      <c r="E66" s="176"/>
      <c r="F66" s="176"/>
      <c r="G66" s="176"/>
      <c r="H66" s="176"/>
      <c r="I66" s="177">
        <f>Q119</f>
        <v>0</v>
      </c>
      <c r="J66" s="177">
        <f>R119</f>
        <v>0</v>
      </c>
      <c r="K66" s="177">
        <f>K119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108</v>
      </c>
      <c r="E67" s="176"/>
      <c r="F67" s="176"/>
      <c r="G67" s="176"/>
      <c r="H67" s="176"/>
      <c r="I67" s="177">
        <f>Q125</f>
        <v>0</v>
      </c>
      <c r="J67" s="177">
        <f>R125</f>
        <v>0</v>
      </c>
      <c r="K67" s="177">
        <f>K125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109</v>
      </c>
      <c r="E68" s="176"/>
      <c r="F68" s="176"/>
      <c r="G68" s="176"/>
      <c r="H68" s="176"/>
      <c r="I68" s="177">
        <f>Q162</f>
        <v>0</v>
      </c>
      <c r="J68" s="177">
        <f>R162</f>
        <v>0</v>
      </c>
      <c r="K68" s="177">
        <f>K162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110</v>
      </c>
      <c r="E69" s="176"/>
      <c r="F69" s="176"/>
      <c r="G69" s="176"/>
      <c r="H69" s="176"/>
      <c r="I69" s="177">
        <f>Q197</f>
        <v>0</v>
      </c>
      <c r="J69" s="177">
        <f>R197</f>
        <v>0</v>
      </c>
      <c r="K69" s="177">
        <f>K197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609</v>
      </c>
      <c r="E70" s="176"/>
      <c r="F70" s="176"/>
      <c r="G70" s="176"/>
      <c r="H70" s="176"/>
      <c r="I70" s="177">
        <f>Q211</f>
        <v>0</v>
      </c>
      <c r="J70" s="177">
        <f>R211</f>
        <v>0</v>
      </c>
      <c r="K70" s="177">
        <f>K211</f>
        <v>0</v>
      </c>
      <c r="L70" s="174"/>
      <c r="M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7">
        <f>Q255</f>
        <v>0</v>
      </c>
      <c r="J71" s="177">
        <f>R255</f>
        <v>0</v>
      </c>
      <c r="K71" s="177">
        <f>K255</f>
        <v>0</v>
      </c>
      <c r="L71" s="174"/>
      <c r="M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111</v>
      </c>
      <c r="E72" s="176"/>
      <c r="F72" s="176"/>
      <c r="G72" s="176"/>
      <c r="H72" s="176"/>
      <c r="I72" s="177">
        <f>Q266</f>
        <v>0</v>
      </c>
      <c r="J72" s="177">
        <f>R266</f>
        <v>0</v>
      </c>
      <c r="K72" s="177">
        <f>K266</f>
        <v>0</v>
      </c>
      <c r="L72" s="174"/>
      <c r="M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113</v>
      </c>
      <c r="D79" s="41"/>
      <c r="E79" s="41"/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17</v>
      </c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2" t="str">
        <f>E7</f>
        <v>ZŠ Hrabina - rekonstrukce rozvodů elektřiny ZŠ Ostravská</v>
      </c>
      <c r="F82" s="33"/>
      <c r="G82" s="33"/>
      <c r="H82" s="33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92</v>
      </c>
      <c r="D83" s="41"/>
      <c r="E83" s="41"/>
      <c r="F83" s="41"/>
      <c r="G83" s="41"/>
      <c r="H83" s="41"/>
      <c r="I83" s="41"/>
      <c r="J83" s="41"/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SO_02 - Rekonstrukce U1 2NP třidy + kancelář</v>
      </c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22</v>
      </c>
      <c r="D86" s="41"/>
      <c r="E86" s="41"/>
      <c r="F86" s="28" t="str">
        <f>F12</f>
        <v xml:space="preserve"> </v>
      </c>
      <c r="G86" s="41"/>
      <c r="H86" s="41"/>
      <c r="I86" s="33" t="s">
        <v>24</v>
      </c>
      <c r="J86" s="73" t="str">
        <f>IF(J12="","",J12)</f>
        <v>11. 2. 2025</v>
      </c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26</v>
      </c>
      <c r="D88" s="41"/>
      <c r="E88" s="41"/>
      <c r="F88" s="28" t="str">
        <f>E15</f>
        <v>ZŠ a MŠ Český Těšín Hrabina</v>
      </c>
      <c r="G88" s="41"/>
      <c r="H88" s="41"/>
      <c r="I88" s="33" t="s">
        <v>34</v>
      </c>
      <c r="J88" s="37" t="str">
        <f>E21</f>
        <v xml:space="preserve"> </v>
      </c>
      <c r="K88" s="41"/>
      <c r="L88" s="41"/>
      <c r="M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32</v>
      </c>
      <c r="D89" s="41"/>
      <c r="E89" s="41"/>
      <c r="F89" s="28" t="str">
        <f>IF(E18="","",E18)</f>
        <v>Vyplň údaj</v>
      </c>
      <c r="G89" s="41"/>
      <c r="H89" s="41"/>
      <c r="I89" s="33" t="s">
        <v>35</v>
      </c>
      <c r="J89" s="37" t="str">
        <f>E24</f>
        <v>Stecovi s.r.o.</v>
      </c>
      <c r="K89" s="41"/>
      <c r="L89" s="41"/>
      <c r="M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9"/>
      <c r="B91" s="180"/>
      <c r="C91" s="181" t="s">
        <v>114</v>
      </c>
      <c r="D91" s="182" t="s">
        <v>60</v>
      </c>
      <c r="E91" s="182" t="s">
        <v>56</v>
      </c>
      <c r="F91" s="182" t="s">
        <v>57</v>
      </c>
      <c r="G91" s="182" t="s">
        <v>115</v>
      </c>
      <c r="H91" s="182" t="s">
        <v>116</v>
      </c>
      <c r="I91" s="182" t="s">
        <v>117</v>
      </c>
      <c r="J91" s="182" t="s">
        <v>118</v>
      </c>
      <c r="K91" s="182" t="s">
        <v>100</v>
      </c>
      <c r="L91" s="183" t="s">
        <v>119</v>
      </c>
      <c r="M91" s="184"/>
      <c r="N91" s="93" t="s">
        <v>20</v>
      </c>
      <c r="O91" s="94" t="s">
        <v>45</v>
      </c>
      <c r="P91" s="94" t="s">
        <v>120</v>
      </c>
      <c r="Q91" s="94" t="s">
        <v>121</v>
      </c>
      <c r="R91" s="94" t="s">
        <v>122</v>
      </c>
      <c r="S91" s="94" t="s">
        <v>123</v>
      </c>
      <c r="T91" s="94" t="s">
        <v>124</v>
      </c>
      <c r="U91" s="94" t="s">
        <v>125</v>
      </c>
      <c r="V91" s="94" t="s">
        <v>126</v>
      </c>
      <c r="W91" s="94" t="s">
        <v>127</v>
      </c>
      <c r="X91" s="95" t="s">
        <v>128</v>
      </c>
      <c r="Y91" s="179"/>
      <c r="Z91" s="179"/>
      <c r="AA91" s="179"/>
      <c r="AB91" s="179"/>
      <c r="AC91" s="179"/>
      <c r="AD91" s="179"/>
      <c r="AE91" s="179"/>
    </row>
    <row r="92" s="2" customFormat="1" ht="22.8" customHeight="1">
      <c r="A92" s="39"/>
      <c r="B92" s="40"/>
      <c r="C92" s="100" t="s">
        <v>129</v>
      </c>
      <c r="D92" s="41"/>
      <c r="E92" s="41"/>
      <c r="F92" s="41"/>
      <c r="G92" s="41"/>
      <c r="H92" s="41"/>
      <c r="I92" s="41"/>
      <c r="J92" s="41"/>
      <c r="K92" s="185">
        <f>BK92</f>
        <v>0</v>
      </c>
      <c r="L92" s="41"/>
      <c r="M92" s="45"/>
      <c r="N92" s="96"/>
      <c r="O92" s="186"/>
      <c r="P92" s="97"/>
      <c r="Q92" s="187">
        <f>Q93</f>
        <v>0</v>
      </c>
      <c r="R92" s="187">
        <f>R93</f>
        <v>0</v>
      </c>
      <c r="S92" s="97"/>
      <c r="T92" s="188">
        <f>T93</f>
        <v>0</v>
      </c>
      <c r="U92" s="97"/>
      <c r="V92" s="188">
        <f>V93</f>
        <v>1.2314443799999999</v>
      </c>
      <c r="W92" s="97"/>
      <c r="X92" s="189">
        <f>X93</f>
        <v>0.043749999999999997</v>
      </c>
      <c r="Y92" s="39"/>
      <c r="Z92" s="39"/>
      <c r="AA92" s="39"/>
      <c r="AB92" s="39"/>
      <c r="AC92" s="39"/>
      <c r="AD92" s="39"/>
      <c r="AE92" s="39"/>
      <c r="AT92" s="18" t="s">
        <v>76</v>
      </c>
      <c r="AU92" s="18" t="s">
        <v>101</v>
      </c>
      <c r="BK92" s="190">
        <f>BK93</f>
        <v>0</v>
      </c>
    </row>
    <row r="93" s="12" customFormat="1" ht="25.92" customHeight="1">
      <c r="A93" s="12"/>
      <c r="B93" s="191"/>
      <c r="C93" s="192"/>
      <c r="D93" s="193" t="s">
        <v>76</v>
      </c>
      <c r="E93" s="194" t="s">
        <v>130</v>
      </c>
      <c r="F93" s="194" t="s">
        <v>131</v>
      </c>
      <c r="G93" s="192"/>
      <c r="H93" s="192"/>
      <c r="I93" s="195"/>
      <c r="J93" s="195"/>
      <c r="K93" s="196">
        <f>BK93</f>
        <v>0</v>
      </c>
      <c r="L93" s="192"/>
      <c r="M93" s="197"/>
      <c r="N93" s="198"/>
      <c r="O93" s="199"/>
      <c r="P93" s="199"/>
      <c r="Q93" s="200">
        <f>Q94+Q107+Q113+Q119+Q125+Q162+Q197+Q211+Q255+Q266</f>
        <v>0</v>
      </c>
      <c r="R93" s="200">
        <f>R94+R107+R113+R119+R125+R162+R197+R211+R255+R266</f>
        <v>0</v>
      </c>
      <c r="S93" s="199"/>
      <c r="T93" s="201">
        <f>T94+T107+T113+T119+T125+T162+T197+T211+T255+T266</f>
        <v>0</v>
      </c>
      <c r="U93" s="199"/>
      <c r="V93" s="201">
        <f>V94+V107+V113+V119+V125+V162+V197+V211+V255+V266</f>
        <v>1.2314443799999999</v>
      </c>
      <c r="W93" s="199"/>
      <c r="X93" s="202">
        <f>X94+X107+X113+X119+X125+X162+X197+X211+X255+X266</f>
        <v>0.043749999999999997</v>
      </c>
      <c r="Y93" s="12"/>
      <c r="Z93" s="12"/>
      <c r="AA93" s="12"/>
      <c r="AB93" s="12"/>
      <c r="AC93" s="12"/>
      <c r="AD93" s="12"/>
      <c r="AE93" s="12"/>
      <c r="AR93" s="203" t="s">
        <v>85</v>
      </c>
      <c r="AT93" s="204" t="s">
        <v>76</v>
      </c>
      <c r="AU93" s="204" t="s">
        <v>77</v>
      </c>
      <c r="AY93" s="203" t="s">
        <v>132</v>
      </c>
      <c r="BK93" s="205">
        <f>BK94+BK107+BK113+BK119+BK125+BK162+BK197+BK211+BK255+BK266</f>
        <v>0</v>
      </c>
    </row>
    <row r="94" s="12" customFormat="1" ht="22.8" customHeight="1">
      <c r="A94" s="12"/>
      <c r="B94" s="191"/>
      <c r="C94" s="192"/>
      <c r="D94" s="193" t="s">
        <v>76</v>
      </c>
      <c r="E94" s="206" t="s">
        <v>133</v>
      </c>
      <c r="F94" s="206" t="s">
        <v>134</v>
      </c>
      <c r="G94" s="192"/>
      <c r="H94" s="192"/>
      <c r="I94" s="195"/>
      <c r="J94" s="195"/>
      <c r="K94" s="207">
        <f>BK94</f>
        <v>0</v>
      </c>
      <c r="L94" s="192"/>
      <c r="M94" s="197"/>
      <c r="N94" s="198"/>
      <c r="O94" s="199"/>
      <c r="P94" s="199"/>
      <c r="Q94" s="200">
        <f>SUM(Q95:Q106)</f>
        <v>0</v>
      </c>
      <c r="R94" s="200">
        <f>SUM(R95:R106)</f>
        <v>0</v>
      </c>
      <c r="S94" s="199"/>
      <c r="T94" s="201">
        <f>SUM(T95:T106)</f>
        <v>0</v>
      </c>
      <c r="U94" s="199"/>
      <c r="V94" s="201">
        <f>SUM(V95:V106)</f>
        <v>0</v>
      </c>
      <c r="W94" s="199"/>
      <c r="X94" s="202">
        <f>SUM(X95:X106)</f>
        <v>0.043749999999999997</v>
      </c>
      <c r="Y94" s="12"/>
      <c r="Z94" s="12"/>
      <c r="AA94" s="12"/>
      <c r="AB94" s="12"/>
      <c r="AC94" s="12"/>
      <c r="AD94" s="12"/>
      <c r="AE94" s="12"/>
      <c r="AR94" s="203" t="s">
        <v>85</v>
      </c>
      <c r="AT94" s="204" t="s">
        <v>76</v>
      </c>
      <c r="AU94" s="204" t="s">
        <v>85</v>
      </c>
      <c r="AY94" s="203" t="s">
        <v>132</v>
      </c>
      <c r="BK94" s="205">
        <f>SUM(BK95:BK106)</f>
        <v>0</v>
      </c>
    </row>
    <row r="95" s="2" customFormat="1">
      <c r="A95" s="39"/>
      <c r="B95" s="40"/>
      <c r="C95" s="208" t="s">
        <v>85</v>
      </c>
      <c r="D95" s="208" t="s">
        <v>135</v>
      </c>
      <c r="E95" s="209" t="s">
        <v>154</v>
      </c>
      <c r="F95" s="210" t="s">
        <v>155</v>
      </c>
      <c r="G95" s="211" t="s">
        <v>138</v>
      </c>
      <c r="H95" s="212">
        <v>2</v>
      </c>
      <c r="I95" s="213"/>
      <c r="J95" s="213"/>
      <c r="K95" s="214">
        <f>ROUND(P95*H95,2)</f>
        <v>0</v>
      </c>
      <c r="L95" s="210" t="s">
        <v>139</v>
      </c>
      <c r="M95" s="45"/>
      <c r="N95" s="215" t="s">
        <v>20</v>
      </c>
      <c r="O95" s="216" t="s">
        <v>46</v>
      </c>
      <c r="P95" s="217">
        <f>I95+J95</f>
        <v>0</v>
      </c>
      <c r="Q95" s="217">
        <f>ROUND(I95*H95,2)</f>
        <v>0</v>
      </c>
      <c r="R95" s="217">
        <f>ROUND(J95*H95,2)</f>
        <v>0</v>
      </c>
      <c r="S95" s="85"/>
      <c r="T95" s="218">
        <f>S95*H95</f>
        <v>0</v>
      </c>
      <c r="U95" s="218">
        <v>0</v>
      </c>
      <c r="V95" s="218">
        <f>U95*H95</f>
        <v>0</v>
      </c>
      <c r="W95" s="218">
        <v>0.02</v>
      </c>
      <c r="X95" s="219">
        <f>W95*H95</f>
        <v>0.040000000000000001</v>
      </c>
      <c r="Y95" s="39"/>
      <c r="Z95" s="39"/>
      <c r="AA95" s="39"/>
      <c r="AB95" s="39"/>
      <c r="AC95" s="39"/>
      <c r="AD95" s="39"/>
      <c r="AE95" s="39"/>
      <c r="AR95" s="220" t="s">
        <v>140</v>
      </c>
      <c r="AT95" s="220" t="s">
        <v>135</v>
      </c>
      <c r="AU95" s="220" t="s">
        <v>87</v>
      </c>
      <c r="AY95" s="18" t="s">
        <v>132</v>
      </c>
      <c r="BE95" s="221">
        <f>IF(O95="základní",K95,0)</f>
        <v>0</v>
      </c>
      <c r="BF95" s="221">
        <f>IF(O95="snížená",K95,0)</f>
        <v>0</v>
      </c>
      <c r="BG95" s="221">
        <f>IF(O95="zákl. přenesená",K95,0)</f>
        <v>0</v>
      </c>
      <c r="BH95" s="221">
        <f>IF(O95="sníž. přenesená",K95,0)</f>
        <v>0</v>
      </c>
      <c r="BI95" s="221">
        <f>IF(O95="nulová",K95,0)</f>
        <v>0</v>
      </c>
      <c r="BJ95" s="18" t="s">
        <v>85</v>
      </c>
      <c r="BK95" s="221">
        <f>ROUND(P95*H95,2)</f>
        <v>0</v>
      </c>
      <c r="BL95" s="18" t="s">
        <v>140</v>
      </c>
      <c r="BM95" s="220" t="s">
        <v>610</v>
      </c>
    </row>
    <row r="96" s="2" customFormat="1">
      <c r="A96" s="39"/>
      <c r="B96" s="40"/>
      <c r="C96" s="41"/>
      <c r="D96" s="222" t="s">
        <v>142</v>
      </c>
      <c r="E96" s="41"/>
      <c r="F96" s="223" t="s">
        <v>157</v>
      </c>
      <c r="G96" s="41"/>
      <c r="H96" s="41"/>
      <c r="I96" s="224"/>
      <c r="J96" s="224"/>
      <c r="K96" s="41"/>
      <c r="L96" s="41"/>
      <c r="M96" s="45"/>
      <c r="N96" s="225"/>
      <c r="O96" s="226"/>
      <c r="P96" s="85"/>
      <c r="Q96" s="85"/>
      <c r="R96" s="85"/>
      <c r="S96" s="85"/>
      <c r="T96" s="85"/>
      <c r="U96" s="85"/>
      <c r="V96" s="85"/>
      <c r="W96" s="85"/>
      <c r="X96" s="86"/>
      <c r="Y96" s="39"/>
      <c r="Z96" s="39"/>
      <c r="AA96" s="39"/>
      <c r="AB96" s="39"/>
      <c r="AC96" s="39"/>
      <c r="AD96" s="39"/>
      <c r="AE96" s="39"/>
      <c r="AT96" s="18" t="s">
        <v>142</v>
      </c>
      <c r="AU96" s="18" t="s">
        <v>87</v>
      </c>
    </row>
    <row r="97" s="13" customFormat="1">
      <c r="A97" s="13"/>
      <c r="B97" s="227"/>
      <c r="C97" s="228"/>
      <c r="D97" s="229" t="s">
        <v>144</v>
      </c>
      <c r="E97" s="230" t="s">
        <v>20</v>
      </c>
      <c r="F97" s="231" t="s">
        <v>611</v>
      </c>
      <c r="G97" s="228"/>
      <c r="H97" s="230" t="s">
        <v>20</v>
      </c>
      <c r="I97" s="232"/>
      <c r="J97" s="232"/>
      <c r="K97" s="228"/>
      <c r="L97" s="228"/>
      <c r="M97" s="233"/>
      <c r="N97" s="234"/>
      <c r="O97" s="235"/>
      <c r="P97" s="235"/>
      <c r="Q97" s="235"/>
      <c r="R97" s="235"/>
      <c r="S97" s="235"/>
      <c r="T97" s="235"/>
      <c r="U97" s="235"/>
      <c r="V97" s="235"/>
      <c r="W97" s="235"/>
      <c r="X97" s="236"/>
      <c r="Y97" s="13"/>
      <c r="Z97" s="13"/>
      <c r="AA97" s="13"/>
      <c r="AB97" s="13"/>
      <c r="AC97" s="13"/>
      <c r="AD97" s="13"/>
      <c r="AE97" s="13"/>
      <c r="AT97" s="237" t="s">
        <v>144</v>
      </c>
      <c r="AU97" s="237" t="s">
        <v>87</v>
      </c>
      <c r="AV97" s="13" t="s">
        <v>85</v>
      </c>
      <c r="AW97" s="13" t="s">
        <v>5</v>
      </c>
      <c r="AX97" s="13" t="s">
        <v>77</v>
      </c>
      <c r="AY97" s="237" t="s">
        <v>132</v>
      </c>
    </row>
    <row r="98" s="14" customFormat="1">
      <c r="A98" s="14"/>
      <c r="B98" s="238"/>
      <c r="C98" s="239"/>
      <c r="D98" s="229" t="s">
        <v>144</v>
      </c>
      <c r="E98" s="240" t="s">
        <v>20</v>
      </c>
      <c r="F98" s="241" t="s">
        <v>146</v>
      </c>
      <c r="G98" s="239"/>
      <c r="H98" s="242">
        <v>2</v>
      </c>
      <c r="I98" s="243"/>
      <c r="J98" s="243"/>
      <c r="K98" s="239"/>
      <c r="L98" s="239"/>
      <c r="M98" s="244"/>
      <c r="N98" s="245"/>
      <c r="O98" s="246"/>
      <c r="P98" s="246"/>
      <c r="Q98" s="246"/>
      <c r="R98" s="246"/>
      <c r="S98" s="246"/>
      <c r="T98" s="246"/>
      <c r="U98" s="246"/>
      <c r="V98" s="246"/>
      <c r="W98" s="246"/>
      <c r="X98" s="247"/>
      <c r="Y98" s="14"/>
      <c r="Z98" s="14"/>
      <c r="AA98" s="14"/>
      <c r="AB98" s="14"/>
      <c r="AC98" s="14"/>
      <c r="AD98" s="14"/>
      <c r="AE98" s="14"/>
      <c r="AT98" s="248" t="s">
        <v>144</v>
      </c>
      <c r="AU98" s="248" t="s">
        <v>87</v>
      </c>
      <c r="AV98" s="14" t="s">
        <v>87</v>
      </c>
      <c r="AW98" s="14" t="s">
        <v>5</v>
      </c>
      <c r="AX98" s="14" t="s">
        <v>85</v>
      </c>
      <c r="AY98" s="248" t="s">
        <v>132</v>
      </c>
    </row>
    <row r="99" s="2" customFormat="1" ht="24.15" customHeight="1">
      <c r="A99" s="39"/>
      <c r="B99" s="40"/>
      <c r="C99" s="208" t="s">
        <v>87</v>
      </c>
      <c r="D99" s="208" t="s">
        <v>135</v>
      </c>
      <c r="E99" s="209" t="s">
        <v>612</v>
      </c>
      <c r="F99" s="210" t="s">
        <v>613</v>
      </c>
      <c r="G99" s="211" t="s">
        <v>138</v>
      </c>
      <c r="H99" s="212">
        <v>15</v>
      </c>
      <c r="I99" s="213"/>
      <c r="J99" s="213"/>
      <c r="K99" s="214">
        <f>ROUND(P99*H99,2)</f>
        <v>0</v>
      </c>
      <c r="L99" s="210" t="s">
        <v>139</v>
      </c>
      <c r="M99" s="45"/>
      <c r="N99" s="215" t="s">
        <v>20</v>
      </c>
      <c r="O99" s="216" t="s">
        <v>46</v>
      </c>
      <c r="P99" s="217">
        <f>I99+J99</f>
        <v>0</v>
      </c>
      <c r="Q99" s="217">
        <f>ROUND(I99*H99,2)</f>
        <v>0</v>
      </c>
      <c r="R99" s="217">
        <f>ROUND(J99*H99,2)</f>
        <v>0</v>
      </c>
      <c r="S99" s="85"/>
      <c r="T99" s="218">
        <f>S99*H99</f>
        <v>0</v>
      </c>
      <c r="U99" s="218">
        <v>0</v>
      </c>
      <c r="V99" s="218">
        <f>U99*H99</f>
        <v>0</v>
      </c>
      <c r="W99" s="218">
        <v>5.0000000000000002E-05</v>
      </c>
      <c r="X99" s="219">
        <f>W99*H99</f>
        <v>0.00075000000000000002</v>
      </c>
      <c r="Y99" s="39"/>
      <c r="Z99" s="39"/>
      <c r="AA99" s="39"/>
      <c r="AB99" s="39"/>
      <c r="AC99" s="39"/>
      <c r="AD99" s="39"/>
      <c r="AE99" s="39"/>
      <c r="AR99" s="220" t="s">
        <v>140</v>
      </c>
      <c r="AT99" s="220" t="s">
        <v>135</v>
      </c>
      <c r="AU99" s="220" t="s">
        <v>87</v>
      </c>
      <c r="AY99" s="18" t="s">
        <v>132</v>
      </c>
      <c r="BE99" s="221">
        <f>IF(O99="základní",K99,0)</f>
        <v>0</v>
      </c>
      <c r="BF99" s="221">
        <f>IF(O99="snížená",K99,0)</f>
        <v>0</v>
      </c>
      <c r="BG99" s="221">
        <f>IF(O99="zákl. přenesená",K99,0)</f>
        <v>0</v>
      </c>
      <c r="BH99" s="221">
        <f>IF(O99="sníž. přenesená",K99,0)</f>
        <v>0</v>
      </c>
      <c r="BI99" s="221">
        <f>IF(O99="nulová",K99,0)</f>
        <v>0</v>
      </c>
      <c r="BJ99" s="18" t="s">
        <v>85</v>
      </c>
      <c r="BK99" s="221">
        <f>ROUND(P99*H99,2)</f>
        <v>0</v>
      </c>
      <c r="BL99" s="18" t="s">
        <v>140</v>
      </c>
      <c r="BM99" s="220" t="s">
        <v>614</v>
      </c>
    </row>
    <row r="100" s="2" customFormat="1">
      <c r="A100" s="39"/>
      <c r="B100" s="40"/>
      <c r="C100" s="41"/>
      <c r="D100" s="222" t="s">
        <v>142</v>
      </c>
      <c r="E100" s="41"/>
      <c r="F100" s="223" t="s">
        <v>615</v>
      </c>
      <c r="G100" s="41"/>
      <c r="H100" s="41"/>
      <c r="I100" s="224"/>
      <c r="J100" s="224"/>
      <c r="K100" s="41"/>
      <c r="L100" s="41"/>
      <c r="M100" s="45"/>
      <c r="N100" s="225"/>
      <c r="O100" s="226"/>
      <c r="P100" s="85"/>
      <c r="Q100" s="85"/>
      <c r="R100" s="85"/>
      <c r="S100" s="85"/>
      <c r="T100" s="85"/>
      <c r="U100" s="85"/>
      <c r="V100" s="85"/>
      <c r="W100" s="85"/>
      <c r="X100" s="86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87</v>
      </c>
    </row>
    <row r="101" s="13" customFormat="1">
      <c r="A101" s="13"/>
      <c r="B101" s="227"/>
      <c r="C101" s="228"/>
      <c r="D101" s="229" t="s">
        <v>144</v>
      </c>
      <c r="E101" s="230" t="s">
        <v>20</v>
      </c>
      <c r="F101" s="231" t="s">
        <v>616</v>
      </c>
      <c r="G101" s="228"/>
      <c r="H101" s="230" t="s">
        <v>20</v>
      </c>
      <c r="I101" s="232"/>
      <c r="J101" s="232"/>
      <c r="K101" s="228"/>
      <c r="L101" s="228"/>
      <c r="M101" s="233"/>
      <c r="N101" s="234"/>
      <c r="O101" s="235"/>
      <c r="P101" s="235"/>
      <c r="Q101" s="235"/>
      <c r="R101" s="235"/>
      <c r="S101" s="235"/>
      <c r="T101" s="235"/>
      <c r="U101" s="235"/>
      <c r="V101" s="235"/>
      <c r="W101" s="235"/>
      <c r="X101" s="236"/>
      <c r="Y101" s="13"/>
      <c r="Z101" s="13"/>
      <c r="AA101" s="13"/>
      <c r="AB101" s="13"/>
      <c r="AC101" s="13"/>
      <c r="AD101" s="13"/>
      <c r="AE101" s="13"/>
      <c r="AT101" s="237" t="s">
        <v>144</v>
      </c>
      <c r="AU101" s="237" t="s">
        <v>87</v>
      </c>
      <c r="AV101" s="13" t="s">
        <v>85</v>
      </c>
      <c r="AW101" s="13" t="s">
        <v>5</v>
      </c>
      <c r="AX101" s="13" t="s">
        <v>77</v>
      </c>
      <c r="AY101" s="237" t="s">
        <v>132</v>
      </c>
    </row>
    <row r="102" s="14" customFormat="1">
      <c r="A102" s="14"/>
      <c r="B102" s="238"/>
      <c r="C102" s="239"/>
      <c r="D102" s="229" t="s">
        <v>144</v>
      </c>
      <c r="E102" s="240" t="s">
        <v>20</v>
      </c>
      <c r="F102" s="241" t="s">
        <v>617</v>
      </c>
      <c r="G102" s="239"/>
      <c r="H102" s="242">
        <v>15</v>
      </c>
      <c r="I102" s="243"/>
      <c r="J102" s="243"/>
      <c r="K102" s="239"/>
      <c r="L102" s="239"/>
      <c r="M102" s="244"/>
      <c r="N102" s="245"/>
      <c r="O102" s="246"/>
      <c r="P102" s="246"/>
      <c r="Q102" s="246"/>
      <c r="R102" s="246"/>
      <c r="S102" s="246"/>
      <c r="T102" s="246"/>
      <c r="U102" s="246"/>
      <c r="V102" s="246"/>
      <c r="W102" s="246"/>
      <c r="X102" s="247"/>
      <c r="Y102" s="14"/>
      <c r="Z102" s="14"/>
      <c r="AA102" s="14"/>
      <c r="AB102" s="14"/>
      <c r="AC102" s="14"/>
      <c r="AD102" s="14"/>
      <c r="AE102" s="14"/>
      <c r="AT102" s="248" t="s">
        <v>144</v>
      </c>
      <c r="AU102" s="248" t="s">
        <v>87</v>
      </c>
      <c r="AV102" s="14" t="s">
        <v>87</v>
      </c>
      <c r="AW102" s="14" t="s">
        <v>5</v>
      </c>
      <c r="AX102" s="14" t="s">
        <v>85</v>
      </c>
      <c r="AY102" s="248" t="s">
        <v>132</v>
      </c>
    </row>
    <row r="103" s="2" customFormat="1" ht="24.15" customHeight="1">
      <c r="A103" s="39"/>
      <c r="B103" s="40"/>
      <c r="C103" s="208" t="s">
        <v>153</v>
      </c>
      <c r="D103" s="208" t="s">
        <v>135</v>
      </c>
      <c r="E103" s="209" t="s">
        <v>618</v>
      </c>
      <c r="F103" s="210" t="s">
        <v>619</v>
      </c>
      <c r="G103" s="211" t="s">
        <v>138</v>
      </c>
      <c r="H103" s="212">
        <v>60</v>
      </c>
      <c r="I103" s="213"/>
      <c r="J103" s="213"/>
      <c r="K103" s="214">
        <f>ROUND(P103*H103,2)</f>
        <v>0</v>
      </c>
      <c r="L103" s="210" t="s">
        <v>139</v>
      </c>
      <c r="M103" s="45"/>
      <c r="N103" s="215" t="s">
        <v>20</v>
      </c>
      <c r="O103" s="216" t="s">
        <v>46</v>
      </c>
      <c r="P103" s="217">
        <f>I103+J103</f>
        <v>0</v>
      </c>
      <c r="Q103" s="217">
        <f>ROUND(I103*H103,2)</f>
        <v>0</v>
      </c>
      <c r="R103" s="217">
        <f>ROUND(J103*H103,2)</f>
        <v>0</v>
      </c>
      <c r="S103" s="85"/>
      <c r="T103" s="218">
        <f>S103*H103</f>
        <v>0</v>
      </c>
      <c r="U103" s="218">
        <v>0</v>
      </c>
      <c r="V103" s="218">
        <f>U103*H103</f>
        <v>0</v>
      </c>
      <c r="W103" s="218">
        <v>5.0000000000000002E-05</v>
      </c>
      <c r="X103" s="219">
        <f>W103*H103</f>
        <v>0.0030000000000000001</v>
      </c>
      <c r="Y103" s="39"/>
      <c r="Z103" s="39"/>
      <c r="AA103" s="39"/>
      <c r="AB103" s="39"/>
      <c r="AC103" s="39"/>
      <c r="AD103" s="39"/>
      <c r="AE103" s="39"/>
      <c r="AR103" s="220" t="s">
        <v>140</v>
      </c>
      <c r="AT103" s="220" t="s">
        <v>135</v>
      </c>
      <c r="AU103" s="220" t="s">
        <v>87</v>
      </c>
      <c r="AY103" s="18" t="s">
        <v>132</v>
      </c>
      <c r="BE103" s="221">
        <f>IF(O103="základní",K103,0)</f>
        <v>0</v>
      </c>
      <c r="BF103" s="221">
        <f>IF(O103="snížená",K103,0)</f>
        <v>0</v>
      </c>
      <c r="BG103" s="221">
        <f>IF(O103="zákl. přenesená",K103,0)</f>
        <v>0</v>
      </c>
      <c r="BH103" s="221">
        <f>IF(O103="sníž. přenesená",K103,0)</f>
        <v>0</v>
      </c>
      <c r="BI103" s="221">
        <f>IF(O103="nulová",K103,0)</f>
        <v>0</v>
      </c>
      <c r="BJ103" s="18" t="s">
        <v>85</v>
      </c>
      <c r="BK103" s="221">
        <f>ROUND(P103*H103,2)</f>
        <v>0</v>
      </c>
      <c r="BL103" s="18" t="s">
        <v>140</v>
      </c>
      <c r="BM103" s="220" t="s">
        <v>620</v>
      </c>
    </row>
    <row r="104" s="2" customFormat="1">
      <c r="A104" s="39"/>
      <c r="B104" s="40"/>
      <c r="C104" s="41"/>
      <c r="D104" s="222" t="s">
        <v>142</v>
      </c>
      <c r="E104" s="41"/>
      <c r="F104" s="223" t="s">
        <v>621</v>
      </c>
      <c r="G104" s="41"/>
      <c r="H104" s="41"/>
      <c r="I104" s="224"/>
      <c r="J104" s="224"/>
      <c r="K104" s="41"/>
      <c r="L104" s="41"/>
      <c r="M104" s="45"/>
      <c r="N104" s="225"/>
      <c r="O104" s="226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87</v>
      </c>
    </row>
    <row r="105" s="13" customFormat="1">
      <c r="A105" s="13"/>
      <c r="B105" s="227"/>
      <c r="C105" s="228"/>
      <c r="D105" s="229" t="s">
        <v>144</v>
      </c>
      <c r="E105" s="230" t="s">
        <v>20</v>
      </c>
      <c r="F105" s="231" t="s">
        <v>622</v>
      </c>
      <c r="G105" s="228"/>
      <c r="H105" s="230" t="s">
        <v>20</v>
      </c>
      <c r="I105" s="232"/>
      <c r="J105" s="232"/>
      <c r="K105" s="228"/>
      <c r="L105" s="228"/>
      <c r="M105" s="233"/>
      <c r="N105" s="234"/>
      <c r="O105" s="235"/>
      <c r="P105" s="235"/>
      <c r="Q105" s="235"/>
      <c r="R105" s="235"/>
      <c r="S105" s="235"/>
      <c r="T105" s="235"/>
      <c r="U105" s="235"/>
      <c r="V105" s="235"/>
      <c r="W105" s="235"/>
      <c r="X105" s="236"/>
      <c r="Y105" s="13"/>
      <c r="Z105" s="13"/>
      <c r="AA105" s="13"/>
      <c r="AB105" s="13"/>
      <c r="AC105" s="13"/>
      <c r="AD105" s="13"/>
      <c r="AE105" s="13"/>
      <c r="AT105" s="237" t="s">
        <v>144</v>
      </c>
      <c r="AU105" s="237" t="s">
        <v>87</v>
      </c>
      <c r="AV105" s="13" t="s">
        <v>85</v>
      </c>
      <c r="AW105" s="13" t="s">
        <v>5</v>
      </c>
      <c r="AX105" s="13" t="s">
        <v>77</v>
      </c>
      <c r="AY105" s="237" t="s">
        <v>132</v>
      </c>
    </row>
    <row r="106" s="14" customFormat="1">
      <c r="A106" s="14"/>
      <c r="B106" s="238"/>
      <c r="C106" s="239"/>
      <c r="D106" s="229" t="s">
        <v>144</v>
      </c>
      <c r="E106" s="240" t="s">
        <v>20</v>
      </c>
      <c r="F106" s="241" t="s">
        <v>419</v>
      </c>
      <c r="G106" s="239"/>
      <c r="H106" s="242">
        <v>60</v>
      </c>
      <c r="I106" s="243"/>
      <c r="J106" s="243"/>
      <c r="K106" s="239"/>
      <c r="L106" s="239"/>
      <c r="M106" s="244"/>
      <c r="N106" s="245"/>
      <c r="O106" s="246"/>
      <c r="P106" s="246"/>
      <c r="Q106" s="246"/>
      <c r="R106" s="246"/>
      <c r="S106" s="246"/>
      <c r="T106" s="246"/>
      <c r="U106" s="246"/>
      <c r="V106" s="246"/>
      <c r="W106" s="246"/>
      <c r="X106" s="247"/>
      <c r="Y106" s="14"/>
      <c r="Z106" s="14"/>
      <c r="AA106" s="14"/>
      <c r="AB106" s="14"/>
      <c r="AC106" s="14"/>
      <c r="AD106" s="14"/>
      <c r="AE106" s="14"/>
      <c r="AT106" s="248" t="s">
        <v>144</v>
      </c>
      <c r="AU106" s="248" t="s">
        <v>87</v>
      </c>
      <c r="AV106" s="14" t="s">
        <v>87</v>
      </c>
      <c r="AW106" s="14" t="s">
        <v>5</v>
      </c>
      <c r="AX106" s="14" t="s">
        <v>85</v>
      </c>
      <c r="AY106" s="248" t="s">
        <v>132</v>
      </c>
    </row>
    <row r="107" s="12" customFormat="1" ht="22.8" customHeight="1">
      <c r="A107" s="12"/>
      <c r="B107" s="191"/>
      <c r="C107" s="192"/>
      <c r="D107" s="193" t="s">
        <v>76</v>
      </c>
      <c r="E107" s="206" t="s">
        <v>165</v>
      </c>
      <c r="F107" s="206" t="s">
        <v>623</v>
      </c>
      <c r="G107" s="192"/>
      <c r="H107" s="192"/>
      <c r="I107" s="195"/>
      <c r="J107" s="195"/>
      <c r="K107" s="207">
        <f>BK107</f>
        <v>0</v>
      </c>
      <c r="L107" s="192"/>
      <c r="M107" s="197"/>
      <c r="N107" s="198"/>
      <c r="O107" s="199"/>
      <c r="P107" s="199"/>
      <c r="Q107" s="200">
        <f>SUM(Q108:Q112)</f>
        <v>0</v>
      </c>
      <c r="R107" s="200">
        <f>SUM(R108:R112)</f>
        <v>0</v>
      </c>
      <c r="S107" s="199"/>
      <c r="T107" s="201">
        <f>SUM(T108:T112)</f>
        <v>0</v>
      </c>
      <c r="U107" s="199"/>
      <c r="V107" s="201">
        <f>SUM(V108:V112)</f>
        <v>0</v>
      </c>
      <c r="W107" s="199"/>
      <c r="X107" s="202">
        <f>SUM(X108:X112)</f>
        <v>0</v>
      </c>
      <c r="Y107" s="12"/>
      <c r="Z107" s="12"/>
      <c r="AA107" s="12"/>
      <c r="AB107" s="12"/>
      <c r="AC107" s="12"/>
      <c r="AD107" s="12"/>
      <c r="AE107" s="12"/>
      <c r="AR107" s="203" t="s">
        <v>85</v>
      </c>
      <c r="AT107" s="204" t="s">
        <v>76</v>
      </c>
      <c r="AU107" s="204" t="s">
        <v>85</v>
      </c>
      <c r="AY107" s="203" t="s">
        <v>132</v>
      </c>
      <c r="BK107" s="205">
        <f>SUM(BK108:BK112)</f>
        <v>0</v>
      </c>
    </row>
    <row r="108" s="2" customFormat="1">
      <c r="A108" s="39"/>
      <c r="B108" s="40"/>
      <c r="C108" s="208" t="s">
        <v>140</v>
      </c>
      <c r="D108" s="208" t="s">
        <v>135</v>
      </c>
      <c r="E108" s="209" t="s">
        <v>624</v>
      </c>
      <c r="F108" s="210" t="s">
        <v>625</v>
      </c>
      <c r="G108" s="211" t="s">
        <v>138</v>
      </c>
      <c r="H108" s="212">
        <v>1</v>
      </c>
      <c r="I108" s="213"/>
      <c r="J108" s="213"/>
      <c r="K108" s="214">
        <f>ROUND(P108*H108,2)</f>
        <v>0</v>
      </c>
      <c r="L108" s="210" t="s">
        <v>139</v>
      </c>
      <c r="M108" s="45"/>
      <c r="N108" s="215" t="s">
        <v>20</v>
      </c>
      <c r="O108" s="216" t="s">
        <v>46</v>
      </c>
      <c r="P108" s="217">
        <f>I108+J108</f>
        <v>0</v>
      </c>
      <c r="Q108" s="217">
        <f>ROUND(I108*H108,2)</f>
        <v>0</v>
      </c>
      <c r="R108" s="217">
        <f>ROUND(J108*H108,2)</f>
        <v>0</v>
      </c>
      <c r="S108" s="85"/>
      <c r="T108" s="218">
        <f>S108*H108</f>
        <v>0</v>
      </c>
      <c r="U108" s="218">
        <v>0</v>
      </c>
      <c r="V108" s="218">
        <f>U108*H108</f>
        <v>0</v>
      </c>
      <c r="W108" s="218">
        <v>0</v>
      </c>
      <c r="X108" s="219">
        <f>W108*H108</f>
        <v>0</v>
      </c>
      <c r="Y108" s="39"/>
      <c r="Z108" s="39"/>
      <c r="AA108" s="39"/>
      <c r="AB108" s="39"/>
      <c r="AC108" s="39"/>
      <c r="AD108" s="39"/>
      <c r="AE108" s="39"/>
      <c r="AR108" s="220" t="s">
        <v>140</v>
      </c>
      <c r="AT108" s="220" t="s">
        <v>135</v>
      </c>
      <c r="AU108" s="220" t="s">
        <v>87</v>
      </c>
      <c r="AY108" s="18" t="s">
        <v>132</v>
      </c>
      <c r="BE108" s="221">
        <f>IF(O108="základní",K108,0)</f>
        <v>0</v>
      </c>
      <c r="BF108" s="221">
        <f>IF(O108="snížená",K108,0)</f>
        <v>0</v>
      </c>
      <c r="BG108" s="221">
        <f>IF(O108="zákl. přenesená",K108,0)</f>
        <v>0</v>
      </c>
      <c r="BH108" s="221">
        <f>IF(O108="sníž. přenesená",K108,0)</f>
        <v>0</v>
      </c>
      <c r="BI108" s="221">
        <f>IF(O108="nulová",K108,0)</f>
        <v>0</v>
      </c>
      <c r="BJ108" s="18" t="s">
        <v>85</v>
      </c>
      <c r="BK108" s="221">
        <f>ROUND(P108*H108,2)</f>
        <v>0</v>
      </c>
      <c r="BL108" s="18" t="s">
        <v>140</v>
      </c>
      <c r="BM108" s="220" t="s">
        <v>626</v>
      </c>
    </row>
    <row r="109" s="2" customFormat="1">
      <c r="A109" s="39"/>
      <c r="B109" s="40"/>
      <c r="C109" s="41"/>
      <c r="D109" s="222" t="s">
        <v>142</v>
      </c>
      <c r="E109" s="41"/>
      <c r="F109" s="223" t="s">
        <v>627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87</v>
      </c>
    </row>
    <row r="110" s="13" customFormat="1">
      <c r="A110" s="13"/>
      <c r="B110" s="227"/>
      <c r="C110" s="228"/>
      <c r="D110" s="229" t="s">
        <v>144</v>
      </c>
      <c r="E110" s="230" t="s">
        <v>20</v>
      </c>
      <c r="F110" s="231" t="s">
        <v>628</v>
      </c>
      <c r="G110" s="228"/>
      <c r="H110" s="230" t="s">
        <v>20</v>
      </c>
      <c r="I110" s="232"/>
      <c r="J110" s="232"/>
      <c r="K110" s="228"/>
      <c r="L110" s="228"/>
      <c r="M110" s="233"/>
      <c r="N110" s="234"/>
      <c r="O110" s="235"/>
      <c r="P110" s="235"/>
      <c r="Q110" s="235"/>
      <c r="R110" s="235"/>
      <c r="S110" s="235"/>
      <c r="T110" s="235"/>
      <c r="U110" s="235"/>
      <c r="V110" s="235"/>
      <c r="W110" s="235"/>
      <c r="X110" s="236"/>
      <c r="Y110" s="13"/>
      <c r="Z110" s="13"/>
      <c r="AA110" s="13"/>
      <c r="AB110" s="13"/>
      <c r="AC110" s="13"/>
      <c r="AD110" s="13"/>
      <c r="AE110" s="13"/>
      <c r="AT110" s="237" t="s">
        <v>144</v>
      </c>
      <c r="AU110" s="237" t="s">
        <v>87</v>
      </c>
      <c r="AV110" s="13" t="s">
        <v>85</v>
      </c>
      <c r="AW110" s="13" t="s">
        <v>5</v>
      </c>
      <c r="AX110" s="13" t="s">
        <v>77</v>
      </c>
      <c r="AY110" s="237" t="s">
        <v>132</v>
      </c>
    </row>
    <row r="111" s="14" customFormat="1">
      <c r="A111" s="14"/>
      <c r="B111" s="238"/>
      <c r="C111" s="239"/>
      <c r="D111" s="229" t="s">
        <v>144</v>
      </c>
      <c r="E111" s="240" t="s">
        <v>20</v>
      </c>
      <c r="F111" s="241" t="s">
        <v>85</v>
      </c>
      <c r="G111" s="239"/>
      <c r="H111" s="242">
        <v>1</v>
      </c>
      <c r="I111" s="243"/>
      <c r="J111" s="243"/>
      <c r="K111" s="239"/>
      <c r="L111" s="239"/>
      <c r="M111" s="244"/>
      <c r="N111" s="245"/>
      <c r="O111" s="246"/>
      <c r="P111" s="246"/>
      <c r="Q111" s="246"/>
      <c r="R111" s="246"/>
      <c r="S111" s="246"/>
      <c r="T111" s="246"/>
      <c r="U111" s="246"/>
      <c r="V111" s="246"/>
      <c r="W111" s="246"/>
      <c r="X111" s="247"/>
      <c r="Y111" s="14"/>
      <c r="Z111" s="14"/>
      <c r="AA111" s="14"/>
      <c r="AB111" s="14"/>
      <c r="AC111" s="14"/>
      <c r="AD111" s="14"/>
      <c r="AE111" s="14"/>
      <c r="AT111" s="248" t="s">
        <v>144</v>
      </c>
      <c r="AU111" s="248" t="s">
        <v>87</v>
      </c>
      <c r="AV111" s="14" t="s">
        <v>87</v>
      </c>
      <c r="AW111" s="14" t="s">
        <v>5</v>
      </c>
      <c r="AX111" s="14" t="s">
        <v>85</v>
      </c>
      <c r="AY111" s="248" t="s">
        <v>132</v>
      </c>
    </row>
    <row r="112" s="2" customFormat="1" ht="16.5" customHeight="1">
      <c r="A112" s="39"/>
      <c r="B112" s="40"/>
      <c r="C112" s="249" t="s">
        <v>167</v>
      </c>
      <c r="D112" s="249" t="s">
        <v>175</v>
      </c>
      <c r="E112" s="250" t="s">
        <v>629</v>
      </c>
      <c r="F112" s="251" t="s">
        <v>630</v>
      </c>
      <c r="G112" s="252" t="s">
        <v>276</v>
      </c>
      <c r="H112" s="253">
        <v>1</v>
      </c>
      <c r="I112" s="254"/>
      <c r="J112" s="255"/>
      <c r="K112" s="256">
        <f>ROUND(P112*H112,2)</f>
        <v>0</v>
      </c>
      <c r="L112" s="251" t="s">
        <v>20</v>
      </c>
      <c r="M112" s="257"/>
      <c r="N112" s="258" t="s">
        <v>20</v>
      </c>
      <c r="O112" s="216" t="s">
        <v>46</v>
      </c>
      <c r="P112" s="217">
        <f>I112+J112</f>
        <v>0</v>
      </c>
      <c r="Q112" s="217">
        <f>ROUND(I112*H112,2)</f>
        <v>0</v>
      </c>
      <c r="R112" s="217">
        <f>ROUND(J112*H112,2)</f>
        <v>0</v>
      </c>
      <c r="S112" s="85"/>
      <c r="T112" s="218">
        <f>S112*H112</f>
        <v>0</v>
      </c>
      <c r="U112" s="218">
        <v>0</v>
      </c>
      <c r="V112" s="218">
        <f>U112*H112</f>
        <v>0</v>
      </c>
      <c r="W112" s="218">
        <v>0</v>
      </c>
      <c r="X112" s="219">
        <f>W112*H112</f>
        <v>0</v>
      </c>
      <c r="Y112" s="39"/>
      <c r="Z112" s="39"/>
      <c r="AA112" s="39"/>
      <c r="AB112" s="39"/>
      <c r="AC112" s="39"/>
      <c r="AD112" s="39"/>
      <c r="AE112" s="39"/>
      <c r="AR112" s="220" t="s">
        <v>178</v>
      </c>
      <c r="AT112" s="220" t="s">
        <v>175</v>
      </c>
      <c r="AU112" s="220" t="s">
        <v>87</v>
      </c>
      <c r="AY112" s="18" t="s">
        <v>132</v>
      </c>
      <c r="BE112" s="221">
        <f>IF(O112="základní",K112,0)</f>
        <v>0</v>
      </c>
      <c r="BF112" s="221">
        <f>IF(O112="snížená",K112,0)</f>
        <v>0</v>
      </c>
      <c r="BG112" s="221">
        <f>IF(O112="zákl. přenesená",K112,0)</f>
        <v>0</v>
      </c>
      <c r="BH112" s="221">
        <f>IF(O112="sníž. přenesená",K112,0)</f>
        <v>0</v>
      </c>
      <c r="BI112" s="221">
        <f>IF(O112="nulová",K112,0)</f>
        <v>0</v>
      </c>
      <c r="BJ112" s="18" t="s">
        <v>85</v>
      </c>
      <c r="BK112" s="221">
        <f>ROUND(P112*H112,2)</f>
        <v>0</v>
      </c>
      <c r="BL112" s="18" t="s">
        <v>140</v>
      </c>
      <c r="BM112" s="220" t="s">
        <v>631</v>
      </c>
    </row>
    <row r="113" s="12" customFormat="1" ht="22.8" customHeight="1">
      <c r="A113" s="12"/>
      <c r="B113" s="191"/>
      <c r="C113" s="192"/>
      <c r="D113" s="193" t="s">
        <v>76</v>
      </c>
      <c r="E113" s="206" t="s">
        <v>188</v>
      </c>
      <c r="F113" s="206" t="s">
        <v>632</v>
      </c>
      <c r="G113" s="192"/>
      <c r="H113" s="192"/>
      <c r="I113" s="195"/>
      <c r="J113" s="195"/>
      <c r="K113" s="207">
        <f>BK113</f>
        <v>0</v>
      </c>
      <c r="L113" s="192"/>
      <c r="M113" s="197"/>
      <c r="N113" s="198"/>
      <c r="O113" s="199"/>
      <c r="P113" s="199"/>
      <c r="Q113" s="200">
        <f>SUM(Q114:Q118)</f>
        <v>0</v>
      </c>
      <c r="R113" s="200">
        <f>SUM(R114:R118)</f>
        <v>0</v>
      </c>
      <c r="S113" s="199"/>
      <c r="T113" s="201">
        <f>SUM(T114:T118)</f>
        <v>0</v>
      </c>
      <c r="U113" s="199"/>
      <c r="V113" s="201">
        <f>SUM(V114:V118)</f>
        <v>0</v>
      </c>
      <c r="W113" s="199"/>
      <c r="X113" s="202">
        <f>SUM(X114:X118)</f>
        <v>0</v>
      </c>
      <c r="Y113" s="12"/>
      <c r="Z113" s="12"/>
      <c r="AA113" s="12"/>
      <c r="AB113" s="12"/>
      <c r="AC113" s="12"/>
      <c r="AD113" s="12"/>
      <c r="AE113" s="12"/>
      <c r="AR113" s="203" t="s">
        <v>85</v>
      </c>
      <c r="AT113" s="204" t="s">
        <v>76</v>
      </c>
      <c r="AU113" s="204" t="s">
        <v>85</v>
      </c>
      <c r="AY113" s="203" t="s">
        <v>132</v>
      </c>
      <c r="BK113" s="205">
        <f>SUM(BK114:BK118)</f>
        <v>0</v>
      </c>
    </row>
    <row r="114" s="2" customFormat="1">
      <c r="A114" s="39"/>
      <c r="B114" s="40"/>
      <c r="C114" s="208" t="s">
        <v>174</v>
      </c>
      <c r="D114" s="208" t="s">
        <v>135</v>
      </c>
      <c r="E114" s="209" t="s">
        <v>624</v>
      </c>
      <c r="F114" s="210" t="s">
        <v>625</v>
      </c>
      <c r="G114" s="211" t="s">
        <v>138</v>
      </c>
      <c r="H114" s="212">
        <v>1</v>
      </c>
      <c r="I114" s="213"/>
      <c r="J114" s="213"/>
      <c r="K114" s="214">
        <f>ROUND(P114*H114,2)</f>
        <v>0</v>
      </c>
      <c r="L114" s="210" t="s">
        <v>139</v>
      </c>
      <c r="M114" s="45"/>
      <c r="N114" s="215" t="s">
        <v>20</v>
      </c>
      <c r="O114" s="216" t="s">
        <v>46</v>
      </c>
      <c r="P114" s="217">
        <f>I114+J114</f>
        <v>0</v>
      </c>
      <c r="Q114" s="217">
        <f>ROUND(I114*H114,2)</f>
        <v>0</v>
      </c>
      <c r="R114" s="217">
        <f>ROUND(J114*H114,2)</f>
        <v>0</v>
      </c>
      <c r="S114" s="85"/>
      <c r="T114" s="218">
        <f>S114*H114</f>
        <v>0</v>
      </c>
      <c r="U114" s="218">
        <v>0</v>
      </c>
      <c r="V114" s="218">
        <f>U114*H114</f>
        <v>0</v>
      </c>
      <c r="W114" s="218">
        <v>0</v>
      </c>
      <c r="X114" s="219">
        <f>W114*H114</f>
        <v>0</v>
      </c>
      <c r="Y114" s="39"/>
      <c r="Z114" s="39"/>
      <c r="AA114" s="39"/>
      <c r="AB114" s="39"/>
      <c r="AC114" s="39"/>
      <c r="AD114" s="39"/>
      <c r="AE114" s="39"/>
      <c r="AR114" s="220" t="s">
        <v>140</v>
      </c>
      <c r="AT114" s="220" t="s">
        <v>135</v>
      </c>
      <c r="AU114" s="220" t="s">
        <v>87</v>
      </c>
      <c r="AY114" s="18" t="s">
        <v>132</v>
      </c>
      <c r="BE114" s="221">
        <f>IF(O114="základní",K114,0)</f>
        <v>0</v>
      </c>
      <c r="BF114" s="221">
        <f>IF(O114="snížená",K114,0)</f>
        <v>0</v>
      </c>
      <c r="BG114" s="221">
        <f>IF(O114="zákl. přenesená",K114,0)</f>
        <v>0</v>
      </c>
      <c r="BH114" s="221">
        <f>IF(O114="sníž. přenesená",K114,0)</f>
        <v>0</v>
      </c>
      <c r="BI114" s="221">
        <f>IF(O114="nulová",K114,0)</f>
        <v>0</v>
      </c>
      <c r="BJ114" s="18" t="s">
        <v>85</v>
      </c>
      <c r="BK114" s="221">
        <f>ROUND(P114*H114,2)</f>
        <v>0</v>
      </c>
      <c r="BL114" s="18" t="s">
        <v>140</v>
      </c>
      <c r="BM114" s="220" t="s">
        <v>633</v>
      </c>
    </row>
    <row r="115" s="2" customFormat="1">
      <c r="A115" s="39"/>
      <c r="B115" s="40"/>
      <c r="C115" s="41"/>
      <c r="D115" s="222" t="s">
        <v>142</v>
      </c>
      <c r="E115" s="41"/>
      <c r="F115" s="223" t="s">
        <v>627</v>
      </c>
      <c r="G115" s="41"/>
      <c r="H115" s="41"/>
      <c r="I115" s="224"/>
      <c r="J115" s="224"/>
      <c r="K115" s="41"/>
      <c r="L115" s="41"/>
      <c r="M115" s="45"/>
      <c r="N115" s="225"/>
      <c r="O115" s="226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87</v>
      </c>
    </row>
    <row r="116" s="13" customFormat="1">
      <c r="A116" s="13"/>
      <c r="B116" s="227"/>
      <c r="C116" s="228"/>
      <c r="D116" s="229" t="s">
        <v>144</v>
      </c>
      <c r="E116" s="230" t="s">
        <v>20</v>
      </c>
      <c r="F116" s="231" t="s">
        <v>634</v>
      </c>
      <c r="G116" s="228"/>
      <c r="H116" s="230" t="s">
        <v>20</v>
      </c>
      <c r="I116" s="232"/>
      <c r="J116" s="232"/>
      <c r="K116" s="228"/>
      <c r="L116" s="228"/>
      <c r="M116" s="233"/>
      <c r="N116" s="234"/>
      <c r="O116" s="235"/>
      <c r="P116" s="235"/>
      <c r="Q116" s="235"/>
      <c r="R116" s="235"/>
      <c r="S116" s="235"/>
      <c r="T116" s="235"/>
      <c r="U116" s="235"/>
      <c r="V116" s="235"/>
      <c r="W116" s="235"/>
      <c r="X116" s="236"/>
      <c r="Y116" s="13"/>
      <c r="Z116" s="13"/>
      <c r="AA116" s="13"/>
      <c r="AB116" s="13"/>
      <c r="AC116" s="13"/>
      <c r="AD116" s="13"/>
      <c r="AE116" s="13"/>
      <c r="AT116" s="237" t="s">
        <v>144</v>
      </c>
      <c r="AU116" s="237" t="s">
        <v>87</v>
      </c>
      <c r="AV116" s="13" t="s">
        <v>85</v>
      </c>
      <c r="AW116" s="13" t="s">
        <v>5</v>
      </c>
      <c r="AX116" s="13" t="s">
        <v>77</v>
      </c>
      <c r="AY116" s="237" t="s">
        <v>132</v>
      </c>
    </row>
    <row r="117" s="14" customFormat="1">
      <c r="A117" s="14"/>
      <c r="B117" s="238"/>
      <c r="C117" s="239"/>
      <c r="D117" s="229" t="s">
        <v>144</v>
      </c>
      <c r="E117" s="240" t="s">
        <v>20</v>
      </c>
      <c r="F117" s="241" t="s">
        <v>85</v>
      </c>
      <c r="G117" s="239"/>
      <c r="H117" s="242">
        <v>1</v>
      </c>
      <c r="I117" s="243"/>
      <c r="J117" s="243"/>
      <c r="K117" s="239"/>
      <c r="L117" s="239"/>
      <c r="M117" s="244"/>
      <c r="N117" s="245"/>
      <c r="O117" s="246"/>
      <c r="P117" s="246"/>
      <c r="Q117" s="246"/>
      <c r="R117" s="246"/>
      <c r="S117" s="246"/>
      <c r="T117" s="246"/>
      <c r="U117" s="246"/>
      <c r="V117" s="246"/>
      <c r="W117" s="246"/>
      <c r="X117" s="247"/>
      <c r="Y117" s="14"/>
      <c r="Z117" s="14"/>
      <c r="AA117" s="14"/>
      <c r="AB117" s="14"/>
      <c r="AC117" s="14"/>
      <c r="AD117" s="14"/>
      <c r="AE117" s="14"/>
      <c r="AT117" s="248" t="s">
        <v>144</v>
      </c>
      <c r="AU117" s="248" t="s">
        <v>87</v>
      </c>
      <c r="AV117" s="14" t="s">
        <v>87</v>
      </c>
      <c r="AW117" s="14" t="s">
        <v>5</v>
      </c>
      <c r="AX117" s="14" t="s">
        <v>85</v>
      </c>
      <c r="AY117" s="248" t="s">
        <v>132</v>
      </c>
    </row>
    <row r="118" s="2" customFormat="1" ht="16.5" customHeight="1">
      <c r="A118" s="39"/>
      <c r="B118" s="40"/>
      <c r="C118" s="249" t="s">
        <v>180</v>
      </c>
      <c r="D118" s="249" t="s">
        <v>175</v>
      </c>
      <c r="E118" s="250" t="s">
        <v>635</v>
      </c>
      <c r="F118" s="251" t="s">
        <v>636</v>
      </c>
      <c r="G118" s="252" t="s">
        <v>276</v>
      </c>
      <c r="H118" s="253">
        <v>1</v>
      </c>
      <c r="I118" s="254"/>
      <c r="J118" s="255"/>
      <c r="K118" s="256">
        <f>ROUND(P118*H118,2)</f>
        <v>0</v>
      </c>
      <c r="L118" s="251" t="s">
        <v>20</v>
      </c>
      <c r="M118" s="257"/>
      <c r="N118" s="258" t="s">
        <v>20</v>
      </c>
      <c r="O118" s="216" t="s">
        <v>46</v>
      </c>
      <c r="P118" s="217">
        <f>I118+J118</f>
        <v>0</v>
      </c>
      <c r="Q118" s="217">
        <f>ROUND(I118*H118,2)</f>
        <v>0</v>
      </c>
      <c r="R118" s="217">
        <f>ROUND(J118*H118,2)</f>
        <v>0</v>
      </c>
      <c r="S118" s="85"/>
      <c r="T118" s="218">
        <f>S118*H118</f>
        <v>0</v>
      </c>
      <c r="U118" s="218">
        <v>0</v>
      </c>
      <c r="V118" s="218">
        <f>U118*H118</f>
        <v>0</v>
      </c>
      <c r="W118" s="218">
        <v>0</v>
      </c>
      <c r="X118" s="219">
        <f>W118*H118</f>
        <v>0</v>
      </c>
      <c r="Y118" s="39"/>
      <c r="Z118" s="39"/>
      <c r="AA118" s="39"/>
      <c r="AB118" s="39"/>
      <c r="AC118" s="39"/>
      <c r="AD118" s="39"/>
      <c r="AE118" s="39"/>
      <c r="AR118" s="220" t="s">
        <v>178</v>
      </c>
      <c r="AT118" s="220" t="s">
        <v>175</v>
      </c>
      <c r="AU118" s="220" t="s">
        <v>87</v>
      </c>
      <c r="AY118" s="18" t="s">
        <v>132</v>
      </c>
      <c r="BE118" s="221">
        <f>IF(O118="základní",K118,0)</f>
        <v>0</v>
      </c>
      <c r="BF118" s="221">
        <f>IF(O118="snížená",K118,0)</f>
        <v>0</v>
      </c>
      <c r="BG118" s="221">
        <f>IF(O118="zákl. přenesená",K118,0)</f>
        <v>0</v>
      </c>
      <c r="BH118" s="221">
        <f>IF(O118="sníž. přenesená",K118,0)</f>
        <v>0</v>
      </c>
      <c r="BI118" s="221">
        <f>IF(O118="nulová",K118,0)</f>
        <v>0</v>
      </c>
      <c r="BJ118" s="18" t="s">
        <v>85</v>
      </c>
      <c r="BK118" s="221">
        <f>ROUND(P118*H118,2)</f>
        <v>0</v>
      </c>
      <c r="BL118" s="18" t="s">
        <v>140</v>
      </c>
      <c r="BM118" s="220" t="s">
        <v>637</v>
      </c>
    </row>
    <row r="119" s="12" customFormat="1" ht="22.8" customHeight="1">
      <c r="A119" s="12"/>
      <c r="B119" s="191"/>
      <c r="C119" s="192"/>
      <c r="D119" s="193" t="s">
        <v>76</v>
      </c>
      <c r="E119" s="206" t="s">
        <v>213</v>
      </c>
      <c r="F119" s="206" t="s">
        <v>638</v>
      </c>
      <c r="G119" s="192"/>
      <c r="H119" s="192"/>
      <c r="I119" s="195"/>
      <c r="J119" s="195"/>
      <c r="K119" s="207">
        <f>BK119</f>
        <v>0</v>
      </c>
      <c r="L119" s="192"/>
      <c r="M119" s="197"/>
      <c r="N119" s="198"/>
      <c r="O119" s="199"/>
      <c r="P119" s="199"/>
      <c r="Q119" s="200">
        <f>SUM(Q120:Q124)</f>
        <v>0</v>
      </c>
      <c r="R119" s="200">
        <f>SUM(R120:R124)</f>
        <v>0</v>
      </c>
      <c r="S119" s="199"/>
      <c r="T119" s="201">
        <f>SUM(T120:T124)</f>
        <v>0</v>
      </c>
      <c r="U119" s="199"/>
      <c r="V119" s="201">
        <f>SUM(V120:V124)</f>
        <v>0</v>
      </c>
      <c r="W119" s="199"/>
      <c r="X119" s="202">
        <f>SUM(X120:X124)</f>
        <v>0</v>
      </c>
      <c r="Y119" s="12"/>
      <c r="Z119" s="12"/>
      <c r="AA119" s="12"/>
      <c r="AB119" s="12"/>
      <c r="AC119" s="12"/>
      <c r="AD119" s="12"/>
      <c r="AE119" s="12"/>
      <c r="AR119" s="203" t="s">
        <v>85</v>
      </c>
      <c r="AT119" s="204" t="s">
        <v>76</v>
      </c>
      <c r="AU119" s="204" t="s">
        <v>85</v>
      </c>
      <c r="AY119" s="203" t="s">
        <v>132</v>
      </c>
      <c r="BK119" s="205">
        <f>SUM(BK120:BK124)</f>
        <v>0</v>
      </c>
    </row>
    <row r="120" s="2" customFormat="1">
      <c r="A120" s="39"/>
      <c r="B120" s="40"/>
      <c r="C120" s="208" t="s">
        <v>178</v>
      </c>
      <c r="D120" s="208" t="s">
        <v>135</v>
      </c>
      <c r="E120" s="209" t="s">
        <v>639</v>
      </c>
      <c r="F120" s="210" t="s">
        <v>640</v>
      </c>
      <c r="G120" s="211" t="s">
        <v>138</v>
      </c>
      <c r="H120" s="212">
        <v>9</v>
      </c>
      <c r="I120" s="213"/>
      <c r="J120" s="213"/>
      <c r="K120" s="214">
        <f>ROUND(P120*H120,2)</f>
        <v>0</v>
      </c>
      <c r="L120" s="210" t="s">
        <v>139</v>
      </c>
      <c r="M120" s="45"/>
      <c r="N120" s="215" t="s">
        <v>20</v>
      </c>
      <c r="O120" s="216" t="s">
        <v>46</v>
      </c>
      <c r="P120" s="217">
        <f>I120+J120</f>
        <v>0</v>
      </c>
      <c r="Q120" s="217">
        <f>ROUND(I120*H120,2)</f>
        <v>0</v>
      </c>
      <c r="R120" s="217">
        <f>ROUND(J120*H120,2)</f>
        <v>0</v>
      </c>
      <c r="S120" s="85"/>
      <c r="T120" s="218">
        <f>S120*H120</f>
        <v>0</v>
      </c>
      <c r="U120" s="218">
        <v>0</v>
      </c>
      <c r="V120" s="218">
        <f>U120*H120</f>
        <v>0</v>
      </c>
      <c r="W120" s="218">
        <v>0</v>
      </c>
      <c r="X120" s="219">
        <f>W120*H120</f>
        <v>0</v>
      </c>
      <c r="Y120" s="39"/>
      <c r="Z120" s="39"/>
      <c r="AA120" s="39"/>
      <c r="AB120" s="39"/>
      <c r="AC120" s="39"/>
      <c r="AD120" s="39"/>
      <c r="AE120" s="39"/>
      <c r="AR120" s="220" t="s">
        <v>140</v>
      </c>
      <c r="AT120" s="220" t="s">
        <v>135</v>
      </c>
      <c r="AU120" s="220" t="s">
        <v>87</v>
      </c>
      <c r="AY120" s="18" t="s">
        <v>132</v>
      </c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18" t="s">
        <v>85</v>
      </c>
      <c r="BK120" s="221">
        <f>ROUND(P120*H120,2)</f>
        <v>0</v>
      </c>
      <c r="BL120" s="18" t="s">
        <v>140</v>
      </c>
      <c r="BM120" s="220" t="s">
        <v>641</v>
      </c>
    </row>
    <row r="121" s="2" customFormat="1">
      <c r="A121" s="39"/>
      <c r="B121" s="40"/>
      <c r="C121" s="41"/>
      <c r="D121" s="222" t="s">
        <v>142</v>
      </c>
      <c r="E121" s="41"/>
      <c r="F121" s="223" t="s">
        <v>642</v>
      </c>
      <c r="G121" s="41"/>
      <c r="H121" s="41"/>
      <c r="I121" s="224"/>
      <c r="J121" s="224"/>
      <c r="K121" s="41"/>
      <c r="L121" s="41"/>
      <c r="M121" s="45"/>
      <c r="N121" s="225"/>
      <c r="O121" s="226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87</v>
      </c>
    </row>
    <row r="122" s="13" customFormat="1">
      <c r="A122" s="13"/>
      <c r="B122" s="227"/>
      <c r="C122" s="228"/>
      <c r="D122" s="229" t="s">
        <v>144</v>
      </c>
      <c r="E122" s="230" t="s">
        <v>20</v>
      </c>
      <c r="F122" s="231" t="s">
        <v>643</v>
      </c>
      <c r="G122" s="228"/>
      <c r="H122" s="230" t="s">
        <v>20</v>
      </c>
      <c r="I122" s="232"/>
      <c r="J122" s="232"/>
      <c r="K122" s="228"/>
      <c r="L122" s="228"/>
      <c r="M122" s="233"/>
      <c r="N122" s="234"/>
      <c r="O122" s="235"/>
      <c r="P122" s="235"/>
      <c r="Q122" s="235"/>
      <c r="R122" s="235"/>
      <c r="S122" s="235"/>
      <c r="T122" s="235"/>
      <c r="U122" s="235"/>
      <c r="V122" s="235"/>
      <c r="W122" s="235"/>
      <c r="X122" s="236"/>
      <c r="Y122" s="13"/>
      <c r="Z122" s="13"/>
      <c r="AA122" s="13"/>
      <c r="AB122" s="13"/>
      <c r="AC122" s="13"/>
      <c r="AD122" s="13"/>
      <c r="AE122" s="13"/>
      <c r="AT122" s="237" t="s">
        <v>144</v>
      </c>
      <c r="AU122" s="237" t="s">
        <v>87</v>
      </c>
      <c r="AV122" s="13" t="s">
        <v>85</v>
      </c>
      <c r="AW122" s="13" t="s">
        <v>5</v>
      </c>
      <c r="AX122" s="13" t="s">
        <v>77</v>
      </c>
      <c r="AY122" s="237" t="s">
        <v>132</v>
      </c>
    </row>
    <row r="123" s="14" customFormat="1">
      <c r="A123" s="14"/>
      <c r="B123" s="238"/>
      <c r="C123" s="239"/>
      <c r="D123" s="229" t="s">
        <v>144</v>
      </c>
      <c r="E123" s="240" t="s">
        <v>20</v>
      </c>
      <c r="F123" s="241" t="s">
        <v>190</v>
      </c>
      <c r="G123" s="239"/>
      <c r="H123" s="242">
        <v>9</v>
      </c>
      <c r="I123" s="243"/>
      <c r="J123" s="243"/>
      <c r="K123" s="239"/>
      <c r="L123" s="239"/>
      <c r="M123" s="244"/>
      <c r="N123" s="245"/>
      <c r="O123" s="246"/>
      <c r="P123" s="246"/>
      <c r="Q123" s="246"/>
      <c r="R123" s="246"/>
      <c r="S123" s="246"/>
      <c r="T123" s="246"/>
      <c r="U123" s="246"/>
      <c r="V123" s="246"/>
      <c r="W123" s="246"/>
      <c r="X123" s="247"/>
      <c r="Y123" s="14"/>
      <c r="Z123" s="14"/>
      <c r="AA123" s="14"/>
      <c r="AB123" s="14"/>
      <c r="AC123" s="14"/>
      <c r="AD123" s="14"/>
      <c r="AE123" s="14"/>
      <c r="AT123" s="248" t="s">
        <v>144</v>
      </c>
      <c r="AU123" s="248" t="s">
        <v>87</v>
      </c>
      <c r="AV123" s="14" t="s">
        <v>87</v>
      </c>
      <c r="AW123" s="14" t="s">
        <v>5</v>
      </c>
      <c r="AX123" s="14" t="s">
        <v>85</v>
      </c>
      <c r="AY123" s="248" t="s">
        <v>132</v>
      </c>
    </row>
    <row r="124" s="2" customFormat="1" ht="16.5" customHeight="1">
      <c r="A124" s="39"/>
      <c r="B124" s="40"/>
      <c r="C124" s="249" t="s">
        <v>190</v>
      </c>
      <c r="D124" s="249" t="s">
        <v>175</v>
      </c>
      <c r="E124" s="250" t="s">
        <v>644</v>
      </c>
      <c r="F124" s="251" t="s">
        <v>645</v>
      </c>
      <c r="G124" s="252" t="s">
        <v>276</v>
      </c>
      <c r="H124" s="253">
        <v>9</v>
      </c>
      <c r="I124" s="254"/>
      <c r="J124" s="255"/>
      <c r="K124" s="256">
        <f>ROUND(P124*H124,2)</f>
        <v>0</v>
      </c>
      <c r="L124" s="251" t="s">
        <v>20</v>
      </c>
      <c r="M124" s="257"/>
      <c r="N124" s="258" t="s">
        <v>20</v>
      </c>
      <c r="O124" s="216" t="s">
        <v>46</v>
      </c>
      <c r="P124" s="217">
        <f>I124+J124</f>
        <v>0</v>
      </c>
      <c r="Q124" s="217">
        <f>ROUND(I124*H124,2)</f>
        <v>0</v>
      </c>
      <c r="R124" s="217">
        <f>ROUND(J124*H124,2)</f>
        <v>0</v>
      </c>
      <c r="S124" s="85"/>
      <c r="T124" s="218">
        <f>S124*H124</f>
        <v>0</v>
      </c>
      <c r="U124" s="218">
        <v>0</v>
      </c>
      <c r="V124" s="218">
        <f>U124*H124</f>
        <v>0</v>
      </c>
      <c r="W124" s="218">
        <v>0</v>
      </c>
      <c r="X124" s="219">
        <f>W124*H124</f>
        <v>0</v>
      </c>
      <c r="Y124" s="39"/>
      <c r="Z124" s="39"/>
      <c r="AA124" s="39"/>
      <c r="AB124" s="39"/>
      <c r="AC124" s="39"/>
      <c r="AD124" s="39"/>
      <c r="AE124" s="39"/>
      <c r="AR124" s="220" t="s">
        <v>178</v>
      </c>
      <c r="AT124" s="220" t="s">
        <v>175</v>
      </c>
      <c r="AU124" s="220" t="s">
        <v>87</v>
      </c>
      <c r="AY124" s="18" t="s">
        <v>132</v>
      </c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18" t="s">
        <v>85</v>
      </c>
      <c r="BK124" s="221">
        <f>ROUND(P124*H124,2)</f>
        <v>0</v>
      </c>
      <c r="BL124" s="18" t="s">
        <v>140</v>
      </c>
      <c r="BM124" s="220" t="s">
        <v>646</v>
      </c>
    </row>
    <row r="125" s="12" customFormat="1" ht="22.8" customHeight="1">
      <c r="A125" s="12"/>
      <c r="B125" s="191"/>
      <c r="C125" s="192"/>
      <c r="D125" s="193" t="s">
        <v>76</v>
      </c>
      <c r="E125" s="206" t="s">
        <v>241</v>
      </c>
      <c r="F125" s="206" t="s">
        <v>242</v>
      </c>
      <c r="G125" s="192"/>
      <c r="H125" s="192"/>
      <c r="I125" s="195"/>
      <c r="J125" s="195"/>
      <c r="K125" s="207">
        <f>BK125</f>
        <v>0</v>
      </c>
      <c r="L125" s="192"/>
      <c r="M125" s="197"/>
      <c r="N125" s="198"/>
      <c r="O125" s="199"/>
      <c r="P125" s="199"/>
      <c r="Q125" s="200">
        <f>SUM(Q126:Q161)</f>
        <v>0</v>
      </c>
      <c r="R125" s="200">
        <f>SUM(R126:R161)</f>
        <v>0</v>
      </c>
      <c r="S125" s="199"/>
      <c r="T125" s="201">
        <f>SUM(T126:T161)</f>
        <v>0</v>
      </c>
      <c r="U125" s="199"/>
      <c r="V125" s="201">
        <f>SUM(V126:V161)</f>
        <v>0.45374999999999999</v>
      </c>
      <c r="W125" s="199"/>
      <c r="X125" s="202">
        <f>SUM(X126:X161)</f>
        <v>0</v>
      </c>
      <c r="Y125" s="12"/>
      <c r="Z125" s="12"/>
      <c r="AA125" s="12"/>
      <c r="AB125" s="12"/>
      <c r="AC125" s="12"/>
      <c r="AD125" s="12"/>
      <c r="AE125" s="12"/>
      <c r="AR125" s="203" t="s">
        <v>85</v>
      </c>
      <c r="AT125" s="204" t="s">
        <v>76</v>
      </c>
      <c r="AU125" s="204" t="s">
        <v>85</v>
      </c>
      <c r="AY125" s="203" t="s">
        <v>132</v>
      </c>
      <c r="BK125" s="205">
        <f>SUM(BK126:BK161)</f>
        <v>0</v>
      </c>
    </row>
    <row r="126" s="2" customFormat="1" ht="24.15" customHeight="1">
      <c r="A126" s="39"/>
      <c r="B126" s="40"/>
      <c r="C126" s="208" t="s">
        <v>198</v>
      </c>
      <c r="D126" s="208" t="s">
        <v>135</v>
      </c>
      <c r="E126" s="209" t="s">
        <v>244</v>
      </c>
      <c r="F126" s="210" t="s">
        <v>245</v>
      </c>
      <c r="G126" s="211" t="s">
        <v>246</v>
      </c>
      <c r="H126" s="212">
        <v>394</v>
      </c>
      <c r="I126" s="213"/>
      <c r="J126" s="213"/>
      <c r="K126" s="214">
        <f>ROUND(P126*H126,2)</f>
        <v>0</v>
      </c>
      <c r="L126" s="210" t="s">
        <v>139</v>
      </c>
      <c r="M126" s="45"/>
      <c r="N126" s="215" t="s">
        <v>20</v>
      </c>
      <c r="O126" s="216" t="s">
        <v>46</v>
      </c>
      <c r="P126" s="217">
        <f>I126+J126</f>
        <v>0</v>
      </c>
      <c r="Q126" s="217">
        <f>ROUND(I126*H126,2)</f>
        <v>0</v>
      </c>
      <c r="R126" s="217">
        <f>ROUND(J126*H126,2)</f>
        <v>0</v>
      </c>
      <c r="S126" s="85"/>
      <c r="T126" s="218">
        <f>S126*H126</f>
        <v>0</v>
      </c>
      <c r="U126" s="218">
        <v>0</v>
      </c>
      <c r="V126" s="218">
        <f>U126*H126</f>
        <v>0</v>
      </c>
      <c r="W126" s="218">
        <v>0</v>
      </c>
      <c r="X126" s="219">
        <f>W126*H126</f>
        <v>0</v>
      </c>
      <c r="Y126" s="39"/>
      <c r="Z126" s="39"/>
      <c r="AA126" s="39"/>
      <c r="AB126" s="39"/>
      <c r="AC126" s="39"/>
      <c r="AD126" s="39"/>
      <c r="AE126" s="39"/>
      <c r="AR126" s="220" t="s">
        <v>140</v>
      </c>
      <c r="AT126" s="220" t="s">
        <v>135</v>
      </c>
      <c r="AU126" s="220" t="s">
        <v>87</v>
      </c>
      <c r="AY126" s="18" t="s">
        <v>132</v>
      </c>
      <c r="BE126" s="221">
        <f>IF(O126="základní",K126,0)</f>
        <v>0</v>
      </c>
      <c r="BF126" s="221">
        <f>IF(O126="snížená",K126,0)</f>
        <v>0</v>
      </c>
      <c r="BG126" s="221">
        <f>IF(O126="zákl. přenesená",K126,0)</f>
        <v>0</v>
      </c>
      <c r="BH126" s="221">
        <f>IF(O126="sníž. přenesená",K126,0)</f>
        <v>0</v>
      </c>
      <c r="BI126" s="221">
        <f>IF(O126="nulová",K126,0)</f>
        <v>0</v>
      </c>
      <c r="BJ126" s="18" t="s">
        <v>85</v>
      </c>
      <c r="BK126" s="221">
        <f>ROUND(P126*H126,2)</f>
        <v>0</v>
      </c>
      <c r="BL126" s="18" t="s">
        <v>140</v>
      </c>
      <c r="BM126" s="220" t="s">
        <v>647</v>
      </c>
    </row>
    <row r="127" s="2" customFormat="1">
      <c r="A127" s="39"/>
      <c r="B127" s="40"/>
      <c r="C127" s="41"/>
      <c r="D127" s="222" t="s">
        <v>142</v>
      </c>
      <c r="E127" s="41"/>
      <c r="F127" s="223" t="s">
        <v>248</v>
      </c>
      <c r="G127" s="41"/>
      <c r="H127" s="41"/>
      <c r="I127" s="224"/>
      <c r="J127" s="224"/>
      <c r="K127" s="41"/>
      <c r="L127" s="41"/>
      <c r="M127" s="45"/>
      <c r="N127" s="225"/>
      <c r="O127" s="22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87</v>
      </c>
    </row>
    <row r="128" s="13" customFormat="1">
      <c r="A128" s="13"/>
      <c r="B128" s="227"/>
      <c r="C128" s="228"/>
      <c r="D128" s="229" t="s">
        <v>144</v>
      </c>
      <c r="E128" s="230" t="s">
        <v>20</v>
      </c>
      <c r="F128" s="231" t="s">
        <v>648</v>
      </c>
      <c r="G128" s="228"/>
      <c r="H128" s="230" t="s">
        <v>20</v>
      </c>
      <c r="I128" s="232"/>
      <c r="J128" s="232"/>
      <c r="K128" s="228"/>
      <c r="L128" s="228"/>
      <c r="M128" s="233"/>
      <c r="N128" s="234"/>
      <c r="O128" s="235"/>
      <c r="P128" s="235"/>
      <c r="Q128" s="235"/>
      <c r="R128" s="235"/>
      <c r="S128" s="235"/>
      <c r="T128" s="235"/>
      <c r="U128" s="235"/>
      <c r="V128" s="235"/>
      <c r="W128" s="235"/>
      <c r="X128" s="236"/>
      <c r="Y128" s="13"/>
      <c r="Z128" s="13"/>
      <c r="AA128" s="13"/>
      <c r="AB128" s="13"/>
      <c r="AC128" s="13"/>
      <c r="AD128" s="13"/>
      <c r="AE128" s="13"/>
      <c r="AT128" s="237" t="s">
        <v>144</v>
      </c>
      <c r="AU128" s="237" t="s">
        <v>87</v>
      </c>
      <c r="AV128" s="13" t="s">
        <v>85</v>
      </c>
      <c r="AW128" s="13" t="s">
        <v>5</v>
      </c>
      <c r="AX128" s="13" t="s">
        <v>77</v>
      </c>
      <c r="AY128" s="237" t="s">
        <v>132</v>
      </c>
    </row>
    <row r="129" s="13" customFormat="1">
      <c r="A129" s="13"/>
      <c r="B129" s="227"/>
      <c r="C129" s="228"/>
      <c r="D129" s="229" t="s">
        <v>144</v>
      </c>
      <c r="E129" s="230" t="s">
        <v>20</v>
      </c>
      <c r="F129" s="231" t="s">
        <v>649</v>
      </c>
      <c r="G129" s="228"/>
      <c r="H129" s="230" t="s">
        <v>20</v>
      </c>
      <c r="I129" s="232"/>
      <c r="J129" s="232"/>
      <c r="K129" s="228"/>
      <c r="L129" s="228"/>
      <c r="M129" s="233"/>
      <c r="N129" s="234"/>
      <c r="O129" s="235"/>
      <c r="P129" s="235"/>
      <c r="Q129" s="235"/>
      <c r="R129" s="235"/>
      <c r="S129" s="235"/>
      <c r="T129" s="235"/>
      <c r="U129" s="235"/>
      <c r="V129" s="235"/>
      <c r="W129" s="235"/>
      <c r="X129" s="236"/>
      <c r="Y129" s="13"/>
      <c r="Z129" s="13"/>
      <c r="AA129" s="13"/>
      <c r="AB129" s="13"/>
      <c r="AC129" s="13"/>
      <c r="AD129" s="13"/>
      <c r="AE129" s="13"/>
      <c r="AT129" s="237" t="s">
        <v>144</v>
      </c>
      <c r="AU129" s="237" t="s">
        <v>87</v>
      </c>
      <c r="AV129" s="13" t="s">
        <v>85</v>
      </c>
      <c r="AW129" s="13" t="s">
        <v>5</v>
      </c>
      <c r="AX129" s="13" t="s">
        <v>77</v>
      </c>
      <c r="AY129" s="237" t="s">
        <v>132</v>
      </c>
    </row>
    <row r="130" s="14" customFormat="1">
      <c r="A130" s="14"/>
      <c r="B130" s="238"/>
      <c r="C130" s="239"/>
      <c r="D130" s="229" t="s">
        <v>144</v>
      </c>
      <c r="E130" s="240" t="s">
        <v>20</v>
      </c>
      <c r="F130" s="241" t="s">
        <v>650</v>
      </c>
      <c r="G130" s="239"/>
      <c r="H130" s="242">
        <v>394</v>
      </c>
      <c r="I130" s="243"/>
      <c r="J130" s="243"/>
      <c r="K130" s="239"/>
      <c r="L130" s="239"/>
      <c r="M130" s="244"/>
      <c r="N130" s="245"/>
      <c r="O130" s="246"/>
      <c r="P130" s="246"/>
      <c r="Q130" s="246"/>
      <c r="R130" s="246"/>
      <c r="S130" s="246"/>
      <c r="T130" s="246"/>
      <c r="U130" s="246"/>
      <c r="V130" s="246"/>
      <c r="W130" s="246"/>
      <c r="X130" s="247"/>
      <c r="Y130" s="14"/>
      <c r="Z130" s="14"/>
      <c r="AA130" s="14"/>
      <c r="AB130" s="14"/>
      <c r="AC130" s="14"/>
      <c r="AD130" s="14"/>
      <c r="AE130" s="14"/>
      <c r="AT130" s="248" t="s">
        <v>144</v>
      </c>
      <c r="AU130" s="248" t="s">
        <v>87</v>
      </c>
      <c r="AV130" s="14" t="s">
        <v>87</v>
      </c>
      <c r="AW130" s="14" t="s">
        <v>5</v>
      </c>
      <c r="AX130" s="14" t="s">
        <v>85</v>
      </c>
      <c r="AY130" s="248" t="s">
        <v>132</v>
      </c>
    </row>
    <row r="131" s="2" customFormat="1" ht="16.5" customHeight="1">
      <c r="A131" s="39"/>
      <c r="B131" s="40"/>
      <c r="C131" s="249" t="s">
        <v>202</v>
      </c>
      <c r="D131" s="249" t="s">
        <v>175</v>
      </c>
      <c r="E131" s="250" t="s">
        <v>252</v>
      </c>
      <c r="F131" s="251" t="s">
        <v>253</v>
      </c>
      <c r="G131" s="252" t="s">
        <v>246</v>
      </c>
      <c r="H131" s="253">
        <v>84</v>
      </c>
      <c r="I131" s="254"/>
      <c r="J131" s="255"/>
      <c r="K131" s="256">
        <f>ROUND(P131*H131,2)</f>
        <v>0</v>
      </c>
      <c r="L131" s="251" t="s">
        <v>20</v>
      </c>
      <c r="M131" s="257"/>
      <c r="N131" s="258" t="s">
        <v>20</v>
      </c>
      <c r="O131" s="216" t="s">
        <v>46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85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9">
        <f>W131*H131</f>
        <v>0</v>
      </c>
      <c r="Y131" s="39"/>
      <c r="Z131" s="39"/>
      <c r="AA131" s="39"/>
      <c r="AB131" s="39"/>
      <c r="AC131" s="39"/>
      <c r="AD131" s="39"/>
      <c r="AE131" s="39"/>
      <c r="AR131" s="220" t="s">
        <v>178</v>
      </c>
      <c r="AT131" s="220" t="s">
        <v>175</v>
      </c>
      <c r="AU131" s="220" t="s">
        <v>87</v>
      </c>
      <c r="AY131" s="18" t="s">
        <v>132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8" t="s">
        <v>85</v>
      </c>
      <c r="BK131" s="221">
        <f>ROUND(P131*H131,2)</f>
        <v>0</v>
      </c>
      <c r="BL131" s="18" t="s">
        <v>140</v>
      </c>
      <c r="BM131" s="220" t="s">
        <v>651</v>
      </c>
    </row>
    <row r="132" s="14" customFormat="1">
      <c r="A132" s="14"/>
      <c r="B132" s="238"/>
      <c r="C132" s="239"/>
      <c r="D132" s="229" t="s">
        <v>144</v>
      </c>
      <c r="E132" s="239"/>
      <c r="F132" s="241" t="s">
        <v>652</v>
      </c>
      <c r="G132" s="239"/>
      <c r="H132" s="242">
        <v>84</v>
      </c>
      <c r="I132" s="243"/>
      <c r="J132" s="243"/>
      <c r="K132" s="239"/>
      <c r="L132" s="239"/>
      <c r="M132" s="244"/>
      <c r="N132" s="245"/>
      <c r="O132" s="246"/>
      <c r="P132" s="246"/>
      <c r="Q132" s="246"/>
      <c r="R132" s="246"/>
      <c r="S132" s="246"/>
      <c r="T132" s="246"/>
      <c r="U132" s="246"/>
      <c r="V132" s="246"/>
      <c r="W132" s="246"/>
      <c r="X132" s="247"/>
      <c r="Y132" s="14"/>
      <c r="Z132" s="14"/>
      <c r="AA132" s="14"/>
      <c r="AB132" s="14"/>
      <c r="AC132" s="14"/>
      <c r="AD132" s="14"/>
      <c r="AE132" s="14"/>
      <c r="AT132" s="248" t="s">
        <v>144</v>
      </c>
      <c r="AU132" s="248" t="s">
        <v>87</v>
      </c>
      <c r="AV132" s="14" t="s">
        <v>87</v>
      </c>
      <c r="AW132" s="14" t="s">
        <v>4</v>
      </c>
      <c r="AX132" s="14" t="s">
        <v>85</v>
      </c>
      <c r="AY132" s="248" t="s">
        <v>132</v>
      </c>
    </row>
    <row r="133" s="2" customFormat="1" ht="16.5" customHeight="1">
      <c r="A133" s="39"/>
      <c r="B133" s="40"/>
      <c r="C133" s="249" t="s">
        <v>9</v>
      </c>
      <c r="D133" s="249" t="s">
        <v>175</v>
      </c>
      <c r="E133" s="250" t="s">
        <v>262</v>
      </c>
      <c r="F133" s="251" t="s">
        <v>263</v>
      </c>
      <c r="G133" s="252" t="s">
        <v>259</v>
      </c>
      <c r="H133" s="253">
        <v>3</v>
      </c>
      <c r="I133" s="254"/>
      <c r="J133" s="255"/>
      <c r="K133" s="256">
        <f>ROUND(P133*H133,2)</f>
        <v>0</v>
      </c>
      <c r="L133" s="251" t="s">
        <v>20</v>
      </c>
      <c r="M133" s="257"/>
      <c r="N133" s="258" t="s">
        <v>20</v>
      </c>
      <c r="O133" s="216" t="s">
        <v>46</v>
      </c>
      <c r="P133" s="217">
        <f>I133+J133</f>
        <v>0</v>
      </c>
      <c r="Q133" s="217">
        <f>ROUND(I133*H133,2)</f>
        <v>0</v>
      </c>
      <c r="R133" s="217">
        <f>ROUND(J133*H133,2)</f>
        <v>0</v>
      </c>
      <c r="S133" s="85"/>
      <c r="T133" s="218">
        <f>S133*H133</f>
        <v>0</v>
      </c>
      <c r="U133" s="218">
        <v>0</v>
      </c>
      <c r="V133" s="218">
        <f>U133*H133</f>
        <v>0</v>
      </c>
      <c r="W133" s="218">
        <v>0</v>
      </c>
      <c r="X133" s="219">
        <f>W133*H133</f>
        <v>0</v>
      </c>
      <c r="Y133" s="39"/>
      <c r="Z133" s="39"/>
      <c r="AA133" s="39"/>
      <c r="AB133" s="39"/>
      <c r="AC133" s="39"/>
      <c r="AD133" s="39"/>
      <c r="AE133" s="39"/>
      <c r="AR133" s="220" t="s">
        <v>178</v>
      </c>
      <c r="AT133" s="220" t="s">
        <v>175</v>
      </c>
      <c r="AU133" s="220" t="s">
        <v>87</v>
      </c>
      <c r="AY133" s="18" t="s">
        <v>132</v>
      </c>
      <c r="BE133" s="221">
        <f>IF(O133="základní",K133,0)</f>
        <v>0</v>
      </c>
      <c r="BF133" s="221">
        <f>IF(O133="snížená",K133,0)</f>
        <v>0</v>
      </c>
      <c r="BG133" s="221">
        <f>IF(O133="zákl. přenesená",K133,0)</f>
        <v>0</v>
      </c>
      <c r="BH133" s="221">
        <f>IF(O133="sníž. přenesená",K133,0)</f>
        <v>0</v>
      </c>
      <c r="BI133" s="221">
        <f>IF(O133="nulová",K133,0)</f>
        <v>0</v>
      </c>
      <c r="BJ133" s="18" t="s">
        <v>85</v>
      </c>
      <c r="BK133" s="221">
        <f>ROUND(P133*H133,2)</f>
        <v>0</v>
      </c>
      <c r="BL133" s="18" t="s">
        <v>140</v>
      </c>
      <c r="BM133" s="220" t="s">
        <v>653</v>
      </c>
    </row>
    <row r="134" s="2" customFormat="1" ht="16.5" customHeight="1">
      <c r="A134" s="39"/>
      <c r="B134" s="40"/>
      <c r="C134" s="249" t="s">
        <v>209</v>
      </c>
      <c r="D134" s="249" t="s">
        <v>175</v>
      </c>
      <c r="E134" s="250" t="s">
        <v>266</v>
      </c>
      <c r="F134" s="251" t="s">
        <v>267</v>
      </c>
      <c r="G134" s="252" t="s">
        <v>259</v>
      </c>
      <c r="H134" s="253">
        <v>5</v>
      </c>
      <c r="I134" s="254"/>
      <c r="J134" s="255"/>
      <c r="K134" s="256">
        <f>ROUND(P134*H134,2)</f>
        <v>0</v>
      </c>
      <c r="L134" s="251" t="s">
        <v>20</v>
      </c>
      <c r="M134" s="257"/>
      <c r="N134" s="258" t="s">
        <v>20</v>
      </c>
      <c r="O134" s="216" t="s">
        <v>46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85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9">
        <f>W134*H134</f>
        <v>0</v>
      </c>
      <c r="Y134" s="39"/>
      <c r="Z134" s="39"/>
      <c r="AA134" s="39"/>
      <c r="AB134" s="39"/>
      <c r="AC134" s="39"/>
      <c r="AD134" s="39"/>
      <c r="AE134" s="39"/>
      <c r="AR134" s="220" t="s">
        <v>178</v>
      </c>
      <c r="AT134" s="220" t="s">
        <v>175</v>
      </c>
      <c r="AU134" s="220" t="s">
        <v>87</v>
      </c>
      <c r="AY134" s="18" t="s">
        <v>132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8" t="s">
        <v>85</v>
      </c>
      <c r="BK134" s="221">
        <f>ROUND(P134*H134,2)</f>
        <v>0</v>
      </c>
      <c r="BL134" s="18" t="s">
        <v>140</v>
      </c>
      <c r="BM134" s="220" t="s">
        <v>654</v>
      </c>
    </row>
    <row r="135" s="2" customFormat="1" ht="16.5" customHeight="1">
      <c r="A135" s="39"/>
      <c r="B135" s="40"/>
      <c r="C135" s="249" t="s">
        <v>211</v>
      </c>
      <c r="D135" s="249" t="s">
        <v>175</v>
      </c>
      <c r="E135" s="250" t="s">
        <v>270</v>
      </c>
      <c r="F135" s="251" t="s">
        <v>271</v>
      </c>
      <c r="G135" s="252" t="s">
        <v>259</v>
      </c>
      <c r="H135" s="253">
        <v>40</v>
      </c>
      <c r="I135" s="254"/>
      <c r="J135" s="255"/>
      <c r="K135" s="256">
        <f>ROUND(P135*H135,2)</f>
        <v>0</v>
      </c>
      <c r="L135" s="251" t="s">
        <v>20</v>
      </c>
      <c r="M135" s="257"/>
      <c r="N135" s="258" t="s">
        <v>20</v>
      </c>
      <c r="O135" s="216" t="s">
        <v>46</v>
      </c>
      <c r="P135" s="217">
        <f>I135+J135</f>
        <v>0</v>
      </c>
      <c r="Q135" s="217">
        <f>ROUND(I135*H135,2)</f>
        <v>0</v>
      </c>
      <c r="R135" s="217">
        <f>ROUND(J135*H135,2)</f>
        <v>0</v>
      </c>
      <c r="S135" s="85"/>
      <c r="T135" s="218">
        <f>S135*H135</f>
        <v>0</v>
      </c>
      <c r="U135" s="218">
        <v>0</v>
      </c>
      <c r="V135" s="218">
        <f>U135*H135</f>
        <v>0</v>
      </c>
      <c r="W135" s="218">
        <v>0</v>
      </c>
      <c r="X135" s="219">
        <f>W135*H135</f>
        <v>0</v>
      </c>
      <c r="Y135" s="39"/>
      <c r="Z135" s="39"/>
      <c r="AA135" s="39"/>
      <c r="AB135" s="39"/>
      <c r="AC135" s="39"/>
      <c r="AD135" s="39"/>
      <c r="AE135" s="39"/>
      <c r="AR135" s="220" t="s">
        <v>178</v>
      </c>
      <c r="AT135" s="220" t="s">
        <v>175</v>
      </c>
      <c r="AU135" s="220" t="s">
        <v>87</v>
      </c>
      <c r="AY135" s="18" t="s">
        <v>132</v>
      </c>
      <c r="BE135" s="221">
        <f>IF(O135="základní",K135,0)</f>
        <v>0</v>
      </c>
      <c r="BF135" s="221">
        <f>IF(O135="snížená",K135,0)</f>
        <v>0</v>
      </c>
      <c r="BG135" s="221">
        <f>IF(O135="zákl. přenesená",K135,0)</f>
        <v>0</v>
      </c>
      <c r="BH135" s="221">
        <f>IF(O135="sníž. přenesená",K135,0)</f>
        <v>0</v>
      </c>
      <c r="BI135" s="221">
        <f>IF(O135="nulová",K135,0)</f>
        <v>0</v>
      </c>
      <c r="BJ135" s="18" t="s">
        <v>85</v>
      </c>
      <c r="BK135" s="221">
        <f>ROUND(P135*H135,2)</f>
        <v>0</v>
      </c>
      <c r="BL135" s="18" t="s">
        <v>140</v>
      </c>
      <c r="BM135" s="220" t="s">
        <v>655</v>
      </c>
    </row>
    <row r="136" s="2" customFormat="1" ht="16.5" customHeight="1">
      <c r="A136" s="39"/>
      <c r="B136" s="40"/>
      <c r="C136" s="249" t="s">
        <v>215</v>
      </c>
      <c r="D136" s="249" t="s">
        <v>175</v>
      </c>
      <c r="E136" s="250" t="s">
        <v>274</v>
      </c>
      <c r="F136" s="251" t="s">
        <v>275</v>
      </c>
      <c r="G136" s="252" t="s">
        <v>276</v>
      </c>
      <c r="H136" s="253">
        <v>30</v>
      </c>
      <c r="I136" s="254"/>
      <c r="J136" s="255"/>
      <c r="K136" s="256">
        <f>ROUND(P136*H136,2)</f>
        <v>0</v>
      </c>
      <c r="L136" s="251" t="s">
        <v>20</v>
      </c>
      <c r="M136" s="257"/>
      <c r="N136" s="258" t="s">
        <v>20</v>
      </c>
      <c r="O136" s="216" t="s">
        <v>46</v>
      </c>
      <c r="P136" s="217">
        <f>I136+J136</f>
        <v>0</v>
      </c>
      <c r="Q136" s="217">
        <f>ROUND(I136*H136,2)</f>
        <v>0</v>
      </c>
      <c r="R136" s="217">
        <f>ROUND(J136*H136,2)</f>
        <v>0</v>
      </c>
      <c r="S136" s="85"/>
      <c r="T136" s="218">
        <f>S136*H136</f>
        <v>0</v>
      </c>
      <c r="U136" s="218">
        <v>0</v>
      </c>
      <c r="V136" s="218">
        <f>U136*H136</f>
        <v>0</v>
      </c>
      <c r="W136" s="218">
        <v>0</v>
      </c>
      <c r="X136" s="219">
        <f>W136*H136</f>
        <v>0</v>
      </c>
      <c r="Y136" s="39"/>
      <c r="Z136" s="39"/>
      <c r="AA136" s="39"/>
      <c r="AB136" s="39"/>
      <c r="AC136" s="39"/>
      <c r="AD136" s="39"/>
      <c r="AE136" s="39"/>
      <c r="AR136" s="220" t="s">
        <v>178</v>
      </c>
      <c r="AT136" s="220" t="s">
        <v>175</v>
      </c>
      <c r="AU136" s="220" t="s">
        <v>87</v>
      </c>
      <c r="AY136" s="18" t="s">
        <v>132</v>
      </c>
      <c r="BE136" s="221">
        <f>IF(O136="základní",K136,0)</f>
        <v>0</v>
      </c>
      <c r="BF136" s="221">
        <f>IF(O136="snížená",K136,0)</f>
        <v>0</v>
      </c>
      <c r="BG136" s="221">
        <f>IF(O136="zákl. přenesená",K136,0)</f>
        <v>0</v>
      </c>
      <c r="BH136" s="221">
        <f>IF(O136="sníž. přenesená",K136,0)</f>
        <v>0</v>
      </c>
      <c r="BI136" s="221">
        <f>IF(O136="nulová",K136,0)</f>
        <v>0</v>
      </c>
      <c r="BJ136" s="18" t="s">
        <v>85</v>
      </c>
      <c r="BK136" s="221">
        <f>ROUND(P136*H136,2)</f>
        <v>0</v>
      </c>
      <c r="BL136" s="18" t="s">
        <v>140</v>
      </c>
      <c r="BM136" s="220" t="s">
        <v>656</v>
      </c>
    </row>
    <row r="137" s="2" customFormat="1" ht="16.5" customHeight="1">
      <c r="A137" s="39"/>
      <c r="B137" s="40"/>
      <c r="C137" s="249" t="s">
        <v>217</v>
      </c>
      <c r="D137" s="249" t="s">
        <v>175</v>
      </c>
      <c r="E137" s="250" t="s">
        <v>279</v>
      </c>
      <c r="F137" s="251" t="s">
        <v>280</v>
      </c>
      <c r="G137" s="252" t="s">
        <v>259</v>
      </c>
      <c r="H137" s="253">
        <v>5</v>
      </c>
      <c r="I137" s="254"/>
      <c r="J137" s="255"/>
      <c r="K137" s="256">
        <f>ROUND(P137*H137,2)</f>
        <v>0</v>
      </c>
      <c r="L137" s="251" t="s">
        <v>20</v>
      </c>
      <c r="M137" s="257"/>
      <c r="N137" s="258" t="s">
        <v>20</v>
      </c>
      <c r="O137" s="216" t="s">
        <v>46</v>
      </c>
      <c r="P137" s="217">
        <f>I137+J137</f>
        <v>0</v>
      </c>
      <c r="Q137" s="217">
        <f>ROUND(I137*H137,2)</f>
        <v>0</v>
      </c>
      <c r="R137" s="217">
        <f>ROUND(J137*H137,2)</f>
        <v>0</v>
      </c>
      <c r="S137" s="85"/>
      <c r="T137" s="218">
        <f>S137*H137</f>
        <v>0</v>
      </c>
      <c r="U137" s="218">
        <v>0</v>
      </c>
      <c r="V137" s="218">
        <f>U137*H137</f>
        <v>0</v>
      </c>
      <c r="W137" s="218">
        <v>0</v>
      </c>
      <c r="X137" s="219">
        <f>W137*H137</f>
        <v>0</v>
      </c>
      <c r="Y137" s="39"/>
      <c r="Z137" s="39"/>
      <c r="AA137" s="39"/>
      <c r="AB137" s="39"/>
      <c r="AC137" s="39"/>
      <c r="AD137" s="39"/>
      <c r="AE137" s="39"/>
      <c r="AR137" s="220" t="s">
        <v>178</v>
      </c>
      <c r="AT137" s="220" t="s">
        <v>175</v>
      </c>
      <c r="AU137" s="220" t="s">
        <v>87</v>
      </c>
      <c r="AY137" s="18" t="s">
        <v>132</v>
      </c>
      <c r="BE137" s="221">
        <f>IF(O137="základní",K137,0)</f>
        <v>0</v>
      </c>
      <c r="BF137" s="221">
        <f>IF(O137="snížená",K137,0)</f>
        <v>0</v>
      </c>
      <c r="BG137" s="221">
        <f>IF(O137="zákl. přenesená",K137,0)</f>
        <v>0</v>
      </c>
      <c r="BH137" s="221">
        <f>IF(O137="sníž. přenesená",K137,0)</f>
        <v>0</v>
      </c>
      <c r="BI137" s="221">
        <f>IF(O137="nulová",K137,0)</f>
        <v>0</v>
      </c>
      <c r="BJ137" s="18" t="s">
        <v>85</v>
      </c>
      <c r="BK137" s="221">
        <f>ROUND(P137*H137,2)</f>
        <v>0</v>
      </c>
      <c r="BL137" s="18" t="s">
        <v>140</v>
      </c>
      <c r="BM137" s="220" t="s">
        <v>657</v>
      </c>
    </row>
    <row r="138" s="2" customFormat="1" ht="16.5" customHeight="1">
      <c r="A138" s="39"/>
      <c r="B138" s="40"/>
      <c r="C138" s="249" t="s">
        <v>219</v>
      </c>
      <c r="D138" s="249" t="s">
        <v>175</v>
      </c>
      <c r="E138" s="250" t="s">
        <v>283</v>
      </c>
      <c r="F138" s="251" t="s">
        <v>284</v>
      </c>
      <c r="G138" s="252" t="s">
        <v>259</v>
      </c>
      <c r="H138" s="253">
        <v>13</v>
      </c>
      <c r="I138" s="254"/>
      <c r="J138" s="255"/>
      <c r="K138" s="256">
        <f>ROUND(P138*H138,2)</f>
        <v>0</v>
      </c>
      <c r="L138" s="251" t="s">
        <v>20</v>
      </c>
      <c r="M138" s="257"/>
      <c r="N138" s="258" t="s">
        <v>20</v>
      </c>
      <c r="O138" s="216" t="s">
        <v>46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85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9">
        <f>W138*H138</f>
        <v>0</v>
      </c>
      <c r="Y138" s="39"/>
      <c r="Z138" s="39"/>
      <c r="AA138" s="39"/>
      <c r="AB138" s="39"/>
      <c r="AC138" s="39"/>
      <c r="AD138" s="39"/>
      <c r="AE138" s="39"/>
      <c r="AR138" s="220" t="s">
        <v>178</v>
      </c>
      <c r="AT138" s="220" t="s">
        <v>175</v>
      </c>
      <c r="AU138" s="220" t="s">
        <v>87</v>
      </c>
      <c r="AY138" s="18" t="s">
        <v>132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8" t="s">
        <v>85</v>
      </c>
      <c r="BK138" s="221">
        <f>ROUND(P138*H138,2)</f>
        <v>0</v>
      </c>
      <c r="BL138" s="18" t="s">
        <v>140</v>
      </c>
      <c r="BM138" s="220" t="s">
        <v>658</v>
      </c>
    </row>
    <row r="139" s="2" customFormat="1" ht="16.5" customHeight="1">
      <c r="A139" s="39"/>
      <c r="B139" s="40"/>
      <c r="C139" s="249" t="s">
        <v>221</v>
      </c>
      <c r="D139" s="249" t="s">
        <v>175</v>
      </c>
      <c r="E139" s="250" t="s">
        <v>287</v>
      </c>
      <c r="F139" s="251" t="s">
        <v>288</v>
      </c>
      <c r="G139" s="252" t="s">
        <v>259</v>
      </c>
      <c r="H139" s="253">
        <v>11</v>
      </c>
      <c r="I139" s="254"/>
      <c r="J139" s="255"/>
      <c r="K139" s="256">
        <f>ROUND(P139*H139,2)</f>
        <v>0</v>
      </c>
      <c r="L139" s="251" t="s">
        <v>20</v>
      </c>
      <c r="M139" s="257"/>
      <c r="N139" s="258" t="s">
        <v>20</v>
      </c>
      <c r="O139" s="216" t="s">
        <v>46</v>
      </c>
      <c r="P139" s="217">
        <f>I139+J139</f>
        <v>0</v>
      </c>
      <c r="Q139" s="217">
        <f>ROUND(I139*H139,2)</f>
        <v>0</v>
      </c>
      <c r="R139" s="217">
        <f>ROUND(J139*H139,2)</f>
        <v>0</v>
      </c>
      <c r="S139" s="85"/>
      <c r="T139" s="218">
        <f>S139*H139</f>
        <v>0</v>
      </c>
      <c r="U139" s="218">
        <v>0</v>
      </c>
      <c r="V139" s="218">
        <f>U139*H139</f>
        <v>0</v>
      </c>
      <c r="W139" s="218">
        <v>0</v>
      </c>
      <c r="X139" s="219">
        <f>W139*H139</f>
        <v>0</v>
      </c>
      <c r="Y139" s="39"/>
      <c r="Z139" s="39"/>
      <c r="AA139" s="39"/>
      <c r="AB139" s="39"/>
      <c r="AC139" s="39"/>
      <c r="AD139" s="39"/>
      <c r="AE139" s="39"/>
      <c r="AR139" s="220" t="s">
        <v>178</v>
      </c>
      <c r="AT139" s="220" t="s">
        <v>175</v>
      </c>
      <c r="AU139" s="220" t="s">
        <v>87</v>
      </c>
      <c r="AY139" s="18" t="s">
        <v>132</v>
      </c>
      <c r="BE139" s="221">
        <f>IF(O139="základní",K139,0)</f>
        <v>0</v>
      </c>
      <c r="BF139" s="221">
        <f>IF(O139="snížená",K139,0)</f>
        <v>0</v>
      </c>
      <c r="BG139" s="221">
        <f>IF(O139="zákl. přenesená",K139,0)</f>
        <v>0</v>
      </c>
      <c r="BH139" s="221">
        <f>IF(O139="sníž. přenesená",K139,0)</f>
        <v>0</v>
      </c>
      <c r="BI139" s="221">
        <f>IF(O139="nulová",K139,0)</f>
        <v>0</v>
      </c>
      <c r="BJ139" s="18" t="s">
        <v>85</v>
      </c>
      <c r="BK139" s="221">
        <f>ROUND(P139*H139,2)</f>
        <v>0</v>
      </c>
      <c r="BL139" s="18" t="s">
        <v>140</v>
      </c>
      <c r="BM139" s="220" t="s">
        <v>659</v>
      </c>
    </row>
    <row r="140" s="2" customFormat="1" ht="16.5" customHeight="1">
      <c r="A140" s="39"/>
      <c r="B140" s="40"/>
      <c r="C140" s="249" t="s">
        <v>223</v>
      </c>
      <c r="D140" s="249" t="s">
        <v>175</v>
      </c>
      <c r="E140" s="250" t="s">
        <v>328</v>
      </c>
      <c r="F140" s="251" t="s">
        <v>329</v>
      </c>
      <c r="G140" s="252" t="s">
        <v>259</v>
      </c>
      <c r="H140" s="253">
        <v>21</v>
      </c>
      <c r="I140" s="254"/>
      <c r="J140" s="255"/>
      <c r="K140" s="256">
        <f>ROUND(P140*H140,2)</f>
        <v>0</v>
      </c>
      <c r="L140" s="251" t="s">
        <v>20</v>
      </c>
      <c r="M140" s="257"/>
      <c r="N140" s="258" t="s">
        <v>20</v>
      </c>
      <c r="O140" s="216" t="s">
        <v>46</v>
      </c>
      <c r="P140" s="217">
        <f>I140+J140</f>
        <v>0</v>
      </c>
      <c r="Q140" s="217">
        <f>ROUND(I140*H140,2)</f>
        <v>0</v>
      </c>
      <c r="R140" s="217">
        <f>ROUND(J140*H140,2)</f>
        <v>0</v>
      </c>
      <c r="S140" s="85"/>
      <c r="T140" s="218">
        <f>S140*H140</f>
        <v>0</v>
      </c>
      <c r="U140" s="218">
        <v>0</v>
      </c>
      <c r="V140" s="218">
        <f>U140*H140</f>
        <v>0</v>
      </c>
      <c r="W140" s="218">
        <v>0</v>
      </c>
      <c r="X140" s="219">
        <f>W140*H140</f>
        <v>0</v>
      </c>
      <c r="Y140" s="39"/>
      <c r="Z140" s="39"/>
      <c r="AA140" s="39"/>
      <c r="AB140" s="39"/>
      <c r="AC140" s="39"/>
      <c r="AD140" s="39"/>
      <c r="AE140" s="39"/>
      <c r="AR140" s="220" t="s">
        <v>178</v>
      </c>
      <c r="AT140" s="220" t="s">
        <v>175</v>
      </c>
      <c r="AU140" s="220" t="s">
        <v>87</v>
      </c>
      <c r="AY140" s="18" t="s">
        <v>132</v>
      </c>
      <c r="BE140" s="221">
        <f>IF(O140="základní",K140,0)</f>
        <v>0</v>
      </c>
      <c r="BF140" s="221">
        <f>IF(O140="snížená",K140,0)</f>
        <v>0</v>
      </c>
      <c r="BG140" s="221">
        <f>IF(O140="zákl. přenesená",K140,0)</f>
        <v>0</v>
      </c>
      <c r="BH140" s="221">
        <f>IF(O140="sníž. přenesená",K140,0)</f>
        <v>0</v>
      </c>
      <c r="BI140" s="221">
        <f>IF(O140="nulová",K140,0)</f>
        <v>0</v>
      </c>
      <c r="BJ140" s="18" t="s">
        <v>85</v>
      </c>
      <c r="BK140" s="221">
        <f>ROUND(P140*H140,2)</f>
        <v>0</v>
      </c>
      <c r="BL140" s="18" t="s">
        <v>140</v>
      </c>
      <c r="BM140" s="220" t="s">
        <v>660</v>
      </c>
    </row>
    <row r="141" s="2" customFormat="1" ht="16.5" customHeight="1">
      <c r="A141" s="39"/>
      <c r="B141" s="40"/>
      <c r="C141" s="249" t="s">
        <v>225</v>
      </c>
      <c r="D141" s="249" t="s">
        <v>175</v>
      </c>
      <c r="E141" s="250" t="s">
        <v>332</v>
      </c>
      <c r="F141" s="251" t="s">
        <v>333</v>
      </c>
      <c r="G141" s="252" t="s">
        <v>259</v>
      </c>
      <c r="H141" s="253">
        <v>41</v>
      </c>
      <c r="I141" s="254"/>
      <c r="J141" s="255"/>
      <c r="K141" s="256">
        <f>ROUND(P141*H141,2)</f>
        <v>0</v>
      </c>
      <c r="L141" s="251" t="s">
        <v>20</v>
      </c>
      <c r="M141" s="257"/>
      <c r="N141" s="258" t="s">
        <v>20</v>
      </c>
      <c r="O141" s="216" t="s">
        <v>46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85"/>
      <c r="T141" s="218">
        <f>S141*H141</f>
        <v>0</v>
      </c>
      <c r="U141" s="218">
        <v>0</v>
      </c>
      <c r="V141" s="218">
        <f>U141*H141</f>
        <v>0</v>
      </c>
      <c r="W141" s="218">
        <v>0</v>
      </c>
      <c r="X141" s="219">
        <f>W141*H141</f>
        <v>0</v>
      </c>
      <c r="Y141" s="39"/>
      <c r="Z141" s="39"/>
      <c r="AA141" s="39"/>
      <c r="AB141" s="39"/>
      <c r="AC141" s="39"/>
      <c r="AD141" s="39"/>
      <c r="AE141" s="39"/>
      <c r="AR141" s="220" t="s">
        <v>178</v>
      </c>
      <c r="AT141" s="220" t="s">
        <v>175</v>
      </c>
      <c r="AU141" s="220" t="s">
        <v>87</v>
      </c>
      <c r="AY141" s="18" t="s">
        <v>132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8" t="s">
        <v>85</v>
      </c>
      <c r="BK141" s="221">
        <f>ROUND(P141*H141,2)</f>
        <v>0</v>
      </c>
      <c r="BL141" s="18" t="s">
        <v>140</v>
      </c>
      <c r="BM141" s="220" t="s">
        <v>661</v>
      </c>
    </row>
    <row r="142" s="2" customFormat="1" ht="24.15" customHeight="1">
      <c r="A142" s="39"/>
      <c r="B142" s="40"/>
      <c r="C142" s="249" t="s">
        <v>8</v>
      </c>
      <c r="D142" s="249" t="s">
        <v>175</v>
      </c>
      <c r="E142" s="250" t="s">
        <v>662</v>
      </c>
      <c r="F142" s="251" t="s">
        <v>663</v>
      </c>
      <c r="G142" s="252" t="s">
        <v>246</v>
      </c>
      <c r="H142" s="253">
        <v>314</v>
      </c>
      <c r="I142" s="254"/>
      <c r="J142" s="255"/>
      <c r="K142" s="256">
        <f>ROUND(P142*H142,2)</f>
        <v>0</v>
      </c>
      <c r="L142" s="251" t="s">
        <v>139</v>
      </c>
      <c r="M142" s="257"/>
      <c r="N142" s="258" t="s">
        <v>20</v>
      </c>
      <c r="O142" s="216" t="s">
        <v>46</v>
      </c>
      <c r="P142" s="217">
        <f>I142+J142</f>
        <v>0</v>
      </c>
      <c r="Q142" s="217">
        <f>ROUND(I142*H142,2)</f>
        <v>0</v>
      </c>
      <c r="R142" s="217">
        <f>ROUND(J142*H142,2)</f>
        <v>0</v>
      </c>
      <c r="S142" s="85"/>
      <c r="T142" s="218">
        <f>S142*H142</f>
        <v>0</v>
      </c>
      <c r="U142" s="218">
        <v>0.00132</v>
      </c>
      <c r="V142" s="218">
        <f>U142*H142</f>
        <v>0.41448000000000002</v>
      </c>
      <c r="W142" s="218">
        <v>0</v>
      </c>
      <c r="X142" s="219">
        <f>W142*H142</f>
        <v>0</v>
      </c>
      <c r="Y142" s="39"/>
      <c r="Z142" s="39"/>
      <c r="AA142" s="39"/>
      <c r="AB142" s="39"/>
      <c r="AC142" s="39"/>
      <c r="AD142" s="39"/>
      <c r="AE142" s="39"/>
      <c r="AR142" s="220" t="s">
        <v>178</v>
      </c>
      <c r="AT142" s="220" t="s">
        <v>175</v>
      </c>
      <c r="AU142" s="220" t="s">
        <v>87</v>
      </c>
      <c r="AY142" s="18" t="s">
        <v>132</v>
      </c>
      <c r="BE142" s="221">
        <f>IF(O142="základní",K142,0)</f>
        <v>0</v>
      </c>
      <c r="BF142" s="221">
        <f>IF(O142="snížená",K142,0)</f>
        <v>0</v>
      </c>
      <c r="BG142" s="221">
        <f>IF(O142="zákl. přenesená",K142,0)</f>
        <v>0</v>
      </c>
      <c r="BH142" s="221">
        <f>IF(O142="sníž. přenesená",K142,0)</f>
        <v>0</v>
      </c>
      <c r="BI142" s="221">
        <f>IF(O142="nulová",K142,0)</f>
        <v>0</v>
      </c>
      <c r="BJ142" s="18" t="s">
        <v>85</v>
      </c>
      <c r="BK142" s="221">
        <f>ROUND(P142*H142,2)</f>
        <v>0</v>
      </c>
      <c r="BL142" s="18" t="s">
        <v>140</v>
      </c>
      <c r="BM142" s="220" t="s">
        <v>664</v>
      </c>
    </row>
    <row r="143" s="2" customFormat="1" ht="16.5" customHeight="1">
      <c r="A143" s="39"/>
      <c r="B143" s="40"/>
      <c r="C143" s="249" t="s">
        <v>234</v>
      </c>
      <c r="D143" s="249" t="s">
        <v>175</v>
      </c>
      <c r="E143" s="250" t="s">
        <v>665</v>
      </c>
      <c r="F143" s="251" t="s">
        <v>666</v>
      </c>
      <c r="G143" s="252" t="s">
        <v>259</v>
      </c>
      <c r="H143" s="253">
        <v>4</v>
      </c>
      <c r="I143" s="254"/>
      <c r="J143" s="255"/>
      <c r="K143" s="256">
        <f>ROUND(P143*H143,2)</f>
        <v>0</v>
      </c>
      <c r="L143" s="251" t="s">
        <v>20</v>
      </c>
      <c r="M143" s="257"/>
      <c r="N143" s="258" t="s">
        <v>20</v>
      </c>
      <c r="O143" s="216" t="s">
        <v>46</v>
      </c>
      <c r="P143" s="217">
        <f>I143+J143</f>
        <v>0</v>
      </c>
      <c r="Q143" s="217">
        <f>ROUND(I143*H143,2)</f>
        <v>0</v>
      </c>
      <c r="R143" s="217">
        <f>ROUND(J143*H143,2)</f>
        <v>0</v>
      </c>
      <c r="S143" s="85"/>
      <c r="T143" s="218">
        <f>S143*H143</f>
        <v>0</v>
      </c>
      <c r="U143" s="218">
        <v>0</v>
      </c>
      <c r="V143" s="218">
        <f>U143*H143</f>
        <v>0</v>
      </c>
      <c r="W143" s="218">
        <v>0</v>
      </c>
      <c r="X143" s="219">
        <f>W143*H143</f>
        <v>0</v>
      </c>
      <c r="Y143" s="39"/>
      <c r="Z143" s="39"/>
      <c r="AA143" s="39"/>
      <c r="AB143" s="39"/>
      <c r="AC143" s="39"/>
      <c r="AD143" s="39"/>
      <c r="AE143" s="39"/>
      <c r="AR143" s="220" t="s">
        <v>178</v>
      </c>
      <c r="AT143" s="220" t="s">
        <v>175</v>
      </c>
      <c r="AU143" s="220" t="s">
        <v>87</v>
      </c>
      <c r="AY143" s="18" t="s">
        <v>132</v>
      </c>
      <c r="BE143" s="221">
        <f>IF(O143="základní",K143,0)</f>
        <v>0</v>
      </c>
      <c r="BF143" s="221">
        <f>IF(O143="snížená",K143,0)</f>
        <v>0</v>
      </c>
      <c r="BG143" s="221">
        <f>IF(O143="zákl. přenesená",K143,0)</f>
        <v>0</v>
      </c>
      <c r="BH143" s="221">
        <f>IF(O143="sníž. přenesená",K143,0)</f>
        <v>0</v>
      </c>
      <c r="BI143" s="221">
        <f>IF(O143="nulová",K143,0)</f>
        <v>0</v>
      </c>
      <c r="BJ143" s="18" t="s">
        <v>85</v>
      </c>
      <c r="BK143" s="221">
        <f>ROUND(P143*H143,2)</f>
        <v>0</v>
      </c>
      <c r="BL143" s="18" t="s">
        <v>140</v>
      </c>
      <c r="BM143" s="220" t="s">
        <v>667</v>
      </c>
    </row>
    <row r="144" s="2" customFormat="1" ht="16.5" customHeight="1">
      <c r="A144" s="39"/>
      <c r="B144" s="40"/>
      <c r="C144" s="249" t="s">
        <v>237</v>
      </c>
      <c r="D144" s="249" t="s">
        <v>175</v>
      </c>
      <c r="E144" s="250" t="s">
        <v>668</v>
      </c>
      <c r="F144" s="251" t="s">
        <v>669</v>
      </c>
      <c r="G144" s="252" t="s">
        <v>259</v>
      </c>
      <c r="H144" s="253">
        <v>32</v>
      </c>
      <c r="I144" s="254"/>
      <c r="J144" s="255"/>
      <c r="K144" s="256">
        <f>ROUND(P144*H144,2)</f>
        <v>0</v>
      </c>
      <c r="L144" s="251" t="s">
        <v>20</v>
      </c>
      <c r="M144" s="257"/>
      <c r="N144" s="258" t="s">
        <v>20</v>
      </c>
      <c r="O144" s="216" t="s">
        <v>46</v>
      </c>
      <c r="P144" s="217">
        <f>I144+J144</f>
        <v>0</v>
      </c>
      <c r="Q144" s="217">
        <f>ROUND(I144*H144,2)</f>
        <v>0</v>
      </c>
      <c r="R144" s="217">
        <f>ROUND(J144*H144,2)</f>
        <v>0</v>
      </c>
      <c r="S144" s="85"/>
      <c r="T144" s="218">
        <f>S144*H144</f>
        <v>0</v>
      </c>
      <c r="U144" s="218">
        <v>0</v>
      </c>
      <c r="V144" s="218">
        <f>U144*H144</f>
        <v>0</v>
      </c>
      <c r="W144" s="218">
        <v>0</v>
      </c>
      <c r="X144" s="219">
        <f>W144*H144</f>
        <v>0</v>
      </c>
      <c r="Y144" s="39"/>
      <c r="Z144" s="39"/>
      <c r="AA144" s="39"/>
      <c r="AB144" s="39"/>
      <c r="AC144" s="39"/>
      <c r="AD144" s="39"/>
      <c r="AE144" s="39"/>
      <c r="AR144" s="220" t="s">
        <v>178</v>
      </c>
      <c r="AT144" s="220" t="s">
        <v>175</v>
      </c>
      <c r="AU144" s="220" t="s">
        <v>87</v>
      </c>
      <c r="AY144" s="18" t="s">
        <v>132</v>
      </c>
      <c r="BE144" s="221">
        <f>IF(O144="základní",K144,0)</f>
        <v>0</v>
      </c>
      <c r="BF144" s="221">
        <f>IF(O144="snížená",K144,0)</f>
        <v>0</v>
      </c>
      <c r="BG144" s="221">
        <f>IF(O144="zákl. přenesená",K144,0)</f>
        <v>0</v>
      </c>
      <c r="BH144" s="221">
        <f>IF(O144="sníž. přenesená",K144,0)</f>
        <v>0</v>
      </c>
      <c r="BI144" s="221">
        <f>IF(O144="nulová",K144,0)</f>
        <v>0</v>
      </c>
      <c r="BJ144" s="18" t="s">
        <v>85</v>
      </c>
      <c r="BK144" s="221">
        <f>ROUND(P144*H144,2)</f>
        <v>0</v>
      </c>
      <c r="BL144" s="18" t="s">
        <v>140</v>
      </c>
      <c r="BM144" s="220" t="s">
        <v>670</v>
      </c>
    </row>
    <row r="145" s="2" customFormat="1" ht="16.5" customHeight="1">
      <c r="A145" s="39"/>
      <c r="B145" s="40"/>
      <c r="C145" s="249" t="s">
        <v>239</v>
      </c>
      <c r="D145" s="249" t="s">
        <v>175</v>
      </c>
      <c r="E145" s="250" t="s">
        <v>671</v>
      </c>
      <c r="F145" s="251" t="s">
        <v>672</v>
      </c>
      <c r="G145" s="252" t="s">
        <v>259</v>
      </c>
      <c r="H145" s="253">
        <v>9</v>
      </c>
      <c r="I145" s="254"/>
      <c r="J145" s="255"/>
      <c r="K145" s="256">
        <f>ROUND(P145*H145,2)</f>
        <v>0</v>
      </c>
      <c r="L145" s="251" t="s">
        <v>20</v>
      </c>
      <c r="M145" s="257"/>
      <c r="N145" s="258" t="s">
        <v>20</v>
      </c>
      <c r="O145" s="216" t="s">
        <v>46</v>
      </c>
      <c r="P145" s="217">
        <f>I145+J145</f>
        <v>0</v>
      </c>
      <c r="Q145" s="217">
        <f>ROUND(I145*H145,2)</f>
        <v>0</v>
      </c>
      <c r="R145" s="217">
        <f>ROUND(J145*H145,2)</f>
        <v>0</v>
      </c>
      <c r="S145" s="85"/>
      <c r="T145" s="218">
        <f>S145*H145</f>
        <v>0</v>
      </c>
      <c r="U145" s="218">
        <v>0</v>
      </c>
      <c r="V145" s="218">
        <f>U145*H145</f>
        <v>0</v>
      </c>
      <c r="W145" s="218">
        <v>0</v>
      </c>
      <c r="X145" s="219">
        <f>W145*H145</f>
        <v>0</v>
      </c>
      <c r="Y145" s="39"/>
      <c r="Z145" s="39"/>
      <c r="AA145" s="39"/>
      <c r="AB145" s="39"/>
      <c r="AC145" s="39"/>
      <c r="AD145" s="39"/>
      <c r="AE145" s="39"/>
      <c r="AR145" s="220" t="s">
        <v>178</v>
      </c>
      <c r="AT145" s="220" t="s">
        <v>175</v>
      </c>
      <c r="AU145" s="220" t="s">
        <v>87</v>
      </c>
      <c r="AY145" s="18" t="s">
        <v>132</v>
      </c>
      <c r="BE145" s="221">
        <f>IF(O145="základní",K145,0)</f>
        <v>0</v>
      </c>
      <c r="BF145" s="221">
        <f>IF(O145="snížená",K145,0)</f>
        <v>0</v>
      </c>
      <c r="BG145" s="221">
        <f>IF(O145="zákl. přenesená",K145,0)</f>
        <v>0</v>
      </c>
      <c r="BH145" s="221">
        <f>IF(O145="sníž. přenesená",K145,0)</f>
        <v>0</v>
      </c>
      <c r="BI145" s="221">
        <f>IF(O145="nulová",K145,0)</f>
        <v>0</v>
      </c>
      <c r="BJ145" s="18" t="s">
        <v>85</v>
      </c>
      <c r="BK145" s="221">
        <f>ROUND(P145*H145,2)</f>
        <v>0</v>
      </c>
      <c r="BL145" s="18" t="s">
        <v>140</v>
      </c>
      <c r="BM145" s="220" t="s">
        <v>673</v>
      </c>
    </row>
    <row r="146" s="2" customFormat="1" ht="16.5" customHeight="1">
      <c r="A146" s="39"/>
      <c r="B146" s="40"/>
      <c r="C146" s="249" t="s">
        <v>243</v>
      </c>
      <c r="D146" s="249" t="s">
        <v>175</v>
      </c>
      <c r="E146" s="250" t="s">
        <v>674</v>
      </c>
      <c r="F146" s="251" t="s">
        <v>675</v>
      </c>
      <c r="G146" s="252" t="s">
        <v>259</v>
      </c>
      <c r="H146" s="253">
        <v>40</v>
      </c>
      <c r="I146" s="254"/>
      <c r="J146" s="255"/>
      <c r="K146" s="256">
        <f>ROUND(P146*H146,2)</f>
        <v>0</v>
      </c>
      <c r="L146" s="251" t="s">
        <v>20</v>
      </c>
      <c r="M146" s="257"/>
      <c r="N146" s="258" t="s">
        <v>20</v>
      </c>
      <c r="O146" s="216" t="s">
        <v>46</v>
      </c>
      <c r="P146" s="217">
        <f>I146+J146</f>
        <v>0</v>
      </c>
      <c r="Q146" s="217">
        <f>ROUND(I146*H146,2)</f>
        <v>0</v>
      </c>
      <c r="R146" s="217">
        <f>ROUND(J146*H146,2)</f>
        <v>0</v>
      </c>
      <c r="S146" s="85"/>
      <c r="T146" s="218">
        <f>S146*H146</f>
        <v>0</v>
      </c>
      <c r="U146" s="218">
        <v>0</v>
      </c>
      <c r="V146" s="218">
        <f>U146*H146</f>
        <v>0</v>
      </c>
      <c r="W146" s="218">
        <v>0</v>
      </c>
      <c r="X146" s="219">
        <f>W146*H146</f>
        <v>0</v>
      </c>
      <c r="Y146" s="39"/>
      <c r="Z146" s="39"/>
      <c r="AA146" s="39"/>
      <c r="AB146" s="39"/>
      <c r="AC146" s="39"/>
      <c r="AD146" s="39"/>
      <c r="AE146" s="39"/>
      <c r="AR146" s="220" t="s">
        <v>178</v>
      </c>
      <c r="AT146" s="220" t="s">
        <v>175</v>
      </c>
      <c r="AU146" s="220" t="s">
        <v>87</v>
      </c>
      <c r="AY146" s="18" t="s">
        <v>132</v>
      </c>
      <c r="BE146" s="221">
        <f>IF(O146="základní",K146,0)</f>
        <v>0</v>
      </c>
      <c r="BF146" s="221">
        <f>IF(O146="snížená",K146,0)</f>
        <v>0</v>
      </c>
      <c r="BG146" s="221">
        <f>IF(O146="zákl. přenesená",K146,0)</f>
        <v>0</v>
      </c>
      <c r="BH146" s="221">
        <f>IF(O146="sníž. přenesená",K146,0)</f>
        <v>0</v>
      </c>
      <c r="BI146" s="221">
        <f>IF(O146="nulová",K146,0)</f>
        <v>0</v>
      </c>
      <c r="BJ146" s="18" t="s">
        <v>85</v>
      </c>
      <c r="BK146" s="221">
        <f>ROUND(P146*H146,2)</f>
        <v>0</v>
      </c>
      <c r="BL146" s="18" t="s">
        <v>140</v>
      </c>
      <c r="BM146" s="220" t="s">
        <v>676</v>
      </c>
    </row>
    <row r="147" s="2" customFormat="1" ht="16.5" customHeight="1">
      <c r="A147" s="39"/>
      <c r="B147" s="40"/>
      <c r="C147" s="249" t="s">
        <v>251</v>
      </c>
      <c r="D147" s="249" t="s">
        <v>175</v>
      </c>
      <c r="E147" s="250" t="s">
        <v>677</v>
      </c>
      <c r="F147" s="251" t="s">
        <v>678</v>
      </c>
      <c r="G147" s="252" t="s">
        <v>259</v>
      </c>
      <c r="H147" s="253">
        <v>157</v>
      </c>
      <c r="I147" s="254"/>
      <c r="J147" s="255"/>
      <c r="K147" s="256">
        <f>ROUND(P147*H147,2)</f>
        <v>0</v>
      </c>
      <c r="L147" s="251" t="s">
        <v>20</v>
      </c>
      <c r="M147" s="257"/>
      <c r="N147" s="258" t="s">
        <v>20</v>
      </c>
      <c r="O147" s="216" t="s">
        <v>46</v>
      </c>
      <c r="P147" s="217">
        <f>I147+J147</f>
        <v>0</v>
      </c>
      <c r="Q147" s="217">
        <f>ROUND(I147*H147,2)</f>
        <v>0</v>
      </c>
      <c r="R147" s="217">
        <f>ROUND(J147*H147,2)</f>
        <v>0</v>
      </c>
      <c r="S147" s="85"/>
      <c r="T147" s="218">
        <f>S147*H147</f>
        <v>0</v>
      </c>
      <c r="U147" s="218">
        <v>0</v>
      </c>
      <c r="V147" s="218">
        <f>U147*H147</f>
        <v>0</v>
      </c>
      <c r="W147" s="218">
        <v>0</v>
      </c>
      <c r="X147" s="219">
        <f>W147*H147</f>
        <v>0</v>
      </c>
      <c r="Y147" s="39"/>
      <c r="Z147" s="39"/>
      <c r="AA147" s="39"/>
      <c r="AB147" s="39"/>
      <c r="AC147" s="39"/>
      <c r="AD147" s="39"/>
      <c r="AE147" s="39"/>
      <c r="AR147" s="220" t="s">
        <v>178</v>
      </c>
      <c r="AT147" s="220" t="s">
        <v>175</v>
      </c>
      <c r="AU147" s="220" t="s">
        <v>87</v>
      </c>
      <c r="AY147" s="18" t="s">
        <v>132</v>
      </c>
      <c r="BE147" s="221">
        <f>IF(O147="základní",K147,0)</f>
        <v>0</v>
      </c>
      <c r="BF147" s="221">
        <f>IF(O147="snížená",K147,0)</f>
        <v>0</v>
      </c>
      <c r="BG147" s="221">
        <f>IF(O147="zákl. přenesená",K147,0)</f>
        <v>0</v>
      </c>
      <c r="BH147" s="221">
        <f>IF(O147="sníž. přenesená",K147,0)</f>
        <v>0</v>
      </c>
      <c r="BI147" s="221">
        <f>IF(O147="nulová",K147,0)</f>
        <v>0</v>
      </c>
      <c r="BJ147" s="18" t="s">
        <v>85</v>
      </c>
      <c r="BK147" s="221">
        <f>ROUND(P147*H147,2)</f>
        <v>0</v>
      </c>
      <c r="BL147" s="18" t="s">
        <v>140</v>
      </c>
      <c r="BM147" s="220" t="s">
        <v>679</v>
      </c>
    </row>
    <row r="148" s="2" customFormat="1" ht="16.5" customHeight="1">
      <c r="A148" s="39"/>
      <c r="B148" s="40"/>
      <c r="C148" s="249" t="s">
        <v>256</v>
      </c>
      <c r="D148" s="249" t="s">
        <v>175</v>
      </c>
      <c r="E148" s="250" t="s">
        <v>680</v>
      </c>
      <c r="F148" s="251" t="s">
        <v>681</v>
      </c>
      <c r="G148" s="252" t="s">
        <v>259</v>
      </c>
      <c r="H148" s="253">
        <v>27</v>
      </c>
      <c r="I148" s="254"/>
      <c r="J148" s="255"/>
      <c r="K148" s="256">
        <f>ROUND(P148*H148,2)</f>
        <v>0</v>
      </c>
      <c r="L148" s="251" t="s">
        <v>20</v>
      </c>
      <c r="M148" s="257"/>
      <c r="N148" s="258" t="s">
        <v>20</v>
      </c>
      <c r="O148" s="216" t="s">
        <v>46</v>
      </c>
      <c r="P148" s="217">
        <f>I148+J148</f>
        <v>0</v>
      </c>
      <c r="Q148" s="217">
        <f>ROUND(I148*H148,2)</f>
        <v>0</v>
      </c>
      <c r="R148" s="217">
        <f>ROUND(J148*H148,2)</f>
        <v>0</v>
      </c>
      <c r="S148" s="85"/>
      <c r="T148" s="218">
        <f>S148*H148</f>
        <v>0</v>
      </c>
      <c r="U148" s="218">
        <v>0</v>
      </c>
      <c r="V148" s="218">
        <f>U148*H148</f>
        <v>0</v>
      </c>
      <c r="W148" s="218">
        <v>0</v>
      </c>
      <c r="X148" s="219">
        <f>W148*H148</f>
        <v>0</v>
      </c>
      <c r="Y148" s="39"/>
      <c r="Z148" s="39"/>
      <c r="AA148" s="39"/>
      <c r="AB148" s="39"/>
      <c r="AC148" s="39"/>
      <c r="AD148" s="39"/>
      <c r="AE148" s="39"/>
      <c r="AR148" s="220" t="s">
        <v>178</v>
      </c>
      <c r="AT148" s="220" t="s">
        <v>175</v>
      </c>
      <c r="AU148" s="220" t="s">
        <v>87</v>
      </c>
      <c r="AY148" s="18" t="s">
        <v>132</v>
      </c>
      <c r="BE148" s="221">
        <f>IF(O148="základní",K148,0)</f>
        <v>0</v>
      </c>
      <c r="BF148" s="221">
        <f>IF(O148="snížená",K148,0)</f>
        <v>0</v>
      </c>
      <c r="BG148" s="221">
        <f>IF(O148="zákl. přenesená",K148,0)</f>
        <v>0</v>
      </c>
      <c r="BH148" s="221">
        <f>IF(O148="sníž. přenesená",K148,0)</f>
        <v>0</v>
      </c>
      <c r="BI148" s="221">
        <f>IF(O148="nulová",K148,0)</f>
        <v>0</v>
      </c>
      <c r="BJ148" s="18" t="s">
        <v>85</v>
      </c>
      <c r="BK148" s="221">
        <f>ROUND(P148*H148,2)</f>
        <v>0</v>
      </c>
      <c r="BL148" s="18" t="s">
        <v>140</v>
      </c>
      <c r="BM148" s="220" t="s">
        <v>682</v>
      </c>
    </row>
    <row r="149" s="2" customFormat="1" ht="24.15" customHeight="1">
      <c r="A149" s="39"/>
      <c r="B149" s="40"/>
      <c r="C149" s="208" t="s">
        <v>261</v>
      </c>
      <c r="D149" s="208" t="s">
        <v>135</v>
      </c>
      <c r="E149" s="209" t="s">
        <v>336</v>
      </c>
      <c r="F149" s="210" t="s">
        <v>337</v>
      </c>
      <c r="G149" s="211" t="s">
        <v>246</v>
      </c>
      <c r="H149" s="212">
        <v>82</v>
      </c>
      <c r="I149" s="213"/>
      <c r="J149" s="213"/>
      <c r="K149" s="214">
        <f>ROUND(P149*H149,2)</f>
        <v>0</v>
      </c>
      <c r="L149" s="210" t="s">
        <v>139</v>
      </c>
      <c r="M149" s="45"/>
      <c r="N149" s="215" t="s">
        <v>20</v>
      </c>
      <c r="O149" s="216" t="s">
        <v>46</v>
      </c>
      <c r="P149" s="217">
        <f>I149+J149</f>
        <v>0</v>
      </c>
      <c r="Q149" s="217">
        <f>ROUND(I149*H149,2)</f>
        <v>0</v>
      </c>
      <c r="R149" s="217">
        <f>ROUND(J149*H149,2)</f>
        <v>0</v>
      </c>
      <c r="S149" s="85"/>
      <c r="T149" s="218">
        <f>S149*H149</f>
        <v>0</v>
      </c>
      <c r="U149" s="218">
        <v>0</v>
      </c>
      <c r="V149" s="218">
        <f>U149*H149</f>
        <v>0</v>
      </c>
      <c r="W149" s="218">
        <v>0</v>
      </c>
      <c r="X149" s="219">
        <f>W149*H149</f>
        <v>0</v>
      </c>
      <c r="Y149" s="39"/>
      <c r="Z149" s="39"/>
      <c r="AA149" s="39"/>
      <c r="AB149" s="39"/>
      <c r="AC149" s="39"/>
      <c r="AD149" s="39"/>
      <c r="AE149" s="39"/>
      <c r="AR149" s="220" t="s">
        <v>140</v>
      </c>
      <c r="AT149" s="220" t="s">
        <v>135</v>
      </c>
      <c r="AU149" s="220" t="s">
        <v>87</v>
      </c>
      <c r="AY149" s="18" t="s">
        <v>132</v>
      </c>
      <c r="BE149" s="221">
        <f>IF(O149="základní",K149,0)</f>
        <v>0</v>
      </c>
      <c r="BF149" s="221">
        <f>IF(O149="snížená",K149,0)</f>
        <v>0</v>
      </c>
      <c r="BG149" s="221">
        <f>IF(O149="zákl. přenesená",K149,0)</f>
        <v>0</v>
      </c>
      <c r="BH149" s="221">
        <f>IF(O149="sníž. přenesená",K149,0)</f>
        <v>0</v>
      </c>
      <c r="BI149" s="221">
        <f>IF(O149="nulová",K149,0)</f>
        <v>0</v>
      </c>
      <c r="BJ149" s="18" t="s">
        <v>85</v>
      </c>
      <c r="BK149" s="221">
        <f>ROUND(P149*H149,2)</f>
        <v>0</v>
      </c>
      <c r="BL149" s="18" t="s">
        <v>140</v>
      </c>
      <c r="BM149" s="220" t="s">
        <v>683</v>
      </c>
    </row>
    <row r="150" s="2" customFormat="1">
      <c r="A150" s="39"/>
      <c r="B150" s="40"/>
      <c r="C150" s="41"/>
      <c r="D150" s="222" t="s">
        <v>142</v>
      </c>
      <c r="E150" s="41"/>
      <c r="F150" s="223" t="s">
        <v>339</v>
      </c>
      <c r="G150" s="41"/>
      <c r="H150" s="41"/>
      <c r="I150" s="224"/>
      <c r="J150" s="224"/>
      <c r="K150" s="41"/>
      <c r="L150" s="41"/>
      <c r="M150" s="45"/>
      <c r="N150" s="225"/>
      <c r="O150" s="226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142</v>
      </c>
      <c r="AU150" s="18" t="s">
        <v>87</v>
      </c>
    </row>
    <row r="151" s="13" customFormat="1">
      <c r="A151" s="13"/>
      <c r="B151" s="227"/>
      <c r="C151" s="228"/>
      <c r="D151" s="229" t="s">
        <v>144</v>
      </c>
      <c r="E151" s="230" t="s">
        <v>20</v>
      </c>
      <c r="F151" s="231" t="s">
        <v>648</v>
      </c>
      <c r="G151" s="228"/>
      <c r="H151" s="230" t="s">
        <v>20</v>
      </c>
      <c r="I151" s="232"/>
      <c r="J151" s="232"/>
      <c r="K151" s="228"/>
      <c r="L151" s="228"/>
      <c r="M151" s="233"/>
      <c r="N151" s="234"/>
      <c r="O151" s="235"/>
      <c r="P151" s="235"/>
      <c r="Q151" s="235"/>
      <c r="R151" s="235"/>
      <c r="S151" s="235"/>
      <c r="T151" s="235"/>
      <c r="U151" s="235"/>
      <c r="V151" s="235"/>
      <c r="W151" s="235"/>
      <c r="X151" s="236"/>
      <c r="Y151" s="13"/>
      <c r="Z151" s="13"/>
      <c r="AA151" s="13"/>
      <c r="AB151" s="13"/>
      <c r="AC151" s="13"/>
      <c r="AD151" s="13"/>
      <c r="AE151" s="13"/>
      <c r="AT151" s="237" t="s">
        <v>144</v>
      </c>
      <c r="AU151" s="237" t="s">
        <v>87</v>
      </c>
      <c r="AV151" s="13" t="s">
        <v>85</v>
      </c>
      <c r="AW151" s="13" t="s">
        <v>5</v>
      </c>
      <c r="AX151" s="13" t="s">
        <v>77</v>
      </c>
      <c r="AY151" s="237" t="s">
        <v>132</v>
      </c>
    </row>
    <row r="152" s="13" customFormat="1">
      <c r="A152" s="13"/>
      <c r="B152" s="227"/>
      <c r="C152" s="228"/>
      <c r="D152" s="229" t="s">
        <v>144</v>
      </c>
      <c r="E152" s="230" t="s">
        <v>20</v>
      </c>
      <c r="F152" s="231" t="s">
        <v>684</v>
      </c>
      <c r="G152" s="228"/>
      <c r="H152" s="230" t="s">
        <v>20</v>
      </c>
      <c r="I152" s="232"/>
      <c r="J152" s="232"/>
      <c r="K152" s="228"/>
      <c r="L152" s="228"/>
      <c r="M152" s="233"/>
      <c r="N152" s="234"/>
      <c r="O152" s="235"/>
      <c r="P152" s="235"/>
      <c r="Q152" s="235"/>
      <c r="R152" s="235"/>
      <c r="S152" s="235"/>
      <c r="T152" s="235"/>
      <c r="U152" s="235"/>
      <c r="V152" s="235"/>
      <c r="W152" s="235"/>
      <c r="X152" s="236"/>
      <c r="Y152" s="13"/>
      <c r="Z152" s="13"/>
      <c r="AA152" s="13"/>
      <c r="AB152" s="13"/>
      <c r="AC152" s="13"/>
      <c r="AD152" s="13"/>
      <c r="AE152" s="13"/>
      <c r="AT152" s="237" t="s">
        <v>144</v>
      </c>
      <c r="AU152" s="237" t="s">
        <v>87</v>
      </c>
      <c r="AV152" s="13" t="s">
        <v>85</v>
      </c>
      <c r="AW152" s="13" t="s">
        <v>5</v>
      </c>
      <c r="AX152" s="13" t="s">
        <v>77</v>
      </c>
      <c r="AY152" s="237" t="s">
        <v>132</v>
      </c>
    </row>
    <row r="153" s="14" customFormat="1">
      <c r="A153" s="14"/>
      <c r="B153" s="238"/>
      <c r="C153" s="239"/>
      <c r="D153" s="229" t="s">
        <v>144</v>
      </c>
      <c r="E153" s="240" t="s">
        <v>20</v>
      </c>
      <c r="F153" s="241" t="s">
        <v>685</v>
      </c>
      <c r="G153" s="239"/>
      <c r="H153" s="242">
        <v>82</v>
      </c>
      <c r="I153" s="243"/>
      <c r="J153" s="243"/>
      <c r="K153" s="239"/>
      <c r="L153" s="239"/>
      <c r="M153" s="244"/>
      <c r="N153" s="245"/>
      <c r="O153" s="246"/>
      <c r="P153" s="246"/>
      <c r="Q153" s="246"/>
      <c r="R153" s="246"/>
      <c r="S153" s="246"/>
      <c r="T153" s="246"/>
      <c r="U153" s="246"/>
      <c r="V153" s="246"/>
      <c r="W153" s="246"/>
      <c r="X153" s="247"/>
      <c r="Y153" s="14"/>
      <c r="Z153" s="14"/>
      <c r="AA153" s="14"/>
      <c r="AB153" s="14"/>
      <c r="AC153" s="14"/>
      <c r="AD153" s="14"/>
      <c r="AE153" s="14"/>
      <c r="AT153" s="248" t="s">
        <v>144</v>
      </c>
      <c r="AU153" s="248" t="s">
        <v>87</v>
      </c>
      <c r="AV153" s="14" t="s">
        <v>87</v>
      </c>
      <c r="AW153" s="14" t="s">
        <v>5</v>
      </c>
      <c r="AX153" s="14" t="s">
        <v>85</v>
      </c>
      <c r="AY153" s="248" t="s">
        <v>132</v>
      </c>
    </row>
    <row r="154" s="2" customFormat="1" ht="16.5" customHeight="1">
      <c r="A154" s="39"/>
      <c r="B154" s="40"/>
      <c r="C154" s="249" t="s">
        <v>265</v>
      </c>
      <c r="D154" s="249" t="s">
        <v>175</v>
      </c>
      <c r="E154" s="250" t="s">
        <v>342</v>
      </c>
      <c r="F154" s="251" t="s">
        <v>343</v>
      </c>
      <c r="G154" s="252" t="s">
        <v>246</v>
      </c>
      <c r="H154" s="253">
        <v>82</v>
      </c>
      <c r="I154" s="254"/>
      <c r="J154" s="255"/>
      <c r="K154" s="256">
        <f>ROUND(P154*H154,2)</f>
        <v>0</v>
      </c>
      <c r="L154" s="251" t="s">
        <v>20</v>
      </c>
      <c r="M154" s="257"/>
      <c r="N154" s="258" t="s">
        <v>20</v>
      </c>
      <c r="O154" s="216" t="s">
        <v>46</v>
      </c>
      <c r="P154" s="217">
        <f>I154+J154</f>
        <v>0</v>
      </c>
      <c r="Q154" s="217">
        <f>ROUND(I154*H154,2)</f>
        <v>0</v>
      </c>
      <c r="R154" s="217">
        <f>ROUND(J154*H154,2)</f>
        <v>0</v>
      </c>
      <c r="S154" s="85"/>
      <c r="T154" s="218">
        <f>S154*H154</f>
        <v>0</v>
      </c>
      <c r="U154" s="218">
        <v>0</v>
      </c>
      <c r="V154" s="218">
        <f>U154*H154</f>
        <v>0</v>
      </c>
      <c r="W154" s="218">
        <v>0</v>
      </c>
      <c r="X154" s="219">
        <f>W154*H154</f>
        <v>0</v>
      </c>
      <c r="Y154" s="39"/>
      <c r="Z154" s="39"/>
      <c r="AA154" s="39"/>
      <c r="AB154" s="39"/>
      <c r="AC154" s="39"/>
      <c r="AD154" s="39"/>
      <c r="AE154" s="39"/>
      <c r="AR154" s="220" t="s">
        <v>178</v>
      </c>
      <c r="AT154" s="220" t="s">
        <v>175</v>
      </c>
      <c r="AU154" s="220" t="s">
        <v>87</v>
      </c>
      <c r="AY154" s="18" t="s">
        <v>132</v>
      </c>
      <c r="BE154" s="221">
        <f>IF(O154="základní",K154,0)</f>
        <v>0</v>
      </c>
      <c r="BF154" s="221">
        <f>IF(O154="snížená",K154,0)</f>
        <v>0</v>
      </c>
      <c r="BG154" s="221">
        <f>IF(O154="zákl. přenesená",K154,0)</f>
        <v>0</v>
      </c>
      <c r="BH154" s="221">
        <f>IF(O154="sníž. přenesená",K154,0)</f>
        <v>0</v>
      </c>
      <c r="BI154" s="221">
        <f>IF(O154="nulová",K154,0)</f>
        <v>0</v>
      </c>
      <c r="BJ154" s="18" t="s">
        <v>85</v>
      </c>
      <c r="BK154" s="221">
        <f>ROUND(P154*H154,2)</f>
        <v>0</v>
      </c>
      <c r="BL154" s="18" t="s">
        <v>140</v>
      </c>
      <c r="BM154" s="220" t="s">
        <v>686</v>
      </c>
    </row>
    <row r="155" s="2" customFormat="1" ht="24.15" customHeight="1">
      <c r="A155" s="39"/>
      <c r="B155" s="40"/>
      <c r="C155" s="208" t="s">
        <v>269</v>
      </c>
      <c r="D155" s="208" t="s">
        <v>135</v>
      </c>
      <c r="E155" s="209" t="s">
        <v>687</v>
      </c>
      <c r="F155" s="210" t="s">
        <v>688</v>
      </c>
      <c r="G155" s="211" t="s">
        <v>246</v>
      </c>
      <c r="H155" s="212">
        <v>110</v>
      </c>
      <c r="I155" s="213"/>
      <c r="J155" s="213"/>
      <c r="K155" s="214">
        <f>ROUND(P155*H155,2)</f>
        <v>0</v>
      </c>
      <c r="L155" s="210" t="s">
        <v>139</v>
      </c>
      <c r="M155" s="45"/>
      <c r="N155" s="215" t="s">
        <v>20</v>
      </c>
      <c r="O155" s="216" t="s">
        <v>46</v>
      </c>
      <c r="P155" s="217">
        <f>I155+J155</f>
        <v>0</v>
      </c>
      <c r="Q155" s="217">
        <f>ROUND(I155*H155,2)</f>
        <v>0</v>
      </c>
      <c r="R155" s="217">
        <f>ROUND(J155*H155,2)</f>
        <v>0</v>
      </c>
      <c r="S155" s="85"/>
      <c r="T155" s="218">
        <f>S155*H155</f>
        <v>0</v>
      </c>
      <c r="U155" s="218">
        <v>0</v>
      </c>
      <c r="V155" s="218">
        <f>U155*H155</f>
        <v>0</v>
      </c>
      <c r="W155" s="218">
        <v>0</v>
      </c>
      <c r="X155" s="219">
        <f>W155*H155</f>
        <v>0</v>
      </c>
      <c r="Y155" s="39"/>
      <c r="Z155" s="39"/>
      <c r="AA155" s="39"/>
      <c r="AB155" s="39"/>
      <c r="AC155" s="39"/>
      <c r="AD155" s="39"/>
      <c r="AE155" s="39"/>
      <c r="AR155" s="220" t="s">
        <v>140</v>
      </c>
      <c r="AT155" s="220" t="s">
        <v>135</v>
      </c>
      <c r="AU155" s="220" t="s">
        <v>87</v>
      </c>
      <c r="AY155" s="18" t="s">
        <v>132</v>
      </c>
      <c r="BE155" s="221">
        <f>IF(O155="základní",K155,0)</f>
        <v>0</v>
      </c>
      <c r="BF155" s="221">
        <f>IF(O155="snížená",K155,0)</f>
        <v>0</v>
      </c>
      <c r="BG155" s="221">
        <f>IF(O155="zákl. přenesená",K155,0)</f>
        <v>0</v>
      </c>
      <c r="BH155" s="221">
        <f>IF(O155="sníž. přenesená",K155,0)</f>
        <v>0</v>
      </c>
      <c r="BI155" s="221">
        <f>IF(O155="nulová",K155,0)</f>
        <v>0</v>
      </c>
      <c r="BJ155" s="18" t="s">
        <v>85</v>
      </c>
      <c r="BK155" s="221">
        <f>ROUND(P155*H155,2)</f>
        <v>0</v>
      </c>
      <c r="BL155" s="18" t="s">
        <v>140</v>
      </c>
      <c r="BM155" s="220" t="s">
        <v>689</v>
      </c>
    </row>
    <row r="156" s="2" customFormat="1">
      <c r="A156" s="39"/>
      <c r="B156" s="40"/>
      <c r="C156" s="41"/>
      <c r="D156" s="222" t="s">
        <v>142</v>
      </c>
      <c r="E156" s="41"/>
      <c r="F156" s="223" t="s">
        <v>690</v>
      </c>
      <c r="G156" s="41"/>
      <c r="H156" s="41"/>
      <c r="I156" s="224"/>
      <c r="J156" s="224"/>
      <c r="K156" s="41"/>
      <c r="L156" s="41"/>
      <c r="M156" s="45"/>
      <c r="N156" s="225"/>
      <c r="O156" s="226"/>
      <c r="P156" s="85"/>
      <c r="Q156" s="85"/>
      <c r="R156" s="85"/>
      <c r="S156" s="85"/>
      <c r="T156" s="85"/>
      <c r="U156" s="85"/>
      <c r="V156" s="85"/>
      <c r="W156" s="85"/>
      <c r="X156" s="86"/>
      <c r="Y156" s="39"/>
      <c r="Z156" s="39"/>
      <c r="AA156" s="39"/>
      <c r="AB156" s="39"/>
      <c r="AC156" s="39"/>
      <c r="AD156" s="39"/>
      <c r="AE156" s="39"/>
      <c r="AT156" s="18" t="s">
        <v>142</v>
      </c>
      <c r="AU156" s="18" t="s">
        <v>87</v>
      </c>
    </row>
    <row r="157" s="13" customFormat="1">
      <c r="A157" s="13"/>
      <c r="B157" s="227"/>
      <c r="C157" s="228"/>
      <c r="D157" s="229" t="s">
        <v>144</v>
      </c>
      <c r="E157" s="230" t="s">
        <v>20</v>
      </c>
      <c r="F157" s="231" t="s">
        <v>648</v>
      </c>
      <c r="G157" s="228"/>
      <c r="H157" s="230" t="s">
        <v>20</v>
      </c>
      <c r="I157" s="232"/>
      <c r="J157" s="232"/>
      <c r="K157" s="228"/>
      <c r="L157" s="228"/>
      <c r="M157" s="233"/>
      <c r="N157" s="234"/>
      <c r="O157" s="235"/>
      <c r="P157" s="235"/>
      <c r="Q157" s="235"/>
      <c r="R157" s="235"/>
      <c r="S157" s="235"/>
      <c r="T157" s="235"/>
      <c r="U157" s="235"/>
      <c r="V157" s="235"/>
      <c r="W157" s="235"/>
      <c r="X157" s="236"/>
      <c r="Y157" s="13"/>
      <c r="Z157" s="13"/>
      <c r="AA157" s="13"/>
      <c r="AB157" s="13"/>
      <c r="AC157" s="13"/>
      <c r="AD157" s="13"/>
      <c r="AE157" s="13"/>
      <c r="AT157" s="237" t="s">
        <v>144</v>
      </c>
      <c r="AU157" s="237" t="s">
        <v>87</v>
      </c>
      <c r="AV157" s="13" t="s">
        <v>85</v>
      </c>
      <c r="AW157" s="13" t="s">
        <v>5</v>
      </c>
      <c r="AX157" s="13" t="s">
        <v>77</v>
      </c>
      <c r="AY157" s="237" t="s">
        <v>132</v>
      </c>
    </row>
    <row r="158" s="13" customFormat="1">
      <c r="A158" s="13"/>
      <c r="B158" s="227"/>
      <c r="C158" s="228"/>
      <c r="D158" s="229" t="s">
        <v>144</v>
      </c>
      <c r="E158" s="230" t="s">
        <v>20</v>
      </c>
      <c r="F158" s="231" t="s">
        <v>691</v>
      </c>
      <c r="G158" s="228"/>
      <c r="H158" s="230" t="s">
        <v>20</v>
      </c>
      <c r="I158" s="232"/>
      <c r="J158" s="232"/>
      <c r="K158" s="228"/>
      <c r="L158" s="228"/>
      <c r="M158" s="233"/>
      <c r="N158" s="234"/>
      <c r="O158" s="235"/>
      <c r="P158" s="235"/>
      <c r="Q158" s="235"/>
      <c r="R158" s="235"/>
      <c r="S158" s="235"/>
      <c r="T158" s="235"/>
      <c r="U158" s="235"/>
      <c r="V158" s="235"/>
      <c r="W158" s="235"/>
      <c r="X158" s="236"/>
      <c r="Y158" s="13"/>
      <c r="Z158" s="13"/>
      <c r="AA158" s="13"/>
      <c r="AB158" s="13"/>
      <c r="AC158" s="13"/>
      <c r="AD158" s="13"/>
      <c r="AE158" s="13"/>
      <c r="AT158" s="237" t="s">
        <v>144</v>
      </c>
      <c r="AU158" s="237" t="s">
        <v>87</v>
      </c>
      <c r="AV158" s="13" t="s">
        <v>85</v>
      </c>
      <c r="AW158" s="13" t="s">
        <v>5</v>
      </c>
      <c r="AX158" s="13" t="s">
        <v>77</v>
      </c>
      <c r="AY158" s="237" t="s">
        <v>132</v>
      </c>
    </row>
    <row r="159" s="14" customFormat="1">
      <c r="A159" s="14"/>
      <c r="B159" s="238"/>
      <c r="C159" s="239"/>
      <c r="D159" s="229" t="s">
        <v>144</v>
      </c>
      <c r="E159" s="240" t="s">
        <v>20</v>
      </c>
      <c r="F159" s="241" t="s">
        <v>692</v>
      </c>
      <c r="G159" s="239"/>
      <c r="H159" s="242">
        <v>110</v>
      </c>
      <c r="I159" s="243"/>
      <c r="J159" s="243"/>
      <c r="K159" s="239"/>
      <c r="L159" s="239"/>
      <c r="M159" s="244"/>
      <c r="N159" s="245"/>
      <c r="O159" s="246"/>
      <c r="P159" s="246"/>
      <c r="Q159" s="246"/>
      <c r="R159" s="246"/>
      <c r="S159" s="246"/>
      <c r="T159" s="246"/>
      <c r="U159" s="246"/>
      <c r="V159" s="246"/>
      <c r="W159" s="246"/>
      <c r="X159" s="247"/>
      <c r="Y159" s="14"/>
      <c r="Z159" s="14"/>
      <c r="AA159" s="14"/>
      <c r="AB159" s="14"/>
      <c r="AC159" s="14"/>
      <c r="AD159" s="14"/>
      <c r="AE159" s="14"/>
      <c r="AT159" s="248" t="s">
        <v>144</v>
      </c>
      <c r="AU159" s="248" t="s">
        <v>87</v>
      </c>
      <c r="AV159" s="14" t="s">
        <v>87</v>
      </c>
      <c r="AW159" s="14" t="s">
        <v>5</v>
      </c>
      <c r="AX159" s="14" t="s">
        <v>85</v>
      </c>
      <c r="AY159" s="248" t="s">
        <v>132</v>
      </c>
    </row>
    <row r="160" s="2" customFormat="1" ht="24.15" customHeight="1">
      <c r="A160" s="39"/>
      <c r="B160" s="40"/>
      <c r="C160" s="249" t="s">
        <v>273</v>
      </c>
      <c r="D160" s="249" t="s">
        <v>175</v>
      </c>
      <c r="E160" s="250" t="s">
        <v>693</v>
      </c>
      <c r="F160" s="251" t="s">
        <v>694</v>
      </c>
      <c r="G160" s="252" t="s">
        <v>246</v>
      </c>
      <c r="H160" s="253">
        <v>115.5</v>
      </c>
      <c r="I160" s="254"/>
      <c r="J160" s="255"/>
      <c r="K160" s="256">
        <f>ROUND(P160*H160,2)</f>
        <v>0</v>
      </c>
      <c r="L160" s="251" t="s">
        <v>139</v>
      </c>
      <c r="M160" s="257"/>
      <c r="N160" s="258" t="s">
        <v>20</v>
      </c>
      <c r="O160" s="216" t="s">
        <v>46</v>
      </c>
      <c r="P160" s="217">
        <f>I160+J160</f>
        <v>0</v>
      </c>
      <c r="Q160" s="217">
        <f>ROUND(I160*H160,2)</f>
        <v>0</v>
      </c>
      <c r="R160" s="217">
        <f>ROUND(J160*H160,2)</f>
        <v>0</v>
      </c>
      <c r="S160" s="85"/>
      <c r="T160" s="218">
        <f>S160*H160</f>
        <v>0</v>
      </c>
      <c r="U160" s="218">
        <v>0.00034000000000000002</v>
      </c>
      <c r="V160" s="218">
        <f>U160*H160</f>
        <v>0.039269999999999999</v>
      </c>
      <c r="W160" s="218">
        <v>0</v>
      </c>
      <c r="X160" s="219">
        <f>W160*H160</f>
        <v>0</v>
      </c>
      <c r="Y160" s="39"/>
      <c r="Z160" s="39"/>
      <c r="AA160" s="39"/>
      <c r="AB160" s="39"/>
      <c r="AC160" s="39"/>
      <c r="AD160" s="39"/>
      <c r="AE160" s="39"/>
      <c r="AR160" s="220" t="s">
        <v>178</v>
      </c>
      <c r="AT160" s="220" t="s">
        <v>175</v>
      </c>
      <c r="AU160" s="220" t="s">
        <v>87</v>
      </c>
      <c r="AY160" s="18" t="s">
        <v>132</v>
      </c>
      <c r="BE160" s="221">
        <f>IF(O160="základní",K160,0)</f>
        <v>0</v>
      </c>
      <c r="BF160" s="221">
        <f>IF(O160="snížená",K160,0)</f>
        <v>0</v>
      </c>
      <c r="BG160" s="221">
        <f>IF(O160="zákl. přenesená",K160,0)</f>
        <v>0</v>
      </c>
      <c r="BH160" s="221">
        <f>IF(O160="sníž. přenesená",K160,0)</f>
        <v>0</v>
      </c>
      <c r="BI160" s="221">
        <f>IF(O160="nulová",K160,0)</f>
        <v>0</v>
      </c>
      <c r="BJ160" s="18" t="s">
        <v>85</v>
      </c>
      <c r="BK160" s="221">
        <f>ROUND(P160*H160,2)</f>
        <v>0</v>
      </c>
      <c r="BL160" s="18" t="s">
        <v>140</v>
      </c>
      <c r="BM160" s="220" t="s">
        <v>695</v>
      </c>
    </row>
    <row r="161" s="14" customFormat="1">
      <c r="A161" s="14"/>
      <c r="B161" s="238"/>
      <c r="C161" s="239"/>
      <c r="D161" s="229" t="s">
        <v>144</v>
      </c>
      <c r="E161" s="239"/>
      <c r="F161" s="241" t="s">
        <v>696</v>
      </c>
      <c r="G161" s="239"/>
      <c r="H161" s="242">
        <v>115.5</v>
      </c>
      <c r="I161" s="243"/>
      <c r="J161" s="243"/>
      <c r="K161" s="239"/>
      <c r="L161" s="239"/>
      <c r="M161" s="244"/>
      <c r="N161" s="245"/>
      <c r="O161" s="246"/>
      <c r="P161" s="246"/>
      <c r="Q161" s="246"/>
      <c r="R161" s="246"/>
      <c r="S161" s="246"/>
      <c r="T161" s="246"/>
      <c r="U161" s="246"/>
      <c r="V161" s="246"/>
      <c r="W161" s="246"/>
      <c r="X161" s="247"/>
      <c r="Y161" s="14"/>
      <c r="Z161" s="14"/>
      <c r="AA161" s="14"/>
      <c r="AB161" s="14"/>
      <c r="AC161" s="14"/>
      <c r="AD161" s="14"/>
      <c r="AE161" s="14"/>
      <c r="AT161" s="248" t="s">
        <v>144</v>
      </c>
      <c r="AU161" s="248" t="s">
        <v>87</v>
      </c>
      <c r="AV161" s="14" t="s">
        <v>87</v>
      </c>
      <c r="AW161" s="14" t="s">
        <v>4</v>
      </c>
      <c r="AX161" s="14" t="s">
        <v>85</v>
      </c>
      <c r="AY161" s="248" t="s">
        <v>132</v>
      </c>
    </row>
    <row r="162" s="12" customFormat="1" ht="22.8" customHeight="1">
      <c r="A162" s="12"/>
      <c r="B162" s="191"/>
      <c r="C162" s="192"/>
      <c r="D162" s="193" t="s">
        <v>76</v>
      </c>
      <c r="E162" s="206" t="s">
        <v>351</v>
      </c>
      <c r="F162" s="206" t="s">
        <v>352</v>
      </c>
      <c r="G162" s="192"/>
      <c r="H162" s="192"/>
      <c r="I162" s="195"/>
      <c r="J162" s="195"/>
      <c r="K162" s="207">
        <f>BK162</f>
        <v>0</v>
      </c>
      <c r="L162" s="192"/>
      <c r="M162" s="197"/>
      <c r="N162" s="198"/>
      <c r="O162" s="199"/>
      <c r="P162" s="199"/>
      <c r="Q162" s="200">
        <f>SUM(Q163:Q196)</f>
        <v>0</v>
      </c>
      <c r="R162" s="200">
        <f>SUM(R163:R196)</f>
        <v>0</v>
      </c>
      <c r="S162" s="199"/>
      <c r="T162" s="201">
        <f>SUM(T163:T196)</f>
        <v>0</v>
      </c>
      <c r="U162" s="199"/>
      <c r="V162" s="201">
        <f>SUM(V163:V196)</f>
        <v>0.39897838000000008</v>
      </c>
      <c r="W162" s="199"/>
      <c r="X162" s="202">
        <f>SUM(X163:X196)</f>
        <v>0</v>
      </c>
      <c r="Y162" s="12"/>
      <c r="Z162" s="12"/>
      <c r="AA162" s="12"/>
      <c r="AB162" s="12"/>
      <c r="AC162" s="12"/>
      <c r="AD162" s="12"/>
      <c r="AE162" s="12"/>
      <c r="AR162" s="203" t="s">
        <v>85</v>
      </c>
      <c r="AT162" s="204" t="s">
        <v>76</v>
      </c>
      <c r="AU162" s="204" t="s">
        <v>85</v>
      </c>
      <c r="AY162" s="203" t="s">
        <v>132</v>
      </c>
      <c r="BK162" s="205">
        <f>SUM(BK163:BK196)</f>
        <v>0</v>
      </c>
    </row>
    <row r="163" s="2" customFormat="1" ht="24.15" customHeight="1">
      <c r="A163" s="39"/>
      <c r="B163" s="40"/>
      <c r="C163" s="208" t="s">
        <v>278</v>
      </c>
      <c r="D163" s="208" t="s">
        <v>135</v>
      </c>
      <c r="E163" s="209" t="s">
        <v>697</v>
      </c>
      <c r="F163" s="210" t="s">
        <v>698</v>
      </c>
      <c r="G163" s="211" t="s">
        <v>246</v>
      </c>
      <c r="H163" s="212">
        <v>141.739</v>
      </c>
      <c r="I163" s="213"/>
      <c r="J163" s="213"/>
      <c r="K163" s="214">
        <f>ROUND(P163*H163,2)</f>
        <v>0</v>
      </c>
      <c r="L163" s="210" t="s">
        <v>139</v>
      </c>
      <c r="M163" s="45"/>
      <c r="N163" s="215" t="s">
        <v>20</v>
      </c>
      <c r="O163" s="216" t="s">
        <v>46</v>
      </c>
      <c r="P163" s="217">
        <f>I163+J163</f>
        <v>0</v>
      </c>
      <c r="Q163" s="217">
        <f>ROUND(I163*H163,2)</f>
        <v>0</v>
      </c>
      <c r="R163" s="217">
        <f>ROUND(J163*H163,2)</f>
        <v>0</v>
      </c>
      <c r="S163" s="85"/>
      <c r="T163" s="218">
        <f>S163*H163</f>
        <v>0</v>
      </c>
      <c r="U163" s="218">
        <v>0</v>
      </c>
      <c r="V163" s="218">
        <f>U163*H163</f>
        <v>0</v>
      </c>
      <c r="W163" s="218">
        <v>0</v>
      </c>
      <c r="X163" s="219">
        <f>W163*H163</f>
        <v>0</v>
      </c>
      <c r="Y163" s="39"/>
      <c r="Z163" s="39"/>
      <c r="AA163" s="39"/>
      <c r="AB163" s="39"/>
      <c r="AC163" s="39"/>
      <c r="AD163" s="39"/>
      <c r="AE163" s="39"/>
      <c r="AR163" s="220" t="s">
        <v>140</v>
      </c>
      <c r="AT163" s="220" t="s">
        <v>135</v>
      </c>
      <c r="AU163" s="220" t="s">
        <v>87</v>
      </c>
      <c r="AY163" s="18" t="s">
        <v>132</v>
      </c>
      <c r="BE163" s="221">
        <f>IF(O163="základní",K163,0)</f>
        <v>0</v>
      </c>
      <c r="BF163" s="221">
        <f>IF(O163="snížená",K163,0)</f>
        <v>0</v>
      </c>
      <c r="BG163" s="221">
        <f>IF(O163="zákl. přenesená",K163,0)</f>
        <v>0</v>
      </c>
      <c r="BH163" s="221">
        <f>IF(O163="sníž. přenesená",K163,0)</f>
        <v>0</v>
      </c>
      <c r="BI163" s="221">
        <f>IF(O163="nulová",K163,0)</f>
        <v>0</v>
      </c>
      <c r="BJ163" s="18" t="s">
        <v>85</v>
      </c>
      <c r="BK163" s="221">
        <f>ROUND(P163*H163,2)</f>
        <v>0</v>
      </c>
      <c r="BL163" s="18" t="s">
        <v>140</v>
      </c>
      <c r="BM163" s="220" t="s">
        <v>699</v>
      </c>
    </row>
    <row r="164" s="2" customFormat="1">
      <c r="A164" s="39"/>
      <c r="B164" s="40"/>
      <c r="C164" s="41"/>
      <c r="D164" s="222" t="s">
        <v>142</v>
      </c>
      <c r="E164" s="41"/>
      <c r="F164" s="223" t="s">
        <v>700</v>
      </c>
      <c r="G164" s="41"/>
      <c r="H164" s="41"/>
      <c r="I164" s="224"/>
      <c r="J164" s="224"/>
      <c r="K164" s="41"/>
      <c r="L164" s="41"/>
      <c r="M164" s="45"/>
      <c r="N164" s="225"/>
      <c r="O164" s="226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142</v>
      </c>
      <c r="AU164" s="18" t="s">
        <v>87</v>
      </c>
    </row>
    <row r="165" s="13" customFormat="1">
      <c r="A165" s="13"/>
      <c r="B165" s="227"/>
      <c r="C165" s="228"/>
      <c r="D165" s="229" t="s">
        <v>144</v>
      </c>
      <c r="E165" s="230" t="s">
        <v>20</v>
      </c>
      <c r="F165" s="231" t="s">
        <v>701</v>
      </c>
      <c r="G165" s="228"/>
      <c r="H165" s="230" t="s">
        <v>20</v>
      </c>
      <c r="I165" s="232"/>
      <c r="J165" s="232"/>
      <c r="K165" s="228"/>
      <c r="L165" s="228"/>
      <c r="M165" s="233"/>
      <c r="N165" s="234"/>
      <c r="O165" s="235"/>
      <c r="P165" s="235"/>
      <c r="Q165" s="235"/>
      <c r="R165" s="235"/>
      <c r="S165" s="235"/>
      <c r="T165" s="235"/>
      <c r="U165" s="235"/>
      <c r="V165" s="235"/>
      <c r="W165" s="235"/>
      <c r="X165" s="236"/>
      <c r="Y165" s="13"/>
      <c r="Z165" s="13"/>
      <c r="AA165" s="13"/>
      <c r="AB165" s="13"/>
      <c r="AC165" s="13"/>
      <c r="AD165" s="13"/>
      <c r="AE165" s="13"/>
      <c r="AT165" s="237" t="s">
        <v>144</v>
      </c>
      <c r="AU165" s="237" t="s">
        <v>87</v>
      </c>
      <c r="AV165" s="13" t="s">
        <v>85</v>
      </c>
      <c r="AW165" s="13" t="s">
        <v>5</v>
      </c>
      <c r="AX165" s="13" t="s">
        <v>77</v>
      </c>
      <c r="AY165" s="237" t="s">
        <v>132</v>
      </c>
    </row>
    <row r="166" s="13" customFormat="1">
      <c r="A166" s="13"/>
      <c r="B166" s="227"/>
      <c r="C166" s="228"/>
      <c r="D166" s="229" t="s">
        <v>144</v>
      </c>
      <c r="E166" s="230" t="s">
        <v>20</v>
      </c>
      <c r="F166" s="231" t="s">
        <v>360</v>
      </c>
      <c r="G166" s="228"/>
      <c r="H166" s="230" t="s">
        <v>20</v>
      </c>
      <c r="I166" s="232"/>
      <c r="J166" s="232"/>
      <c r="K166" s="228"/>
      <c r="L166" s="228"/>
      <c r="M166" s="233"/>
      <c r="N166" s="234"/>
      <c r="O166" s="235"/>
      <c r="P166" s="235"/>
      <c r="Q166" s="235"/>
      <c r="R166" s="235"/>
      <c r="S166" s="235"/>
      <c r="T166" s="235"/>
      <c r="U166" s="235"/>
      <c r="V166" s="235"/>
      <c r="W166" s="235"/>
      <c r="X166" s="236"/>
      <c r="Y166" s="13"/>
      <c r="Z166" s="13"/>
      <c r="AA166" s="13"/>
      <c r="AB166" s="13"/>
      <c r="AC166" s="13"/>
      <c r="AD166" s="13"/>
      <c r="AE166" s="13"/>
      <c r="AT166" s="237" t="s">
        <v>144</v>
      </c>
      <c r="AU166" s="237" t="s">
        <v>87</v>
      </c>
      <c r="AV166" s="13" t="s">
        <v>85</v>
      </c>
      <c r="AW166" s="13" t="s">
        <v>5</v>
      </c>
      <c r="AX166" s="13" t="s">
        <v>77</v>
      </c>
      <c r="AY166" s="237" t="s">
        <v>132</v>
      </c>
    </row>
    <row r="167" s="14" customFormat="1">
      <c r="A167" s="14"/>
      <c r="B167" s="238"/>
      <c r="C167" s="239"/>
      <c r="D167" s="229" t="s">
        <v>144</v>
      </c>
      <c r="E167" s="240" t="s">
        <v>20</v>
      </c>
      <c r="F167" s="241" t="s">
        <v>702</v>
      </c>
      <c r="G167" s="239"/>
      <c r="H167" s="242">
        <v>141.739</v>
      </c>
      <c r="I167" s="243"/>
      <c r="J167" s="243"/>
      <c r="K167" s="239"/>
      <c r="L167" s="239"/>
      <c r="M167" s="244"/>
      <c r="N167" s="245"/>
      <c r="O167" s="246"/>
      <c r="P167" s="246"/>
      <c r="Q167" s="246"/>
      <c r="R167" s="246"/>
      <c r="S167" s="246"/>
      <c r="T167" s="246"/>
      <c r="U167" s="246"/>
      <c r="V167" s="246"/>
      <c r="W167" s="246"/>
      <c r="X167" s="247"/>
      <c r="Y167" s="14"/>
      <c r="Z167" s="14"/>
      <c r="AA167" s="14"/>
      <c r="AB167" s="14"/>
      <c r="AC167" s="14"/>
      <c r="AD167" s="14"/>
      <c r="AE167" s="14"/>
      <c r="AT167" s="248" t="s">
        <v>144</v>
      </c>
      <c r="AU167" s="248" t="s">
        <v>87</v>
      </c>
      <c r="AV167" s="14" t="s">
        <v>87</v>
      </c>
      <c r="AW167" s="14" t="s">
        <v>5</v>
      </c>
      <c r="AX167" s="14" t="s">
        <v>85</v>
      </c>
      <c r="AY167" s="248" t="s">
        <v>132</v>
      </c>
    </row>
    <row r="168" s="2" customFormat="1" ht="24.15" customHeight="1">
      <c r="A168" s="39"/>
      <c r="B168" s="40"/>
      <c r="C168" s="249" t="s">
        <v>282</v>
      </c>
      <c r="D168" s="249" t="s">
        <v>175</v>
      </c>
      <c r="E168" s="250" t="s">
        <v>703</v>
      </c>
      <c r="F168" s="251" t="s">
        <v>704</v>
      </c>
      <c r="G168" s="252" t="s">
        <v>246</v>
      </c>
      <c r="H168" s="253">
        <v>163</v>
      </c>
      <c r="I168" s="254"/>
      <c r="J168" s="255"/>
      <c r="K168" s="256">
        <f>ROUND(P168*H168,2)</f>
        <v>0</v>
      </c>
      <c r="L168" s="251" t="s">
        <v>139</v>
      </c>
      <c r="M168" s="257"/>
      <c r="N168" s="258" t="s">
        <v>20</v>
      </c>
      <c r="O168" s="216" t="s">
        <v>46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85"/>
      <c r="T168" s="218">
        <f>S168*H168</f>
        <v>0</v>
      </c>
      <c r="U168" s="218">
        <v>0.00033</v>
      </c>
      <c r="V168" s="218">
        <f>U168*H168</f>
        <v>0.053789999999999998</v>
      </c>
      <c r="W168" s="218">
        <v>0</v>
      </c>
      <c r="X168" s="219">
        <f>W168*H168</f>
        <v>0</v>
      </c>
      <c r="Y168" s="39"/>
      <c r="Z168" s="39"/>
      <c r="AA168" s="39"/>
      <c r="AB168" s="39"/>
      <c r="AC168" s="39"/>
      <c r="AD168" s="39"/>
      <c r="AE168" s="39"/>
      <c r="AR168" s="220" t="s">
        <v>178</v>
      </c>
      <c r="AT168" s="220" t="s">
        <v>175</v>
      </c>
      <c r="AU168" s="220" t="s">
        <v>87</v>
      </c>
      <c r="AY168" s="18" t="s">
        <v>132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8" t="s">
        <v>85</v>
      </c>
      <c r="BK168" s="221">
        <f>ROUND(P168*H168,2)</f>
        <v>0</v>
      </c>
      <c r="BL168" s="18" t="s">
        <v>140</v>
      </c>
      <c r="BM168" s="220" t="s">
        <v>705</v>
      </c>
    </row>
    <row r="169" s="14" customFormat="1">
      <c r="A169" s="14"/>
      <c r="B169" s="238"/>
      <c r="C169" s="239"/>
      <c r="D169" s="229" t="s">
        <v>144</v>
      </c>
      <c r="E169" s="239"/>
      <c r="F169" s="241" t="s">
        <v>706</v>
      </c>
      <c r="G169" s="239"/>
      <c r="H169" s="242">
        <v>163</v>
      </c>
      <c r="I169" s="243"/>
      <c r="J169" s="243"/>
      <c r="K169" s="239"/>
      <c r="L169" s="239"/>
      <c r="M169" s="244"/>
      <c r="N169" s="245"/>
      <c r="O169" s="246"/>
      <c r="P169" s="246"/>
      <c r="Q169" s="246"/>
      <c r="R169" s="246"/>
      <c r="S169" s="246"/>
      <c r="T169" s="246"/>
      <c r="U169" s="246"/>
      <c r="V169" s="246"/>
      <c r="W169" s="246"/>
      <c r="X169" s="247"/>
      <c r="Y169" s="14"/>
      <c r="Z169" s="14"/>
      <c r="AA169" s="14"/>
      <c r="AB169" s="14"/>
      <c r="AC169" s="14"/>
      <c r="AD169" s="14"/>
      <c r="AE169" s="14"/>
      <c r="AT169" s="248" t="s">
        <v>144</v>
      </c>
      <c r="AU169" s="248" t="s">
        <v>87</v>
      </c>
      <c r="AV169" s="14" t="s">
        <v>87</v>
      </c>
      <c r="AW169" s="14" t="s">
        <v>4</v>
      </c>
      <c r="AX169" s="14" t="s">
        <v>85</v>
      </c>
      <c r="AY169" s="248" t="s">
        <v>132</v>
      </c>
    </row>
    <row r="170" s="2" customFormat="1" ht="24.15" customHeight="1">
      <c r="A170" s="39"/>
      <c r="B170" s="40"/>
      <c r="C170" s="208" t="s">
        <v>286</v>
      </c>
      <c r="D170" s="208" t="s">
        <v>135</v>
      </c>
      <c r="E170" s="209" t="s">
        <v>707</v>
      </c>
      <c r="F170" s="210" t="s">
        <v>708</v>
      </c>
      <c r="G170" s="211" t="s">
        <v>246</v>
      </c>
      <c r="H170" s="212">
        <v>1693.0429999999999</v>
      </c>
      <c r="I170" s="213"/>
      <c r="J170" s="213"/>
      <c r="K170" s="214">
        <f>ROUND(P170*H170,2)</f>
        <v>0</v>
      </c>
      <c r="L170" s="210" t="s">
        <v>139</v>
      </c>
      <c r="M170" s="45"/>
      <c r="N170" s="215" t="s">
        <v>20</v>
      </c>
      <c r="O170" s="216" t="s">
        <v>46</v>
      </c>
      <c r="P170" s="217">
        <f>I170+J170</f>
        <v>0</v>
      </c>
      <c r="Q170" s="217">
        <f>ROUND(I170*H170,2)</f>
        <v>0</v>
      </c>
      <c r="R170" s="217">
        <f>ROUND(J170*H170,2)</f>
        <v>0</v>
      </c>
      <c r="S170" s="85"/>
      <c r="T170" s="218">
        <f>S170*H170</f>
        <v>0</v>
      </c>
      <c r="U170" s="218">
        <v>0</v>
      </c>
      <c r="V170" s="218">
        <f>U170*H170</f>
        <v>0</v>
      </c>
      <c r="W170" s="218">
        <v>0</v>
      </c>
      <c r="X170" s="219">
        <f>W170*H170</f>
        <v>0</v>
      </c>
      <c r="Y170" s="39"/>
      <c r="Z170" s="39"/>
      <c r="AA170" s="39"/>
      <c r="AB170" s="39"/>
      <c r="AC170" s="39"/>
      <c r="AD170" s="39"/>
      <c r="AE170" s="39"/>
      <c r="AR170" s="220" t="s">
        <v>140</v>
      </c>
      <c r="AT170" s="220" t="s">
        <v>135</v>
      </c>
      <c r="AU170" s="220" t="s">
        <v>87</v>
      </c>
      <c r="AY170" s="18" t="s">
        <v>132</v>
      </c>
      <c r="BE170" s="221">
        <f>IF(O170="základní",K170,0)</f>
        <v>0</v>
      </c>
      <c r="BF170" s="221">
        <f>IF(O170="snížená",K170,0)</f>
        <v>0</v>
      </c>
      <c r="BG170" s="221">
        <f>IF(O170="zákl. přenesená",K170,0)</f>
        <v>0</v>
      </c>
      <c r="BH170" s="221">
        <f>IF(O170="sníž. přenesená",K170,0)</f>
        <v>0</v>
      </c>
      <c r="BI170" s="221">
        <f>IF(O170="nulová",K170,0)</f>
        <v>0</v>
      </c>
      <c r="BJ170" s="18" t="s">
        <v>85</v>
      </c>
      <c r="BK170" s="221">
        <f>ROUND(P170*H170,2)</f>
        <v>0</v>
      </c>
      <c r="BL170" s="18" t="s">
        <v>140</v>
      </c>
      <c r="BM170" s="220" t="s">
        <v>709</v>
      </c>
    </row>
    <row r="171" s="2" customFormat="1">
      <c r="A171" s="39"/>
      <c r="B171" s="40"/>
      <c r="C171" s="41"/>
      <c r="D171" s="222" t="s">
        <v>142</v>
      </c>
      <c r="E171" s="41"/>
      <c r="F171" s="223" t="s">
        <v>710</v>
      </c>
      <c r="G171" s="41"/>
      <c r="H171" s="41"/>
      <c r="I171" s="224"/>
      <c r="J171" s="224"/>
      <c r="K171" s="41"/>
      <c r="L171" s="41"/>
      <c r="M171" s="45"/>
      <c r="N171" s="225"/>
      <c r="O171" s="226"/>
      <c r="P171" s="85"/>
      <c r="Q171" s="85"/>
      <c r="R171" s="85"/>
      <c r="S171" s="85"/>
      <c r="T171" s="85"/>
      <c r="U171" s="85"/>
      <c r="V171" s="85"/>
      <c r="W171" s="85"/>
      <c r="X171" s="86"/>
      <c r="Y171" s="39"/>
      <c r="Z171" s="39"/>
      <c r="AA171" s="39"/>
      <c r="AB171" s="39"/>
      <c r="AC171" s="39"/>
      <c r="AD171" s="39"/>
      <c r="AE171" s="39"/>
      <c r="AT171" s="18" t="s">
        <v>142</v>
      </c>
      <c r="AU171" s="18" t="s">
        <v>87</v>
      </c>
    </row>
    <row r="172" s="13" customFormat="1">
      <c r="A172" s="13"/>
      <c r="B172" s="227"/>
      <c r="C172" s="228"/>
      <c r="D172" s="229" t="s">
        <v>144</v>
      </c>
      <c r="E172" s="230" t="s">
        <v>20</v>
      </c>
      <c r="F172" s="231" t="s">
        <v>701</v>
      </c>
      <c r="G172" s="228"/>
      <c r="H172" s="230" t="s">
        <v>20</v>
      </c>
      <c r="I172" s="232"/>
      <c r="J172" s="232"/>
      <c r="K172" s="228"/>
      <c r="L172" s="228"/>
      <c r="M172" s="233"/>
      <c r="N172" s="234"/>
      <c r="O172" s="235"/>
      <c r="P172" s="235"/>
      <c r="Q172" s="235"/>
      <c r="R172" s="235"/>
      <c r="S172" s="235"/>
      <c r="T172" s="235"/>
      <c r="U172" s="235"/>
      <c r="V172" s="235"/>
      <c r="W172" s="235"/>
      <c r="X172" s="236"/>
      <c r="Y172" s="13"/>
      <c r="Z172" s="13"/>
      <c r="AA172" s="13"/>
      <c r="AB172" s="13"/>
      <c r="AC172" s="13"/>
      <c r="AD172" s="13"/>
      <c r="AE172" s="13"/>
      <c r="AT172" s="237" t="s">
        <v>144</v>
      </c>
      <c r="AU172" s="237" t="s">
        <v>87</v>
      </c>
      <c r="AV172" s="13" t="s">
        <v>85</v>
      </c>
      <c r="AW172" s="13" t="s">
        <v>5</v>
      </c>
      <c r="AX172" s="13" t="s">
        <v>77</v>
      </c>
      <c r="AY172" s="237" t="s">
        <v>132</v>
      </c>
    </row>
    <row r="173" s="13" customFormat="1">
      <c r="A173" s="13"/>
      <c r="B173" s="227"/>
      <c r="C173" s="228"/>
      <c r="D173" s="229" t="s">
        <v>144</v>
      </c>
      <c r="E173" s="230" t="s">
        <v>20</v>
      </c>
      <c r="F173" s="231" t="s">
        <v>360</v>
      </c>
      <c r="G173" s="228"/>
      <c r="H173" s="230" t="s">
        <v>20</v>
      </c>
      <c r="I173" s="232"/>
      <c r="J173" s="232"/>
      <c r="K173" s="228"/>
      <c r="L173" s="228"/>
      <c r="M173" s="233"/>
      <c r="N173" s="234"/>
      <c r="O173" s="235"/>
      <c r="P173" s="235"/>
      <c r="Q173" s="235"/>
      <c r="R173" s="235"/>
      <c r="S173" s="235"/>
      <c r="T173" s="235"/>
      <c r="U173" s="235"/>
      <c r="V173" s="235"/>
      <c r="W173" s="235"/>
      <c r="X173" s="236"/>
      <c r="Y173" s="13"/>
      <c r="Z173" s="13"/>
      <c r="AA173" s="13"/>
      <c r="AB173" s="13"/>
      <c r="AC173" s="13"/>
      <c r="AD173" s="13"/>
      <c r="AE173" s="13"/>
      <c r="AT173" s="237" t="s">
        <v>144</v>
      </c>
      <c r="AU173" s="237" t="s">
        <v>87</v>
      </c>
      <c r="AV173" s="13" t="s">
        <v>85</v>
      </c>
      <c r="AW173" s="13" t="s">
        <v>5</v>
      </c>
      <c r="AX173" s="13" t="s">
        <v>77</v>
      </c>
      <c r="AY173" s="237" t="s">
        <v>132</v>
      </c>
    </row>
    <row r="174" s="14" customFormat="1">
      <c r="A174" s="14"/>
      <c r="B174" s="238"/>
      <c r="C174" s="239"/>
      <c r="D174" s="229" t="s">
        <v>144</v>
      </c>
      <c r="E174" s="240" t="s">
        <v>20</v>
      </c>
      <c r="F174" s="241" t="s">
        <v>711</v>
      </c>
      <c r="G174" s="239"/>
      <c r="H174" s="242">
        <v>1693.0429999999999</v>
      </c>
      <c r="I174" s="243"/>
      <c r="J174" s="243"/>
      <c r="K174" s="239"/>
      <c r="L174" s="239"/>
      <c r="M174" s="244"/>
      <c r="N174" s="245"/>
      <c r="O174" s="246"/>
      <c r="P174" s="246"/>
      <c r="Q174" s="246"/>
      <c r="R174" s="246"/>
      <c r="S174" s="246"/>
      <c r="T174" s="246"/>
      <c r="U174" s="246"/>
      <c r="V174" s="246"/>
      <c r="W174" s="246"/>
      <c r="X174" s="247"/>
      <c r="Y174" s="14"/>
      <c r="Z174" s="14"/>
      <c r="AA174" s="14"/>
      <c r="AB174" s="14"/>
      <c r="AC174" s="14"/>
      <c r="AD174" s="14"/>
      <c r="AE174" s="14"/>
      <c r="AT174" s="248" t="s">
        <v>144</v>
      </c>
      <c r="AU174" s="248" t="s">
        <v>87</v>
      </c>
      <c r="AV174" s="14" t="s">
        <v>87</v>
      </c>
      <c r="AW174" s="14" t="s">
        <v>5</v>
      </c>
      <c r="AX174" s="14" t="s">
        <v>85</v>
      </c>
      <c r="AY174" s="248" t="s">
        <v>132</v>
      </c>
    </row>
    <row r="175" s="2" customFormat="1" ht="24.15" customHeight="1">
      <c r="A175" s="39"/>
      <c r="B175" s="40"/>
      <c r="C175" s="249" t="s">
        <v>290</v>
      </c>
      <c r="D175" s="249" t="s">
        <v>175</v>
      </c>
      <c r="E175" s="250" t="s">
        <v>712</v>
      </c>
      <c r="F175" s="251" t="s">
        <v>713</v>
      </c>
      <c r="G175" s="252" t="s">
        <v>246</v>
      </c>
      <c r="H175" s="253">
        <v>555.46400000000006</v>
      </c>
      <c r="I175" s="254"/>
      <c r="J175" s="255"/>
      <c r="K175" s="256">
        <f>ROUND(P175*H175,2)</f>
        <v>0</v>
      </c>
      <c r="L175" s="251" t="s">
        <v>139</v>
      </c>
      <c r="M175" s="257"/>
      <c r="N175" s="258" t="s">
        <v>20</v>
      </c>
      <c r="O175" s="216" t="s">
        <v>46</v>
      </c>
      <c r="P175" s="217">
        <f>I175+J175</f>
        <v>0</v>
      </c>
      <c r="Q175" s="217">
        <f>ROUND(I175*H175,2)</f>
        <v>0</v>
      </c>
      <c r="R175" s="217">
        <f>ROUND(J175*H175,2)</f>
        <v>0</v>
      </c>
      <c r="S175" s="85"/>
      <c r="T175" s="218">
        <f>S175*H175</f>
        <v>0</v>
      </c>
      <c r="U175" s="218">
        <v>0.00017000000000000001</v>
      </c>
      <c r="V175" s="218">
        <f>U175*H175</f>
        <v>0.094428880000000021</v>
      </c>
      <c r="W175" s="218">
        <v>0</v>
      </c>
      <c r="X175" s="219">
        <f>W175*H175</f>
        <v>0</v>
      </c>
      <c r="Y175" s="39"/>
      <c r="Z175" s="39"/>
      <c r="AA175" s="39"/>
      <c r="AB175" s="39"/>
      <c r="AC175" s="39"/>
      <c r="AD175" s="39"/>
      <c r="AE175" s="39"/>
      <c r="AR175" s="220" t="s">
        <v>178</v>
      </c>
      <c r="AT175" s="220" t="s">
        <v>175</v>
      </c>
      <c r="AU175" s="220" t="s">
        <v>87</v>
      </c>
      <c r="AY175" s="18" t="s">
        <v>132</v>
      </c>
      <c r="BE175" s="221">
        <f>IF(O175="základní",K175,0)</f>
        <v>0</v>
      </c>
      <c r="BF175" s="221">
        <f>IF(O175="snížená",K175,0)</f>
        <v>0</v>
      </c>
      <c r="BG175" s="221">
        <f>IF(O175="zákl. přenesená",K175,0)</f>
        <v>0</v>
      </c>
      <c r="BH175" s="221">
        <f>IF(O175="sníž. přenesená",K175,0)</f>
        <v>0</v>
      </c>
      <c r="BI175" s="221">
        <f>IF(O175="nulová",K175,0)</f>
        <v>0</v>
      </c>
      <c r="BJ175" s="18" t="s">
        <v>85</v>
      </c>
      <c r="BK175" s="221">
        <f>ROUND(P175*H175,2)</f>
        <v>0</v>
      </c>
      <c r="BL175" s="18" t="s">
        <v>140</v>
      </c>
      <c r="BM175" s="220" t="s">
        <v>714</v>
      </c>
    </row>
    <row r="176" s="14" customFormat="1">
      <c r="A176" s="14"/>
      <c r="B176" s="238"/>
      <c r="C176" s="239"/>
      <c r="D176" s="229" t="s">
        <v>144</v>
      </c>
      <c r="E176" s="239"/>
      <c r="F176" s="241" t="s">
        <v>715</v>
      </c>
      <c r="G176" s="239"/>
      <c r="H176" s="242">
        <v>555.46400000000006</v>
      </c>
      <c r="I176" s="243"/>
      <c r="J176" s="243"/>
      <c r="K176" s="239"/>
      <c r="L176" s="239"/>
      <c r="M176" s="244"/>
      <c r="N176" s="245"/>
      <c r="O176" s="246"/>
      <c r="P176" s="246"/>
      <c r="Q176" s="246"/>
      <c r="R176" s="246"/>
      <c r="S176" s="246"/>
      <c r="T176" s="246"/>
      <c r="U176" s="246"/>
      <c r="V176" s="246"/>
      <c r="W176" s="246"/>
      <c r="X176" s="247"/>
      <c r="Y176" s="14"/>
      <c r="Z176" s="14"/>
      <c r="AA176" s="14"/>
      <c r="AB176" s="14"/>
      <c r="AC176" s="14"/>
      <c r="AD176" s="14"/>
      <c r="AE176" s="14"/>
      <c r="AT176" s="248" t="s">
        <v>144</v>
      </c>
      <c r="AU176" s="248" t="s">
        <v>87</v>
      </c>
      <c r="AV176" s="14" t="s">
        <v>87</v>
      </c>
      <c r="AW176" s="14" t="s">
        <v>4</v>
      </c>
      <c r="AX176" s="14" t="s">
        <v>85</v>
      </c>
      <c r="AY176" s="248" t="s">
        <v>132</v>
      </c>
    </row>
    <row r="177" s="2" customFormat="1" ht="24.15" customHeight="1">
      <c r="A177" s="39"/>
      <c r="B177" s="40"/>
      <c r="C177" s="249" t="s">
        <v>295</v>
      </c>
      <c r="D177" s="249" t="s">
        <v>175</v>
      </c>
      <c r="E177" s="250" t="s">
        <v>716</v>
      </c>
      <c r="F177" s="251" t="s">
        <v>717</v>
      </c>
      <c r="G177" s="252" t="s">
        <v>246</v>
      </c>
      <c r="H177" s="253">
        <v>864.822</v>
      </c>
      <c r="I177" s="254"/>
      <c r="J177" s="255"/>
      <c r="K177" s="256">
        <f>ROUND(P177*H177,2)</f>
        <v>0</v>
      </c>
      <c r="L177" s="251" t="s">
        <v>139</v>
      </c>
      <c r="M177" s="257"/>
      <c r="N177" s="258" t="s">
        <v>20</v>
      </c>
      <c r="O177" s="216" t="s">
        <v>46</v>
      </c>
      <c r="P177" s="217">
        <f>I177+J177</f>
        <v>0</v>
      </c>
      <c r="Q177" s="217">
        <f>ROUND(I177*H177,2)</f>
        <v>0</v>
      </c>
      <c r="R177" s="217">
        <f>ROUND(J177*H177,2)</f>
        <v>0</v>
      </c>
      <c r="S177" s="85"/>
      <c r="T177" s="218">
        <f>S177*H177</f>
        <v>0</v>
      </c>
      <c r="U177" s="218">
        <v>0.00012</v>
      </c>
      <c r="V177" s="218">
        <f>U177*H177</f>
        <v>0.10377864000000001</v>
      </c>
      <c r="W177" s="218">
        <v>0</v>
      </c>
      <c r="X177" s="219">
        <f>W177*H177</f>
        <v>0</v>
      </c>
      <c r="Y177" s="39"/>
      <c r="Z177" s="39"/>
      <c r="AA177" s="39"/>
      <c r="AB177" s="39"/>
      <c r="AC177" s="39"/>
      <c r="AD177" s="39"/>
      <c r="AE177" s="39"/>
      <c r="AR177" s="220" t="s">
        <v>178</v>
      </c>
      <c r="AT177" s="220" t="s">
        <v>175</v>
      </c>
      <c r="AU177" s="220" t="s">
        <v>87</v>
      </c>
      <c r="AY177" s="18" t="s">
        <v>132</v>
      </c>
      <c r="BE177" s="221">
        <f>IF(O177="základní",K177,0)</f>
        <v>0</v>
      </c>
      <c r="BF177" s="221">
        <f>IF(O177="snížená",K177,0)</f>
        <v>0</v>
      </c>
      <c r="BG177" s="221">
        <f>IF(O177="zákl. přenesená",K177,0)</f>
        <v>0</v>
      </c>
      <c r="BH177" s="221">
        <f>IF(O177="sníž. přenesená",K177,0)</f>
        <v>0</v>
      </c>
      <c r="BI177" s="221">
        <f>IF(O177="nulová",K177,0)</f>
        <v>0</v>
      </c>
      <c r="BJ177" s="18" t="s">
        <v>85</v>
      </c>
      <c r="BK177" s="221">
        <f>ROUND(P177*H177,2)</f>
        <v>0</v>
      </c>
      <c r="BL177" s="18" t="s">
        <v>140</v>
      </c>
      <c r="BM177" s="220" t="s">
        <v>718</v>
      </c>
    </row>
    <row r="178" s="14" customFormat="1">
      <c r="A178" s="14"/>
      <c r="B178" s="238"/>
      <c r="C178" s="239"/>
      <c r="D178" s="229" t="s">
        <v>144</v>
      </c>
      <c r="E178" s="239"/>
      <c r="F178" s="241" t="s">
        <v>719</v>
      </c>
      <c r="G178" s="239"/>
      <c r="H178" s="242">
        <v>864.822</v>
      </c>
      <c r="I178" s="243"/>
      <c r="J178" s="243"/>
      <c r="K178" s="239"/>
      <c r="L178" s="239"/>
      <c r="M178" s="244"/>
      <c r="N178" s="245"/>
      <c r="O178" s="246"/>
      <c r="P178" s="246"/>
      <c r="Q178" s="246"/>
      <c r="R178" s="246"/>
      <c r="S178" s="246"/>
      <c r="T178" s="246"/>
      <c r="U178" s="246"/>
      <c r="V178" s="246"/>
      <c r="W178" s="246"/>
      <c r="X178" s="247"/>
      <c r="Y178" s="14"/>
      <c r="Z178" s="14"/>
      <c r="AA178" s="14"/>
      <c r="AB178" s="14"/>
      <c r="AC178" s="14"/>
      <c r="AD178" s="14"/>
      <c r="AE178" s="14"/>
      <c r="AT178" s="248" t="s">
        <v>144</v>
      </c>
      <c r="AU178" s="248" t="s">
        <v>87</v>
      </c>
      <c r="AV178" s="14" t="s">
        <v>87</v>
      </c>
      <c r="AW178" s="14" t="s">
        <v>4</v>
      </c>
      <c r="AX178" s="14" t="s">
        <v>85</v>
      </c>
      <c r="AY178" s="248" t="s">
        <v>132</v>
      </c>
    </row>
    <row r="179" s="2" customFormat="1" ht="24.15" customHeight="1">
      <c r="A179" s="39"/>
      <c r="B179" s="40"/>
      <c r="C179" s="249" t="s">
        <v>299</v>
      </c>
      <c r="D179" s="249" t="s">
        <v>175</v>
      </c>
      <c r="E179" s="250" t="s">
        <v>720</v>
      </c>
      <c r="F179" s="251" t="s">
        <v>721</v>
      </c>
      <c r="G179" s="252" t="s">
        <v>246</v>
      </c>
      <c r="H179" s="253">
        <v>26.451000000000001</v>
      </c>
      <c r="I179" s="254"/>
      <c r="J179" s="255"/>
      <c r="K179" s="256">
        <f>ROUND(P179*H179,2)</f>
        <v>0</v>
      </c>
      <c r="L179" s="251" t="s">
        <v>139</v>
      </c>
      <c r="M179" s="257"/>
      <c r="N179" s="258" t="s">
        <v>20</v>
      </c>
      <c r="O179" s="216" t="s">
        <v>46</v>
      </c>
      <c r="P179" s="217">
        <f>I179+J179</f>
        <v>0</v>
      </c>
      <c r="Q179" s="217">
        <f>ROUND(I179*H179,2)</f>
        <v>0</v>
      </c>
      <c r="R179" s="217">
        <f>ROUND(J179*H179,2)</f>
        <v>0</v>
      </c>
      <c r="S179" s="85"/>
      <c r="T179" s="218">
        <f>S179*H179</f>
        <v>0</v>
      </c>
      <c r="U179" s="218">
        <v>0.00017000000000000001</v>
      </c>
      <c r="V179" s="218">
        <f>U179*H179</f>
        <v>0.0044966700000000004</v>
      </c>
      <c r="W179" s="218">
        <v>0</v>
      </c>
      <c r="X179" s="219">
        <f>W179*H179</f>
        <v>0</v>
      </c>
      <c r="Y179" s="39"/>
      <c r="Z179" s="39"/>
      <c r="AA179" s="39"/>
      <c r="AB179" s="39"/>
      <c r="AC179" s="39"/>
      <c r="AD179" s="39"/>
      <c r="AE179" s="39"/>
      <c r="AR179" s="220" t="s">
        <v>178</v>
      </c>
      <c r="AT179" s="220" t="s">
        <v>175</v>
      </c>
      <c r="AU179" s="220" t="s">
        <v>87</v>
      </c>
      <c r="AY179" s="18" t="s">
        <v>132</v>
      </c>
      <c r="BE179" s="221">
        <f>IF(O179="základní",K179,0)</f>
        <v>0</v>
      </c>
      <c r="BF179" s="221">
        <f>IF(O179="snížená",K179,0)</f>
        <v>0</v>
      </c>
      <c r="BG179" s="221">
        <f>IF(O179="zákl. přenesená",K179,0)</f>
        <v>0</v>
      </c>
      <c r="BH179" s="221">
        <f>IF(O179="sníž. přenesená",K179,0)</f>
        <v>0</v>
      </c>
      <c r="BI179" s="221">
        <f>IF(O179="nulová",K179,0)</f>
        <v>0</v>
      </c>
      <c r="BJ179" s="18" t="s">
        <v>85</v>
      </c>
      <c r="BK179" s="221">
        <f>ROUND(P179*H179,2)</f>
        <v>0</v>
      </c>
      <c r="BL179" s="18" t="s">
        <v>140</v>
      </c>
      <c r="BM179" s="220" t="s">
        <v>722</v>
      </c>
    </row>
    <row r="180" s="14" customFormat="1">
      <c r="A180" s="14"/>
      <c r="B180" s="238"/>
      <c r="C180" s="239"/>
      <c r="D180" s="229" t="s">
        <v>144</v>
      </c>
      <c r="E180" s="239"/>
      <c r="F180" s="241" t="s">
        <v>723</v>
      </c>
      <c r="G180" s="239"/>
      <c r="H180" s="242">
        <v>26.451000000000001</v>
      </c>
      <c r="I180" s="243"/>
      <c r="J180" s="243"/>
      <c r="K180" s="239"/>
      <c r="L180" s="239"/>
      <c r="M180" s="244"/>
      <c r="N180" s="245"/>
      <c r="O180" s="246"/>
      <c r="P180" s="246"/>
      <c r="Q180" s="246"/>
      <c r="R180" s="246"/>
      <c r="S180" s="246"/>
      <c r="T180" s="246"/>
      <c r="U180" s="246"/>
      <c r="V180" s="246"/>
      <c r="W180" s="246"/>
      <c r="X180" s="247"/>
      <c r="Y180" s="14"/>
      <c r="Z180" s="14"/>
      <c r="AA180" s="14"/>
      <c r="AB180" s="14"/>
      <c r="AC180" s="14"/>
      <c r="AD180" s="14"/>
      <c r="AE180" s="14"/>
      <c r="AT180" s="248" t="s">
        <v>144</v>
      </c>
      <c r="AU180" s="248" t="s">
        <v>87</v>
      </c>
      <c r="AV180" s="14" t="s">
        <v>87</v>
      </c>
      <c r="AW180" s="14" t="s">
        <v>4</v>
      </c>
      <c r="AX180" s="14" t="s">
        <v>85</v>
      </c>
      <c r="AY180" s="248" t="s">
        <v>132</v>
      </c>
    </row>
    <row r="181" s="2" customFormat="1" ht="24.15" customHeight="1">
      <c r="A181" s="39"/>
      <c r="B181" s="40"/>
      <c r="C181" s="249" t="s">
        <v>303</v>
      </c>
      <c r="D181" s="249" t="s">
        <v>175</v>
      </c>
      <c r="E181" s="250" t="s">
        <v>724</v>
      </c>
      <c r="F181" s="251" t="s">
        <v>725</v>
      </c>
      <c r="G181" s="252" t="s">
        <v>246</v>
      </c>
      <c r="H181" s="253">
        <v>500.26299999999998</v>
      </c>
      <c r="I181" s="254"/>
      <c r="J181" s="255"/>
      <c r="K181" s="256">
        <f>ROUND(P181*H181,2)</f>
        <v>0</v>
      </c>
      <c r="L181" s="251" t="s">
        <v>139</v>
      </c>
      <c r="M181" s="257"/>
      <c r="N181" s="258" t="s">
        <v>20</v>
      </c>
      <c r="O181" s="216" t="s">
        <v>46</v>
      </c>
      <c r="P181" s="217">
        <f>I181+J181</f>
        <v>0</v>
      </c>
      <c r="Q181" s="217">
        <f>ROUND(I181*H181,2)</f>
        <v>0</v>
      </c>
      <c r="R181" s="217">
        <f>ROUND(J181*H181,2)</f>
        <v>0</v>
      </c>
      <c r="S181" s="85"/>
      <c r="T181" s="218">
        <f>S181*H181</f>
        <v>0</v>
      </c>
      <c r="U181" s="218">
        <v>0.00012999999999999999</v>
      </c>
      <c r="V181" s="218">
        <f>U181*H181</f>
        <v>0.065034189999999992</v>
      </c>
      <c r="W181" s="218">
        <v>0</v>
      </c>
      <c r="X181" s="219">
        <f>W181*H181</f>
        <v>0</v>
      </c>
      <c r="Y181" s="39"/>
      <c r="Z181" s="39"/>
      <c r="AA181" s="39"/>
      <c r="AB181" s="39"/>
      <c r="AC181" s="39"/>
      <c r="AD181" s="39"/>
      <c r="AE181" s="39"/>
      <c r="AR181" s="220" t="s">
        <v>178</v>
      </c>
      <c r="AT181" s="220" t="s">
        <v>175</v>
      </c>
      <c r="AU181" s="220" t="s">
        <v>87</v>
      </c>
      <c r="AY181" s="18" t="s">
        <v>132</v>
      </c>
      <c r="BE181" s="221">
        <f>IF(O181="základní",K181,0)</f>
        <v>0</v>
      </c>
      <c r="BF181" s="221">
        <f>IF(O181="snížená",K181,0)</f>
        <v>0</v>
      </c>
      <c r="BG181" s="221">
        <f>IF(O181="zákl. přenesená",K181,0)</f>
        <v>0</v>
      </c>
      <c r="BH181" s="221">
        <f>IF(O181="sníž. přenesená",K181,0)</f>
        <v>0</v>
      </c>
      <c r="BI181" s="221">
        <f>IF(O181="nulová",K181,0)</f>
        <v>0</v>
      </c>
      <c r="BJ181" s="18" t="s">
        <v>85</v>
      </c>
      <c r="BK181" s="221">
        <f>ROUND(P181*H181,2)</f>
        <v>0</v>
      </c>
      <c r="BL181" s="18" t="s">
        <v>140</v>
      </c>
      <c r="BM181" s="220" t="s">
        <v>726</v>
      </c>
    </row>
    <row r="182" s="14" customFormat="1">
      <c r="A182" s="14"/>
      <c r="B182" s="238"/>
      <c r="C182" s="239"/>
      <c r="D182" s="229" t="s">
        <v>144</v>
      </c>
      <c r="E182" s="239"/>
      <c r="F182" s="241" t="s">
        <v>727</v>
      </c>
      <c r="G182" s="239"/>
      <c r="H182" s="242">
        <v>500.26299999999998</v>
      </c>
      <c r="I182" s="243"/>
      <c r="J182" s="243"/>
      <c r="K182" s="239"/>
      <c r="L182" s="239"/>
      <c r="M182" s="244"/>
      <c r="N182" s="245"/>
      <c r="O182" s="246"/>
      <c r="P182" s="246"/>
      <c r="Q182" s="246"/>
      <c r="R182" s="246"/>
      <c r="S182" s="246"/>
      <c r="T182" s="246"/>
      <c r="U182" s="246"/>
      <c r="V182" s="246"/>
      <c r="W182" s="246"/>
      <c r="X182" s="247"/>
      <c r="Y182" s="14"/>
      <c r="Z182" s="14"/>
      <c r="AA182" s="14"/>
      <c r="AB182" s="14"/>
      <c r="AC182" s="14"/>
      <c r="AD182" s="14"/>
      <c r="AE182" s="14"/>
      <c r="AT182" s="248" t="s">
        <v>144</v>
      </c>
      <c r="AU182" s="248" t="s">
        <v>87</v>
      </c>
      <c r="AV182" s="14" t="s">
        <v>87</v>
      </c>
      <c r="AW182" s="14" t="s">
        <v>4</v>
      </c>
      <c r="AX182" s="14" t="s">
        <v>85</v>
      </c>
      <c r="AY182" s="248" t="s">
        <v>132</v>
      </c>
    </row>
    <row r="183" s="2" customFormat="1" ht="33" customHeight="1">
      <c r="A183" s="39"/>
      <c r="B183" s="40"/>
      <c r="C183" s="208" t="s">
        <v>307</v>
      </c>
      <c r="D183" s="208" t="s">
        <v>135</v>
      </c>
      <c r="E183" s="209" t="s">
        <v>728</v>
      </c>
      <c r="F183" s="210" t="s">
        <v>729</v>
      </c>
      <c r="G183" s="211" t="s">
        <v>246</v>
      </c>
      <c r="H183" s="212">
        <v>141.739</v>
      </c>
      <c r="I183" s="213"/>
      <c r="J183" s="213"/>
      <c r="K183" s="214">
        <f>ROUND(P183*H183,2)</f>
        <v>0</v>
      </c>
      <c r="L183" s="210" t="s">
        <v>139</v>
      </c>
      <c r="M183" s="45"/>
      <c r="N183" s="215" t="s">
        <v>20</v>
      </c>
      <c r="O183" s="216" t="s">
        <v>46</v>
      </c>
      <c r="P183" s="217">
        <f>I183+J183</f>
        <v>0</v>
      </c>
      <c r="Q183" s="217">
        <f>ROUND(I183*H183,2)</f>
        <v>0</v>
      </c>
      <c r="R183" s="217">
        <f>ROUND(J183*H183,2)</f>
        <v>0</v>
      </c>
      <c r="S183" s="85"/>
      <c r="T183" s="218">
        <f>S183*H183</f>
        <v>0</v>
      </c>
      <c r="U183" s="218">
        <v>0</v>
      </c>
      <c r="V183" s="218">
        <f>U183*H183</f>
        <v>0</v>
      </c>
      <c r="W183" s="218">
        <v>0</v>
      </c>
      <c r="X183" s="219">
        <f>W183*H183</f>
        <v>0</v>
      </c>
      <c r="Y183" s="39"/>
      <c r="Z183" s="39"/>
      <c r="AA183" s="39"/>
      <c r="AB183" s="39"/>
      <c r="AC183" s="39"/>
      <c r="AD183" s="39"/>
      <c r="AE183" s="39"/>
      <c r="AR183" s="220" t="s">
        <v>140</v>
      </c>
      <c r="AT183" s="220" t="s">
        <v>135</v>
      </c>
      <c r="AU183" s="220" t="s">
        <v>87</v>
      </c>
      <c r="AY183" s="18" t="s">
        <v>132</v>
      </c>
      <c r="BE183" s="221">
        <f>IF(O183="základní",K183,0)</f>
        <v>0</v>
      </c>
      <c r="BF183" s="221">
        <f>IF(O183="snížená",K183,0)</f>
        <v>0</v>
      </c>
      <c r="BG183" s="221">
        <f>IF(O183="zákl. přenesená",K183,0)</f>
        <v>0</v>
      </c>
      <c r="BH183" s="221">
        <f>IF(O183="sníž. přenesená",K183,0)</f>
        <v>0</v>
      </c>
      <c r="BI183" s="221">
        <f>IF(O183="nulová",K183,0)</f>
        <v>0</v>
      </c>
      <c r="BJ183" s="18" t="s">
        <v>85</v>
      </c>
      <c r="BK183" s="221">
        <f>ROUND(P183*H183,2)</f>
        <v>0</v>
      </c>
      <c r="BL183" s="18" t="s">
        <v>140</v>
      </c>
      <c r="BM183" s="220" t="s">
        <v>730</v>
      </c>
    </row>
    <row r="184" s="2" customFormat="1">
      <c r="A184" s="39"/>
      <c r="B184" s="40"/>
      <c r="C184" s="41"/>
      <c r="D184" s="222" t="s">
        <v>142</v>
      </c>
      <c r="E184" s="41"/>
      <c r="F184" s="223" t="s">
        <v>731</v>
      </c>
      <c r="G184" s="41"/>
      <c r="H184" s="41"/>
      <c r="I184" s="224"/>
      <c r="J184" s="224"/>
      <c r="K184" s="41"/>
      <c r="L184" s="41"/>
      <c r="M184" s="45"/>
      <c r="N184" s="225"/>
      <c r="O184" s="226"/>
      <c r="P184" s="85"/>
      <c r="Q184" s="85"/>
      <c r="R184" s="85"/>
      <c r="S184" s="85"/>
      <c r="T184" s="85"/>
      <c r="U184" s="85"/>
      <c r="V184" s="85"/>
      <c r="W184" s="85"/>
      <c r="X184" s="86"/>
      <c r="Y184" s="39"/>
      <c r="Z184" s="39"/>
      <c r="AA184" s="39"/>
      <c r="AB184" s="39"/>
      <c r="AC184" s="39"/>
      <c r="AD184" s="39"/>
      <c r="AE184" s="39"/>
      <c r="AT184" s="18" t="s">
        <v>142</v>
      </c>
      <c r="AU184" s="18" t="s">
        <v>87</v>
      </c>
    </row>
    <row r="185" s="13" customFormat="1">
      <c r="A185" s="13"/>
      <c r="B185" s="227"/>
      <c r="C185" s="228"/>
      <c r="D185" s="229" t="s">
        <v>144</v>
      </c>
      <c r="E185" s="230" t="s">
        <v>20</v>
      </c>
      <c r="F185" s="231" t="s">
        <v>701</v>
      </c>
      <c r="G185" s="228"/>
      <c r="H185" s="230" t="s">
        <v>20</v>
      </c>
      <c r="I185" s="232"/>
      <c r="J185" s="232"/>
      <c r="K185" s="228"/>
      <c r="L185" s="228"/>
      <c r="M185" s="233"/>
      <c r="N185" s="234"/>
      <c r="O185" s="235"/>
      <c r="P185" s="235"/>
      <c r="Q185" s="235"/>
      <c r="R185" s="235"/>
      <c r="S185" s="235"/>
      <c r="T185" s="235"/>
      <c r="U185" s="235"/>
      <c r="V185" s="235"/>
      <c r="W185" s="235"/>
      <c r="X185" s="236"/>
      <c r="Y185" s="13"/>
      <c r="Z185" s="13"/>
      <c r="AA185" s="13"/>
      <c r="AB185" s="13"/>
      <c r="AC185" s="13"/>
      <c r="AD185" s="13"/>
      <c r="AE185" s="13"/>
      <c r="AT185" s="237" t="s">
        <v>144</v>
      </c>
      <c r="AU185" s="237" t="s">
        <v>87</v>
      </c>
      <c r="AV185" s="13" t="s">
        <v>85</v>
      </c>
      <c r="AW185" s="13" t="s">
        <v>5</v>
      </c>
      <c r="AX185" s="13" t="s">
        <v>77</v>
      </c>
      <c r="AY185" s="237" t="s">
        <v>132</v>
      </c>
    </row>
    <row r="186" s="13" customFormat="1">
      <c r="A186" s="13"/>
      <c r="B186" s="227"/>
      <c r="C186" s="228"/>
      <c r="D186" s="229" t="s">
        <v>144</v>
      </c>
      <c r="E186" s="230" t="s">
        <v>20</v>
      </c>
      <c r="F186" s="231" t="s">
        <v>360</v>
      </c>
      <c r="G186" s="228"/>
      <c r="H186" s="230" t="s">
        <v>20</v>
      </c>
      <c r="I186" s="232"/>
      <c r="J186" s="232"/>
      <c r="K186" s="228"/>
      <c r="L186" s="228"/>
      <c r="M186" s="233"/>
      <c r="N186" s="234"/>
      <c r="O186" s="235"/>
      <c r="P186" s="235"/>
      <c r="Q186" s="235"/>
      <c r="R186" s="235"/>
      <c r="S186" s="235"/>
      <c r="T186" s="235"/>
      <c r="U186" s="235"/>
      <c r="V186" s="235"/>
      <c r="W186" s="235"/>
      <c r="X186" s="236"/>
      <c r="Y186" s="13"/>
      <c r="Z186" s="13"/>
      <c r="AA186" s="13"/>
      <c r="AB186" s="13"/>
      <c r="AC186" s="13"/>
      <c r="AD186" s="13"/>
      <c r="AE186" s="13"/>
      <c r="AT186" s="237" t="s">
        <v>144</v>
      </c>
      <c r="AU186" s="237" t="s">
        <v>87</v>
      </c>
      <c r="AV186" s="13" t="s">
        <v>85</v>
      </c>
      <c r="AW186" s="13" t="s">
        <v>5</v>
      </c>
      <c r="AX186" s="13" t="s">
        <v>77</v>
      </c>
      <c r="AY186" s="237" t="s">
        <v>132</v>
      </c>
    </row>
    <row r="187" s="14" customFormat="1">
      <c r="A187" s="14"/>
      <c r="B187" s="238"/>
      <c r="C187" s="239"/>
      <c r="D187" s="229" t="s">
        <v>144</v>
      </c>
      <c r="E187" s="240" t="s">
        <v>20</v>
      </c>
      <c r="F187" s="241" t="s">
        <v>702</v>
      </c>
      <c r="G187" s="239"/>
      <c r="H187" s="242">
        <v>141.739</v>
      </c>
      <c r="I187" s="243"/>
      <c r="J187" s="243"/>
      <c r="K187" s="239"/>
      <c r="L187" s="239"/>
      <c r="M187" s="244"/>
      <c r="N187" s="245"/>
      <c r="O187" s="246"/>
      <c r="P187" s="246"/>
      <c r="Q187" s="246"/>
      <c r="R187" s="246"/>
      <c r="S187" s="246"/>
      <c r="T187" s="246"/>
      <c r="U187" s="246"/>
      <c r="V187" s="246"/>
      <c r="W187" s="246"/>
      <c r="X187" s="247"/>
      <c r="Y187" s="14"/>
      <c r="Z187" s="14"/>
      <c r="AA187" s="14"/>
      <c r="AB187" s="14"/>
      <c r="AC187" s="14"/>
      <c r="AD187" s="14"/>
      <c r="AE187" s="14"/>
      <c r="AT187" s="248" t="s">
        <v>144</v>
      </c>
      <c r="AU187" s="248" t="s">
        <v>87</v>
      </c>
      <c r="AV187" s="14" t="s">
        <v>87</v>
      </c>
      <c r="AW187" s="14" t="s">
        <v>5</v>
      </c>
      <c r="AX187" s="14" t="s">
        <v>85</v>
      </c>
      <c r="AY187" s="248" t="s">
        <v>132</v>
      </c>
    </row>
    <row r="188" s="2" customFormat="1" ht="24.15" customHeight="1">
      <c r="A188" s="39"/>
      <c r="B188" s="40"/>
      <c r="C188" s="249" t="s">
        <v>311</v>
      </c>
      <c r="D188" s="249" t="s">
        <v>175</v>
      </c>
      <c r="E188" s="250" t="s">
        <v>732</v>
      </c>
      <c r="F188" s="251" t="s">
        <v>733</v>
      </c>
      <c r="G188" s="252" t="s">
        <v>246</v>
      </c>
      <c r="H188" s="253">
        <v>163</v>
      </c>
      <c r="I188" s="254"/>
      <c r="J188" s="255"/>
      <c r="K188" s="256">
        <f>ROUND(P188*H188,2)</f>
        <v>0</v>
      </c>
      <c r="L188" s="251" t="s">
        <v>139</v>
      </c>
      <c r="M188" s="257"/>
      <c r="N188" s="258" t="s">
        <v>20</v>
      </c>
      <c r="O188" s="216" t="s">
        <v>46</v>
      </c>
      <c r="P188" s="217">
        <f>I188+J188</f>
        <v>0</v>
      </c>
      <c r="Q188" s="217">
        <f>ROUND(I188*H188,2)</f>
        <v>0</v>
      </c>
      <c r="R188" s="217">
        <f>ROUND(J188*H188,2)</f>
        <v>0</v>
      </c>
      <c r="S188" s="85"/>
      <c r="T188" s="218">
        <f>S188*H188</f>
        <v>0</v>
      </c>
      <c r="U188" s="218">
        <v>0.00011</v>
      </c>
      <c r="V188" s="218">
        <f>U188*H188</f>
        <v>0.017930000000000001</v>
      </c>
      <c r="W188" s="218">
        <v>0</v>
      </c>
      <c r="X188" s="219">
        <f>W188*H188</f>
        <v>0</v>
      </c>
      <c r="Y188" s="39"/>
      <c r="Z188" s="39"/>
      <c r="AA188" s="39"/>
      <c r="AB188" s="39"/>
      <c r="AC188" s="39"/>
      <c r="AD188" s="39"/>
      <c r="AE188" s="39"/>
      <c r="AR188" s="220" t="s">
        <v>178</v>
      </c>
      <c r="AT188" s="220" t="s">
        <v>175</v>
      </c>
      <c r="AU188" s="220" t="s">
        <v>87</v>
      </c>
      <c r="AY188" s="18" t="s">
        <v>132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18" t="s">
        <v>85</v>
      </c>
      <c r="BK188" s="221">
        <f>ROUND(P188*H188,2)</f>
        <v>0</v>
      </c>
      <c r="BL188" s="18" t="s">
        <v>140</v>
      </c>
      <c r="BM188" s="220" t="s">
        <v>734</v>
      </c>
    </row>
    <row r="189" s="14" customFormat="1">
      <c r="A189" s="14"/>
      <c r="B189" s="238"/>
      <c r="C189" s="239"/>
      <c r="D189" s="229" t="s">
        <v>144</v>
      </c>
      <c r="E189" s="239"/>
      <c r="F189" s="241" t="s">
        <v>706</v>
      </c>
      <c r="G189" s="239"/>
      <c r="H189" s="242">
        <v>163</v>
      </c>
      <c r="I189" s="243"/>
      <c r="J189" s="243"/>
      <c r="K189" s="239"/>
      <c r="L189" s="239"/>
      <c r="M189" s="244"/>
      <c r="N189" s="245"/>
      <c r="O189" s="246"/>
      <c r="P189" s="246"/>
      <c r="Q189" s="246"/>
      <c r="R189" s="246"/>
      <c r="S189" s="246"/>
      <c r="T189" s="246"/>
      <c r="U189" s="246"/>
      <c r="V189" s="246"/>
      <c r="W189" s="246"/>
      <c r="X189" s="247"/>
      <c r="Y189" s="14"/>
      <c r="Z189" s="14"/>
      <c r="AA189" s="14"/>
      <c r="AB189" s="14"/>
      <c r="AC189" s="14"/>
      <c r="AD189" s="14"/>
      <c r="AE189" s="14"/>
      <c r="AT189" s="248" t="s">
        <v>144</v>
      </c>
      <c r="AU189" s="248" t="s">
        <v>87</v>
      </c>
      <c r="AV189" s="14" t="s">
        <v>87</v>
      </c>
      <c r="AW189" s="14" t="s">
        <v>4</v>
      </c>
      <c r="AX189" s="14" t="s">
        <v>85</v>
      </c>
      <c r="AY189" s="248" t="s">
        <v>132</v>
      </c>
    </row>
    <row r="190" s="2" customFormat="1" ht="24.15" customHeight="1">
      <c r="A190" s="39"/>
      <c r="B190" s="40"/>
      <c r="C190" s="208" t="s">
        <v>315</v>
      </c>
      <c r="D190" s="208" t="s">
        <v>135</v>
      </c>
      <c r="E190" s="209" t="s">
        <v>735</v>
      </c>
      <c r="F190" s="210" t="s">
        <v>736</v>
      </c>
      <c r="G190" s="211" t="s">
        <v>246</v>
      </c>
      <c r="H190" s="212">
        <v>1240</v>
      </c>
      <c r="I190" s="213"/>
      <c r="J190" s="213"/>
      <c r="K190" s="214">
        <f>ROUND(P190*H190,2)</f>
        <v>0</v>
      </c>
      <c r="L190" s="210" t="s">
        <v>139</v>
      </c>
      <c r="M190" s="45"/>
      <c r="N190" s="215" t="s">
        <v>20</v>
      </c>
      <c r="O190" s="216" t="s">
        <v>46</v>
      </c>
      <c r="P190" s="217">
        <f>I190+J190</f>
        <v>0</v>
      </c>
      <c r="Q190" s="217">
        <f>ROUND(I190*H190,2)</f>
        <v>0</v>
      </c>
      <c r="R190" s="217">
        <f>ROUND(J190*H190,2)</f>
        <v>0</v>
      </c>
      <c r="S190" s="85"/>
      <c r="T190" s="218">
        <f>S190*H190</f>
        <v>0</v>
      </c>
      <c r="U190" s="218">
        <v>0</v>
      </c>
      <c r="V190" s="218">
        <f>U190*H190</f>
        <v>0</v>
      </c>
      <c r="W190" s="218">
        <v>0</v>
      </c>
      <c r="X190" s="219">
        <f>W190*H190</f>
        <v>0</v>
      </c>
      <c r="Y190" s="39"/>
      <c r="Z190" s="39"/>
      <c r="AA190" s="39"/>
      <c r="AB190" s="39"/>
      <c r="AC190" s="39"/>
      <c r="AD190" s="39"/>
      <c r="AE190" s="39"/>
      <c r="AR190" s="220" t="s">
        <v>140</v>
      </c>
      <c r="AT190" s="220" t="s">
        <v>135</v>
      </c>
      <c r="AU190" s="220" t="s">
        <v>87</v>
      </c>
      <c r="AY190" s="18" t="s">
        <v>132</v>
      </c>
      <c r="BE190" s="221">
        <f>IF(O190="základní",K190,0)</f>
        <v>0</v>
      </c>
      <c r="BF190" s="221">
        <f>IF(O190="snížená",K190,0)</f>
        <v>0</v>
      </c>
      <c r="BG190" s="221">
        <f>IF(O190="zákl. přenesená",K190,0)</f>
        <v>0</v>
      </c>
      <c r="BH190" s="221">
        <f>IF(O190="sníž. přenesená",K190,0)</f>
        <v>0</v>
      </c>
      <c r="BI190" s="221">
        <f>IF(O190="nulová",K190,0)</f>
        <v>0</v>
      </c>
      <c r="BJ190" s="18" t="s">
        <v>85</v>
      </c>
      <c r="BK190" s="221">
        <f>ROUND(P190*H190,2)</f>
        <v>0</v>
      </c>
      <c r="BL190" s="18" t="s">
        <v>140</v>
      </c>
      <c r="BM190" s="220" t="s">
        <v>737</v>
      </c>
    </row>
    <row r="191" s="2" customFormat="1">
      <c r="A191" s="39"/>
      <c r="B191" s="40"/>
      <c r="C191" s="41"/>
      <c r="D191" s="222" t="s">
        <v>142</v>
      </c>
      <c r="E191" s="41"/>
      <c r="F191" s="223" t="s">
        <v>738</v>
      </c>
      <c r="G191" s="41"/>
      <c r="H191" s="41"/>
      <c r="I191" s="224"/>
      <c r="J191" s="224"/>
      <c r="K191" s="41"/>
      <c r="L191" s="41"/>
      <c r="M191" s="45"/>
      <c r="N191" s="225"/>
      <c r="O191" s="226"/>
      <c r="P191" s="85"/>
      <c r="Q191" s="85"/>
      <c r="R191" s="85"/>
      <c r="S191" s="85"/>
      <c r="T191" s="85"/>
      <c r="U191" s="85"/>
      <c r="V191" s="85"/>
      <c r="W191" s="85"/>
      <c r="X191" s="86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87</v>
      </c>
    </row>
    <row r="192" s="13" customFormat="1">
      <c r="A192" s="13"/>
      <c r="B192" s="227"/>
      <c r="C192" s="228"/>
      <c r="D192" s="229" t="s">
        <v>144</v>
      </c>
      <c r="E192" s="230" t="s">
        <v>20</v>
      </c>
      <c r="F192" s="231" t="s">
        <v>701</v>
      </c>
      <c r="G192" s="228"/>
      <c r="H192" s="230" t="s">
        <v>20</v>
      </c>
      <c r="I192" s="232"/>
      <c r="J192" s="232"/>
      <c r="K192" s="228"/>
      <c r="L192" s="228"/>
      <c r="M192" s="233"/>
      <c r="N192" s="234"/>
      <c r="O192" s="235"/>
      <c r="P192" s="235"/>
      <c r="Q192" s="235"/>
      <c r="R192" s="235"/>
      <c r="S192" s="235"/>
      <c r="T192" s="235"/>
      <c r="U192" s="235"/>
      <c r="V192" s="235"/>
      <c r="W192" s="235"/>
      <c r="X192" s="236"/>
      <c r="Y192" s="13"/>
      <c r="Z192" s="13"/>
      <c r="AA192" s="13"/>
      <c r="AB192" s="13"/>
      <c r="AC192" s="13"/>
      <c r="AD192" s="13"/>
      <c r="AE192" s="13"/>
      <c r="AT192" s="237" t="s">
        <v>144</v>
      </c>
      <c r="AU192" s="237" t="s">
        <v>87</v>
      </c>
      <c r="AV192" s="13" t="s">
        <v>85</v>
      </c>
      <c r="AW192" s="13" t="s">
        <v>5</v>
      </c>
      <c r="AX192" s="13" t="s">
        <v>77</v>
      </c>
      <c r="AY192" s="237" t="s">
        <v>132</v>
      </c>
    </row>
    <row r="193" s="13" customFormat="1">
      <c r="A193" s="13"/>
      <c r="B193" s="227"/>
      <c r="C193" s="228"/>
      <c r="D193" s="229" t="s">
        <v>144</v>
      </c>
      <c r="E193" s="230" t="s">
        <v>20</v>
      </c>
      <c r="F193" s="231" t="s">
        <v>739</v>
      </c>
      <c r="G193" s="228"/>
      <c r="H193" s="230" t="s">
        <v>20</v>
      </c>
      <c r="I193" s="232"/>
      <c r="J193" s="232"/>
      <c r="K193" s="228"/>
      <c r="L193" s="228"/>
      <c r="M193" s="233"/>
      <c r="N193" s="234"/>
      <c r="O193" s="235"/>
      <c r="P193" s="235"/>
      <c r="Q193" s="235"/>
      <c r="R193" s="235"/>
      <c r="S193" s="235"/>
      <c r="T193" s="235"/>
      <c r="U193" s="235"/>
      <c r="V193" s="235"/>
      <c r="W193" s="235"/>
      <c r="X193" s="236"/>
      <c r="Y193" s="13"/>
      <c r="Z193" s="13"/>
      <c r="AA193" s="13"/>
      <c r="AB193" s="13"/>
      <c r="AC193" s="13"/>
      <c r="AD193" s="13"/>
      <c r="AE193" s="13"/>
      <c r="AT193" s="237" t="s">
        <v>144</v>
      </c>
      <c r="AU193" s="237" t="s">
        <v>87</v>
      </c>
      <c r="AV193" s="13" t="s">
        <v>85</v>
      </c>
      <c r="AW193" s="13" t="s">
        <v>5</v>
      </c>
      <c r="AX193" s="13" t="s">
        <v>77</v>
      </c>
      <c r="AY193" s="237" t="s">
        <v>132</v>
      </c>
    </row>
    <row r="194" s="14" customFormat="1">
      <c r="A194" s="14"/>
      <c r="B194" s="238"/>
      <c r="C194" s="239"/>
      <c r="D194" s="229" t="s">
        <v>144</v>
      </c>
      <c r="E194" s="240" t="s">
        <v>20</v>
      </c>
      <c r="F194" s="241" t="s">
        <v>740</v>
      </c>
      <c r="G194" s="239"/>
      <c r="H194" s="242">
        <v>1240</v>
      </c>
      <c r="I194" s="243"/>
      <c r="J194" s="243"/>
      <c r="K194" s="239"/>
      <c r="L194" s="239"/>
      <c r="M194" s="244"/>
      <c r="N194" s="245"/>
      <c r="O194" s="246"/>
      <c r="P194" s="246"/>
      <c r="Q194" s="246"/>
      <c r="R194" s="246"/>
      <c r="S194" s="246"/>
      <c r="T194" s="246"/>
      <c r="U194" s="246"/>
      <c r="V194" s="246"/>
      <c r="W194" s="246"/>
      <c r="X194" s="247"/>
      <c r="Y194" s="14"/>
      <c r="Z194" s="14"/>
      <c r="AA194" s="14"/>
      <c r="AB194" s="14"/>
      <c r="AC194" s="14"/>
      <c r="AD194" s="14"/>
      <c r="AE194" s="14"/>
      <c r="AT194" s="248" t="s">
        <v>144</v>
      </c>
      <c r="AU194" s="248" t="s">
        <v>87</v>
      </c>
      <c r="AV194" s="14" t="s">
        <v>87</v>
      </c>
      <c r="AW194" s="14" t="s">
        <v>5</v>
      </c>
      <c r="AX194" s="14" t="s">
        <v>85</v>
      </c>
      <c r="AY194" s="248" t="s">
        <v>132</v>
      </c>
    </row>
    <row r="195" s="2" customFormat="1" ht="24.15" customHeight="1">
      <c r="A195" s="39"/>
      <c r="B195" s="40"/>
      <c r="C195" s="249" t="s">
        <v>319</v>
      </c>
      <c r="D195" s="249" t="s">
        <v>175</v>
      </c>
      <c r="E195" s="250" t="s">
        <v>741</v>
      </c>
      <c r="F195" s="251" t="s">
        <v>742</v>
      </c>
      <c r="G195" s="252" t="s">
        <v>246</v>
      </c>
      <c r="H195" s="253">
        <v>1488</v>
      </c>
      <c r="I195" s="254"/>
      <c r="J195" s="255"/>
      <c r="K195" s="256">
        <f>ROUND(P195*H195,2)</f>
        <v>0</v>
      </c>
      <c r="L195" s="251" t="s">
        <v>139</v>
      </c>
      <c r="M195" s="257"/>
      <c r="N195" s="258" t="s">
        <v>20</v>
      </c>
      <c r="O195" s="216" t="s">
        <v>46</v>
      </c>
      <c r="P195" s="217">
        <f>I195+J195</f>
        <v>0</v>
      </c>
      <c r="Q195" s="217">
        <f>ROUND(I195*H195,2)</f>
        <v>0</v>
      </c>
      <c r="R195" s="217">
        <f>ROUND(J195*H195,2)</f>
        <v>0</v>
      </c>
      <c r="S195" s="85"/>
      <c r="T195" s="218">
        <f>S195*H195</f>
        <v>0</v>
      </c>
      <c r="U195" s="218">
        <v>4.0000000000000003E-05</v>
      </c>
      <c r="V195" s="218">
        <f>U195*H195</f>
        <v>0.059520000000000003</v>
      </c>
      <c r="W195" s="218">
        <v>0</v>
      </c>
      <c r="X195" s="219">
        <f>W195*H195</f>
        <v>0</v>
      </c>
      <c r="Y195" s="39"/>
      <c r="Z195" s="39"/>
      <c r="AA195" s="39"/>
      <c r="AB195" s="39"/>
      <c r="AC195" s="39"/>
      <c r="AD195" s="39"/>
      <c r="AE195" s="39"/>
      <c r="AR195" s="220" t="s">
        <v>178</v>
      </c>
      <c r="AT195" s="220" t="s">
        <v>175</v>
      </c>
      <c r="AU195" s="220" t="s">
        <v>87</v>
      </c>
      <c r="AY195" s="18" t="s">
        <v>132</v>
      </c>
      <c r="BE195" s="221">
        <f>IF(O195="základní",K195,0)</f>
        <v>0</v>
      </c>
      <c r="BF195" s="221">
        <f>IF(O195="snížená",K195,0)</f>
        <v>0</v>
      </c>
      <c r="BG195" s="221">
        <f>IF(O195="zákl. přenesená",K195,0)</f>
        <v>0</v>
      </c>
      <c r="BH195" s="221">
        <f>IF(O195="sníž. přenesená",K195,0)</f>
        <v>0</v>
      </c>
      <c r="BI195" s="221">
        <f>IF(O195="nulová",K195,0)</f>
        <v>0</v>
      </c>
      <c r="BJ195" s="18" t="s">
        <v>85</v>
      </c>
      <c r="BK195" s="221">
        <f>ROUND(P195*H195,2)</f>
        <v>0</v>
      </c>
      <c r="BL195" s="18" t="s">
        <v>140</v>
      </c>
      <c r="BM195" s="220" t="s">
        <v>743</v>
      </c>
    </row>
    <row r="196" s="14" customFormat="1">
      <c r="A196" s="14"/>
      <c r="B196" s="238"/>
      <c r="C196" s="239"/>
      <c r="D196" s="229" t="s">
        <v>144</v>
      </c>
      <c r="E196" s="239"/>
      <c r="F196" s="241" t="s">
        <v>744</v>
      </c>
      <c r="G196" s="239"/>
      <c r="H196" s="242">
        <v>1488</v>
      </c>
      <c r="I196" s="243"/>
      <c r="J196" s="243"/>
      <c r="K196" s="239"/>
      <c r="L196" s="239"/>
      <c r="M196" s="244"/>
      <c r="N196" s="245"/>
      <c r="O196" s="246"/>
      <c r="P196" s="246"/>
      <c r="Q196" s="246"/>
      <c r="R196" s="246"/>
      <c r="S196" s="246"/>
      <c r="T196" s="246"/>
      <c r="U196" s="246"/>
      <c r="V196" s="246"/>
      <c r="W196" s="246"/>
      <c r="X196" s="247"/>
      <c r="Y196" s="14"/>
      <c r="Z196" s="14"/>
      <c r="AA196" s="14"/>
      <c r="AB196" s="14"/>
      <c r="AC196" s="14"/>
      <c r="AD196" s="14"/>
      <c r="AE196" s="14"/>
      <c r="AT196" s="248" t="s">
        <v>144</v>
      </c>
      <c r="AU196" s="248" t="s">
        <v>87</v>
      </c>
      <c r="AV196" s="14" t="s">
        <v>87</v>
      </c>
      <c r="AW196" s="14" t="s">
        <v>4</v>
      </c>
      <c r="AX196" s="14" t="s">
        <v>85</v>
      </c>
      <c r="AY196" s="248" t="s">
        <v>132</v>
      </c>
    </row>
    <row r="197" s="12" customFormat="1" ht="22.8" customHeight="1">
      <c r="A197" s="12"/>
      <c r="B197" s="191"/>
      <c r="C197" s="192"/>
      <c r="D197" s="193" t="s">
        <v>76</v>
      </c>
      <c r="E197" s="206" t="s">
        <v>480</v>
      </c>
      <c r="F197" s="206" t="s">
        <v>481</v>
      </c>
      <c r="G197" s="192"/>
      <c r="H197" s="192"/>
      <c r="I197" s="195"/>
      <c r="J197" s="195"/>
      <c r="K197" s="207">
        <f>BK197</f>
        <v>0</v>
      </c>
      <c r="L197" s="192"/>
      <c r="M197" s="197"/>
      <c r="N197" s="198"/>
      <c r="O197" s="199"/>
      <c r="P197" s="199"/>
      <c r="Q197" s="200">
        <f>SUM(Q198:Q210)</f>
        <v>0</v>
      </c>
      <c r="R197" s="200">
        <f>SUM(R198:R210)</f>
        <v>0</v>
      </c>
      <c r="S197" s="199"/>
      <c r="T197" s="201">
        <f>SUM(T198:T210)</f>
        <v>0</v>
      </c>
      <c r="U197" s="199"/>
      <c r="V197" s="201">
        <f>SUM(V198:V210)</f>
        <v>0.352796</v>
      </c>
      <c r="W197" s="199"/>
      <c r="X197" s="202">
        <f>SUM(X198:X210)</f>
        <v>0</v>
      </c>
      <c r="Y197" s="12"/>
      <c r="Z197" s="12"/>
      <c r="AA197" s="12"/>
      <c r="AB197" s="12"/>
      <c r="AC197" s="12"/>
      <c r="AD197" s="12"/>
      <c r="AE197" s="12"/>
      <c r="AR197" s="203" t="s">
        <v>85</v>
      </c>
      <c r="AT197" s="204" t="s">
        <v>76</v>
      </c>
      <c r="AU197" s="204" t="s">
        <v>85</v>
      </c>
      <c r="AY197" s="203" t="s">
        <v>132</v>
      </c>
      <c r="BK197" s="205">
        <f>SUM(BK198:BK210)</f>
        <v>0</v>
      </c>
    </row>
    <row r="198" s="2" customFormat="1" ht="24.15" customHeight="1">
      <c r="A198" s="39"/>
      <c r="B198" s="40"/>
      <c r="C198" s="208" t="s">
        <v>323</v>
      </c>
      <c r="D198" s="208" t="s">
        <v>135</v>
      </c>
      <c r="E198" s="209" t="s">
        <v>745</v>
      </c>
      <c r="F198" s="210" t="s">
        <v>746</v>
      </c>
      <c r="G198" s="211" t="s">
        <v>138</v>
      </c>
      <c r="H198" s="212">
        <v>2</v>
      </c>
      <c r="I198" s="213"/>
      <c r="J198" s="213"/>
      <c r="K198" s="214">
        <f>ROUND(P198*H198,2)</f>
        <v>0</v>
      </c>
      <c r="L198" s="210" t="s">
        <v>139</v>
      </c>
      <c r="M198" s="45"/>
      <c r="N198" s="215" t="s">
        <v>20</v>
      </c>
      <c r="O198" s="216" t="s">
        <v>46</v>
      </c>
      <c r="P198" s="217">
        <f>I198+J198</f>
        <v>0</v>
      </c>
      <c r="Q198" s="217">
        <f>ROUND(I198*H198,2)</f>
        <v>0</v>
      </c>
      <c r="R198" s="217">
        <f>ROUND(J198*H198,2)</f>
        <v>0</v>
      </c>
      <c r="S198" s="85"/>
      <c r="T198" s="218">
        <f>S198*H198</f>
        <v>0</v>
      </c>
      <c r="U198" s="218">
        <v>0.048430000000000001</v>
      </c>
      <c r="V198" s="218">
        <f>U198*H198</f>
        <v>0.096860000000000002</v>
      </c>
      <c r="W198" s="218">
        <v>0</v>
      </c>
      <c r="X198" s="219">
        <f>W198*H198</f>
        <v>0</v>
      </c>
      <c r="Y198" s="39"/>
      <c r="Z198" s="39"/>
      <c r="AA198" s="39"/>
      <c r="AB198" s="39"/>
      <c r="AC198" s="39"/>
      <c r="AD198" s="39"/>
      <c r="AE198" s="39"/>
      <c r="AR198" s="220" t="s">
        <v>140</v>
      </c>
      <c r="AT198" s="220" t="s">
        <v>135</v>
      </c>
      <c r="AU198" s="220" t="s">
        <v>87</v>
      </c>
      <c r="AY198" s="18" t="s">
        <v>132</v>
      </c>
      <c r="BE198" s="221">
        <f>IF(O198="základní",K198,0)</f>
        <v>0</v>
      </c>
      <c r="BF198" s="221">
        <f>IF(O198="snížená",K198,0)</f>
        <v>0</v>
      </c>
      <c r="BG198" s="221">
        <f>IF(O198="zákl. přenesená",K198,0)</f>
        <v>0</v>
      </c>
      <c r="BH198" s="221">
        <f>IF(O198="sníž. přenesená",K198,0)</f>
        <v>0</v>
      </c>
      <c r="BI198" s="221">
        <f>IF(O198="nulová",K198,0)</f>
        <v>0</v>
      </c>
      <c r="BJ198" s="18" t="s">
        <v>85</v>
      </c>
      <c r="BK198" s="221">
        <f>ROUND(P198*H198,2)</f>
        <v>0</v>
      </c>
      <c r="BL198" s="18" t="s">
        <v>140</v>
      </c>
      <c r="BM198" s="220" t="s">
        <v>747</v>
      </c>
    </row>
    <row r="199" s="2" customFormat="1">
      <c r="A199" s="39"/>
      <c r="B199" s="40"/>
      <c r="C199" s="41"/>
      <c r="D199" s="222" t="s">
        <v>142</v>
      </c>
      <c r="E199" s="41"/>
      <c r="F199" s="223" t="s">
        <v>748</v>
      </c>
      <c r="G199" s="41"/>
      <c r="H199" s="41"/>
      <c r="I199" s="224"/>
      <c r="J199" s="224"/>
      <c r="K199" s="41"/>
      <c r="L199" s="41"/>
      <c r="M199" s="45"/>
      <c r="N199" s="225"/>
      <c r="O199" s="226"/>
      <c r="P199" s="85"/>
      <c r="Q199" s="85"/>
      <c r="R199" s="85"/>
      <c r="S199" s="85"/>
      <c r="T199" s="85"/>
      <c r="U199" s="85"/>
      <c r="V199" s="85"/>
      <c r="W199" s="85"/>
      <c r="X199" s="86"/>
      <c r="Y199" s="39"/>
      <c r="Z199" s="39"/>
      <c r="AA199" s="39"/>
      <c r="AB199" s="39"/>
      <c r="AC199" s="39"/>
      <c r="AD199" s="39"/>
      <c r="AE199" s="39"/>
      <c r="AT199" s="18" t="s">
        <v>142</v>
      </c>
      <c r="AU199" s="18" t="s">
        <v>87</v>
      </c>
    </row>
    <row r="200" s="13" customFormat="1">
      <c r="A200" s="13"/>
      <c r="B200" s="227"/>
      <c r="C200" s="228"/>
      <c r="D200" s="229" t="s">
        <v>144</v>
      </c>
      <c r="E200" s="230" t="s">
        <v>20</v>
      </c>
      <c r="F200" s="231" t="s">
        <v>749</v>
      </c>
      <c r="G200" s="228"/>
      <c r="H200" s="230" t="s">
        <v>20</v>
      </c>
      <c r="I200" s="232"/>
      <c r="J200" s="232"/>
      <c r="K200" s="228"/>
      <c r="L200" s="228"/>
      <c r="M200" s="233"/>
      <c r="N200" s="234"/>
      <c r="O200" s="235"/>
      <c r="P200" s="235"/>
      <c r="Q200" s="235"/>
      <c r="R200" s="235"/>
      <c r="S200" s="235"/>
      <c r="T200" s="235"/>
      <c r="U200" s="235"/>
      <c r="V200" s="235"/>
      <c r="W200" s="235"/>
      <c r="X200" s="236"/>
      <c r="Y200" s="13"/>
      <c r="Z200" s="13"/>
      <c r="AA200" s="13"/>
      <c r="AB200" s="13"/>
      <c r="AC200" s="13"/>
      <c r="AD200" s="13"/>
      <c r="AE200" s="13"/>
      <c r="AT200" s="237" t="s">
        <v>144</v>
      </c>
      <c r="AU200" s="237" t="s">
        <v>87</v>
      </c>
      <c r="AV200" s="13" t="s">
        <v>85</v>
      </c>
      <c r="AW200" s="13" t="s">
        <v>5</v>
      </c>
      <c r="AX200" s="13" t="s">
        <v>77</v>
      </c>
      <c r="AY200" s="237" t="s">
        <v>132</v>
      </c>
    </row>
    <row r="201" s="14" customFormat="1">
      <c r="A201" s="14"/>
      <c r="B201" s="238"/>
      <c r="C201" s="239"/>
      <c r="D201" s="229" t="s">
        <v>144</v>
      </c>
      <c r="E201" s="240" t="s">
        <v>20</v>
      </c>
      <c r="F201" s="241" t="s">
        <v>146</v>
      </c>
      <c r="G201" s="239"/>
      <c r="H201" s="242">
        <v>2</v>
      </c>
      <c r="I201" s="243"/>
      <c r="J201" s="243"/>
      <c r="K201" s="239"/>
      <c r="L201" s="239"/>
      <c r="M201" s="244"/>
      <c r="N201" s="245"/>
      <c r="O201" s="246"/>
      <c r="P201" s="246"/>
      <c r="Q201" s="246"/>
      <c r="R201" s="246"/>
      <c r="S201" s="246"/>
      <c r="T201" s="246"/>
      <c r="U201" s="246"/>
      <c r="V201" s="246"/>
      <c r="W201" s="246"/>
      <c r="X201" s="247"/>
      <c r="Y201" s="14"/>
      <c r="Z201" s="14"/>
      <c r="AA201" s="14"/>
      <c r="AB201" s="14"/>
      <c r="AC201" s="14"/>
      <c r="AD201" s="14"/>
      <c r="AE201" s="14"/>
      <c r="AT201" s="248" t="s">
        <v>144</v>
      </c>
      <c r="AU201" s="248" t="s">
        <v>87</v>
      </c>
      <c r="AV201" s="14" t="s">
        <v>87</v>
      </c>
      <c r="AW201" s="14" t="s">
        <v>5</v>
      </c>
      <c r="AX201" s="14" t="s">
        <v>85</v>
      </c>
      <c r="AY201" s="248" t="s">
        <v>132</v>
      </c>
    </row>
    <row r="202" s="2" customFormat="1">
      <c r="A202" s="39"/>
      <c r="B202" s="40"/>
      <c r="C202" s="208" t="s">
        <v>327</v>
      </c>
      <c r="D202" s="208" t="s">
        <v>135</v>
      </c>
      <c r="E202" s="209" t="s">
        <v>496</v>
      </c>
      <c r="F202" s="210" t="s">
        <v>497</v>
      </c>
      <c r="G202" s="211" t="s">
        <v>498</v>
      </c>
      <c r="H202" s="212">
        <v>0.17999999999999999</v>
      </c>
      <c r="I202" s="213"/>
      <c r="J202" s="213"/>
      <c r="K202" s="214">
        <f>ROUND(P202*H202,2)</f>
        <v>0</v>
      </c>
      <c r="L202" s="210" t="s">
        <v>139</v>
      </c>
      <c r="M202" s="45"/>
      <c r="N202" s="215" t="s">
        <v>20</v>
      </c>
      <c r="O202" s="216" t="s">
        <v>46</v>
      </c>
      <c r="P202" s="217">
        <f>I202+J202</f>
        <v>0</v>
      </c>
      <c r="Q202" s="217">
        <f>ROUND(I202*H202,2)</f>
        <v>0</v>
      </c>
      <c r="R202" s="217">
        <f>ROUND(J202*H202,2)</f>
        <v>0</v>
      </c>
      <c r="S202" s="85"/>
      <c r="T202" s="218">
        <f>S202*H202</f>
        <v>0</v>
      </c>
      <c r="U202" s="218">
        <v>0.0051999999999999998</v>
      </c>
      <c r="V202" s="218">
        <f>U202*H202</f>
        <v>0.00093599999999999987</v>
      </c>
      <c r="W202" s="218">
        <v>0</v>
      </c>
      <c r="X202" s="219">
        <f>W202*H202</f>
        <v>0</v>
      </c>
      <c r="Y202" s="39"/>
      <c r="Z202" s="39"/>
      <c r="AA202" s="39"/>
      <c r="AB202" s="39"/>
      <c r="AC202" s="39"/>
      <c r="AD202" s="39"/>
      <c r="AE202" s="39"/>
      <c r="AR202" s="220" t="s">
        <v>140</v>
      </c>
      <c r="AT202" s="220" t="s">
        <v>135</v>
      </c>
      <c r="AU202" s="220" t="s">
        <v>87</v>
      </c>
      <c r="AY202" s="18" t="s">
        <v>132</v>
      </c>
      <c r="BE202" s="221">
        <f>IF(O202="základní",K202,0)</f>
        <v>0</v>
      </c>
      <c r="BF202" s="221">
        <f>IF(O202="snížená",K202,0)</f>
        <v>0</v>
      </c>
      <c r="BG202" s="221">
        <f>IF(O202="zákl. přenesená",K202,0)</f>
        <v>0</v>
      </c>
      <c r="BH202" s="221">
        <f>IF(O202="sníž. přenesená",K202,0)</f>
        <v>0</v>
      </c>
      <c r="BI202" s="221">
        <f>IF(O202="nulová",K202,0)</f>
        <v>0</v>
      </c>
      <c r="BJ202" s="18" t="s">
        <v>85</v>
      </c>
      <c r="BK202" s="221">
        <f>ROUND(P202*H202,2)</f>
        <v>0</v>
      </c>
      <c r="BL202" s="18" t="s">
        <v>140</v>
      </c>
      <c r="BM202" s="220" t="s">
        <v>750</v>
      </c>
    </row>
    <row r="203" s="2" customFormat="1">
      <c r="A203" s="39"/>
      <c r="B203" s="40"/>
      <c r="C203" s="41"/>
      <c r="D203" s="222" t="s">
        <v>142</v>
      </c>
      <c r="E203" s="41"/>
      <c r="F203" s="223" t="s">
        <v>500</v>
      </c>
      <c r="G203" s="41"/>
      <c r="H203" s="41"/>
      <c r="I203" s="224"/>
      <c r="J203" s="224"/>
      <c r="K203" s="41"/>
      <c r="L203" s="41"/>
      <c r="M203" s="45"/>
      <c r="N203" s="225"/>
      <c r="O203" s="226"/>
      <c r="P203" s="85"/>
      <c r="Q203" s="85"/>
      <c r="R203" s="85"/>
      <c r="S203" s="85"/>
      <c r="T203" s="85"/>
      <c r="U203" s="85"/>
      <c r="V203" s="85"/>
      <c r="W203" s="85"/>
      <c r="X203" s="86"/>
      <c r="Y203" s="39"/>
      <c r="Z203" s="39"/>
      <c r="AA203" s="39"/>
      <c r="AB203" s="39"/>
      <c r="AC203" s="39"/>
      <c r="AD203" s="39"/>
      <c r="AE203" s="39"/>
      <c r="AT203" s="18" t="s">
        <v>142</v>
      </c>
      <c r="AU203" s="18" t="s">
        <v>87</v>
      </c>
    </row>
    <row r="204" s="13" customFormat="1">
      <c r="A204" s="13"/>
      <c r="B204" s="227"/>
      <c r="C204" s="228"/>
      <c r="D204" s="229" t="s">
        <v>144</v>
      </c>
      <c r="E204" s="230" t="s">
        <v>20</v>
      </c>
      <c r="F204" s="231" t="s">
        <v>751</v>
      </c>
      <c r="G204" s="228"/>
      <c r="H204" s="230" t="s">
        <v>20</v>
      </c>
      <c r="I204" s="232"/>
      <c r="J204" s="232"/>
      <c r="K204" s="228"/>
      <c r="L204" s="228"/>
      <c r="M204" s="233"/>
      <c r="N204" s="234"/>
      <c r="O204" s="235"/>
      <c r="P204" s="235"/>
      <c r="Q204" s="235"/>
      <c r="R204" s="235"/>
      <c r="S204" s="235"/>
      <c r="T204" s="235"/>
      <c r="U204" s="235"/>
      <c r="V204" s="235"/>
      <c r="W204" s="235"/>
      <c r="X204" s="236"/>
      <c r="Y204" s="13"/>
      <c r="Z204" s="13"/>
      <c r="AA204" s="13"/>
      <c r="AB204" s="13"/>
      <c r="AC204" s="13"/>
      <c r="AD204" s="13"/>
      <c r="AE204" s="13"/>
      <c r="AT204" s="237" t="s">
        <v>144</v>
      </c>
      <c r="AU204" s="237" t="s">
        <v>87</v>
      </c>
      <c r="AV204" s="13" t="s">
        <v>85</v>
      </c>
      <c r="AW204" s="13" t="s">
        <v>5</v>
      </c>
      <c r="AX204" s="13" t="s">
        <v>77</v>
      </c>
      <c r="AY204" s="237" t="s">
        <v>132</v>
      </c>
    </row>
    <row r="205" s="13" customFormat="1">
      <c r="A205" s="13"/>
      <c r="B205" s="227"/>
      <c r="C205" s="228"/>
      <c r="D205" s="229" t="s">
        <v>144</v>
      </c>
      <c r="E205" s="230" t="s">
        <v>20</v>
      </c>
      <c r="F205" s="231" t="s">
        <v>752</v>
      </c>
      <c r="G205" s="228"/>
      <c r="H205" s="230" t="s">
        <v>20</v>
      </c>
      <c r="I205" s="232"/>
      <c r="J205" s="232"/>
      <c r="K205" s="228"/>
      <c r="L205" s="228"/>
      <c r="M205" s="233"/>
      <c r="N205" s="234"/>
      <c r="O205" s="235"/>
      <c r="P205" s="235"/>
      <c r="Q205" s="235"/>
      <c r="R205" s="235"/>
      <c r="S205" s="235"/>
      <c r="T205" s="235"/>
      <c r="U205" s="235"/>
      <c r="V205" s="235"/>
      <c r="W205" s="235"/>
      <c r="X205" s="236"/>
      <c r="Y205" s="13"/>
      <c r="Z205" s="13"/>
      <c r="AA205" s="13"/>
      <c r="AB205" s="13"/>
      <c r="AC205" s="13"/>
      <c r="AD205" s="13"/>
      <c r="AE205" s="13"/>
      <c r="AT205" s="237" t="s">
        <v>144</v>
      </c>
      <c r="AU205" s="237" t="s">
        <v>87</v>
      </c>
      <c r="AV205" s="13" t="s">
        <v>85</v>
      </c>
      <c r="AW205" s="13" t="s">
        <v>5</v>
      </c>
      <c r="AX205" s="13" t="s">
        <v>77</v>
      </c>
      <c r="AY205" s="237" t="s">
        <v>132</v>
      </c>
    </row>
    <row r="206" s="14" customFormat="1">
      <c r="A206" s="14"/>
      <c r="B206" s="238"/>
      <c r="C206" s="239"/>
      <c r="D206" s="229" t="s">
        <v>144</v>
      </c>
      <c r="E206" s="240" t="s">
        <v>20</v>
      </c>
      <c r="F206" s="241" t="s">
        <v>753</v>
      </c>
      <c r="G206" s="239"/>
      <c r="H206" s="242">
        <v>0.17999999999999999</v>
      </c>
      <c r="I206" s="243"/>
      <c r="J206" s="243"/>
      <c r="K206" s="239"/>
      <c r="L206" s="239"/>
      <c r="M206" s="244"/>
      <c r="N206" s="245"/>
      <c r="O206" s="246"/>
      <c r="P206" s="246"/>
      <c r="Q206" s="246"/>
      <c r="R206" s="246"/>
      <c r="S206" s="246"/>
      <c r="T206" s="246"/>
      <c r="U206" s="246"/>
      <c r="V206" s="246"/>
      <c r="W206" s="246"/>
      <c r="X206" s="247"/>
      <c r="Y206" s="14"/>
      <c r="Z206" s="14"/>
      <c r="AA206" s="14"/>
      <c r="AB206" s="14"/>
      <c r="AC206" s="14"/>
      <c r="AD206" s="14"/>
      <c r="AE206" s="14"/>
      <c r="AT206" s="248" t="s">
        <v>144</v>
      </c>
      <c r="AU206" s="248" t="s">
        <v>87</v>
      </c>
      <c r="AV206" s="14" t="s">
        <v>87</v>
      </c>
      <c r="AW206" s="14" t="s">
        <v>5</v>
      </c>
      <c r="AX206" s="14" t="s">
        <v>85</v>
      </c>
      <c r="AY206" s="248" t="s">
        <v>132</v>
      </c>
    </row>
    <row r="207" s="2" customFormat="1" ht="24.15" customHeight="1">
      <c r="A207" s="39"/>
      <c r="B207" s="40"/>
      <c r="C207" s="208" t="s">
        <v>331</v>
      </c>
      <c r="D207" s="208" t="s">
        <v>135</v>
      </c>
      <c r="E207" s="209" t="s">
        <v>754</v>
      </c>
      <c r="F207" s="210" t="s">
        <v>755</v>
      </c>
      <c r="G207" s="211" t="s">
        <v>138</v>
      </c>
      <c r="H207" s="212">
        <v>75</v>
      </c>
      <c r="I207" s="213"/>
      <c r="J207" s="213"/>
      <c r="K207" s="214">
        <f>ROUND(P207*H207,2)</f>
        <v>0</v>
      </c>
      <c r="L207" s="210" t="s">
        <v>139</v>
      </c>
      <c r="M207" s="45"/>
      <c r="N207" s="215" t="s">
        <v>20</v>
      </c>
      <c r="O207" s="216" t="s">
        <v>46</v>
      </c>
      <c r="P207" s="217">
        <f>I207+J207</f>
        <v>0</v>
      </c>
      <c r="Q207" s="217">
        <f>ROUND(I207*H207,2)</f>
        <v>0</v>
      </c>
      <c r="R207" s="217">
        <f>ROUND(J207*H207,2)</f>
        <v>0</v>
      </c>
      <c r="S207" s="85"/>
      <c r="T207" s="218">
        <f>S207*H207</f>
        <v>0</v>
      </c>
      <c r="U207" s="218">
        <v>0.0033999999999999998</v>
      </c>
      <c r="V207" s="218">
        <f>U207*H207</f>
        <v>0.255</v>
      </c>
      <c r="W207" s="218">
        <v>0</v>
      </c>
      <c r="X207" s="219">
        <f>W207*H207</f>
        <v>0</v>
      </c>
      <c r="Y207" s="39"/>
      <c r="Z207" s="39"/>
      <c r="AA207" s="39"/>
      <c r="AB207" s="39"/>
      <c r="AC207" s="39"/>
      <c r="AD207" s="39"/>
      <c r="AE207" s="39"/>
      <c r="AR207" s="220" t="s">
        <v>140</v>
      </c>
      <c r="AT207" s="220" t="s">
        <v>135</v>
      </c>
      <c r="AU207" s="220" t="s">
        <v>87</v>
      </c>
      <c r="AY207" s="18" t="s">
        <v>132</v>
      </c>
      <c r="BE207" s="221">
        <f>IF(O207="základní",K207,0)</f>
        <v>0</v>
      </c>
      <c r="BF207" s="221">
        <f>IF(O207="snížená",K207,0)</f>
        <v>0</v>
      </c>
      <c r="BG207" s="221">
        <f>IF(O207="zákl. přenesená",K207,0)</f>
        <v>0</v>
      </c>
      <c r="BH207" s="221">
        <f>IF(O207="sníž. přenesená",K207,0)</f>
        <v>0</v>
      </c>
      <c r="BI207" s="221">
        <f>IF(O207="nulová",K207,0)</f>
        <v>0</v>
      </c>
      <c r="BJ207" s="18" t="s">
        <v>85</v>
      </c>
      <c r="BK207" s="221">
        <f>ROUND(P207*H207,2)</f>
        <v>0</v>
      </c>
      <c r="BL207" s="18" t="s">
        <v>140</v>
      </c>
      <c r="BM207" s="220" t="s">
        <v>756</v>
      </c>
    </row>
    <row r="208" s="2" customFormat="1">
      <c r="A208" s="39"/>
      <c r="B208" s="40"/>
      <c r="C208" s="41"/>
      <c r="D208" s="222" t="s">
        <v>142</v>
      </c>
      <c r="E208" s="41"/>
      <c r="F208" s="223" t="s">
        <v>757</v>
      </c>
      <c r="G208" s="41"/>
      <c r="H208" s="41"/>
      <c r="I208" s="224"/>
      <c r="J208" s="224"/>
      <c r="K208" s="41"/>
      <c r="L208" s="41"/>
      <c r="M208" s="45"/>
      <c r="N208" s="225"/>
      <c r="O208" s="226"/>
      <c r="P208" s="85"/>
      <c r="Q208" s="85"/>
      <c r="R208" s="85"/>
      <c r="S208" s="85"/>
      <c r="T208" s="85"/>
      <c r="U208" s="85"/>
      <c r="V208" s="85"/>
      <c r="W208" s="85"/>
      <c r="X208" s="86"/>
      <c r="Y208" s="39"/>
      <c r="Z208" s="39"/>
      <c r="AA208" s="39"/>
      <c r="AB208" s="39"/>
      <c r="AC208" s="39"/>
      <c r="AD208" s="39"/>
      <c r="AE208" s="39"/>
      <c r="AT208" s="18" t="s">
        <v>142</v>
      </c>
      <c r="AU208" s="18" t="s">
        <v>87</v>
      </c>
    </row>
    <row r="209" s="13" customFormat="1">
      <c r="A209" s="13"/>
      <c r="B209" s="227"/>
      <c r="C209" s="228"/>
      <c r="D209" s="229" t="s">
        <v>144</v>
      </c>
      <c r="E209" s="230" t="s">
        <v>20</v>
      </c>
      <c r="F209" s="231" t="s">
        <v>758</v>
      </c>
      <c r="G209" s="228"/>
      <c r="H209" s="230" t="s">
        <v>20</v>
      </c>
      <c r="I209" s="232"/>
      <c r="J209" s="232"/>
      <c r="K209" s="228"/>
      <c r="L209" s="228"/>
      <c r="M209" s="233"/>
      <c r="N209" s="234"/>
      <c r="O209" s="235"/>
      <c r="P209" s="235"/>
      <c r="Q209" s="235"/>
      <c r="R209" s="235"/>
      <c r="S209" s="235"/>
      <c r="T209" s="235"/>
      <c r="U209" s="235"/>
      <c r="V209" s="235"/>
      <c r="W209" s="235"/>
      <c r="X209" s="236"/>
      <c r="Y209" s="13"/>
      <c r="Z209" s="13"/>
      <c r="AA209" s="13"/>
      <c r="AB209" s="13"/>
      <c r="AC209" s="13"/>
      <c r="AD209" s="13"/>
      <c r="AE209" s="13"/>
      <c r="AT209" s="237" t="s">
        <v>144</v>
      </c>
      <c r="AU209" s="237" t="s">
        <v>87</v>
      </c>
      <c r="AV209" s="13" t="s">
        <v>85</v>
      </c>
      <c r="AW209" s="13" t="s">
        <v>5</v>
      </c>
      <c r="AX209" s="13" t="s">
        <v>77</v>
      </c>
      <c r="AY209" s="237" t="s">
        <v>132</v>
      </c>
    </row>
    <row r="210" s="14" customFormat="1">
      <c r="A210" s="14"/>
      <c r="B210" s="238"/>
      <c r="C210" s="239"/>
      <c r="D210" s="229" t="s">
        <v>144</v>
      </c>
      <c r="E210" s="240" t="s">
        <v>20</v>
      </c>
      <c r="F210" s="241" t="s">
        <v>759</v>
      </c>
      <c r="G210" s="239"/>
      <c r="H210" s="242">
        <v>75</v>
      </c>
      <c r="I210" s="243"/>
      <c r="J210" s="243"/>
      <c r="K210" s="239"/>
      <c r="L210" s="239"/>
      <c r="M210" s="244"/>
      <c r="N210" s="245"/>
      <c r="O210" s="246"/>
      <c r="P210" s="246"/>
      <c r="Q210" s="246"/>
      <c r="R210" s="246"/>
      <c r="S210" s="246"/>
      <c r="T210" s="246"/>
      <c r="U210" s="246"/>
      <c r="V210" s="246"/>
      <c r="W210" s="246"/>
      <c r="X210" s="247"/>
      <c r="Y210" s="14"/>
      <c r="Z210" s="14"/>
      <c r="AA210" s="14"/>
      <c r="AB210" s="14"/>
      <c r="AC210" s="14"/>
      <c r="AD210" s="14"/>
      <c r="AE210" s="14"/>
      <c r="AT210" s="248" t="s">
        <v>144</v>
      </c>
      <c r="AU210" s="248" t="s">
        <v>87</v>
      </c>
      <c r="AV210" s="14" t="s">
        <v>87</v>
      </c>
      <c r="AW210" s="14" t="s">
        <v>5</v>
      </c>
      <c r="AX210" s="14" t="s">
        <v>85</v>
      </c>
      <c r="AY210" s="248" t="s">
        <v>132</v>
      </c>
    </row>
    <row r="211" s="12" customFormat="1" ht="22.8" customHeight="1">
      <c r="A211" s="12"/>
      <c r="B211" s="191"/>
      <c r="C211" s="192"/>
      <c r="D211" s="193" t="s">
        <v>76</v>
      </c>
      <c r="E211" s="206" t="s">
        <v>760</v>
      </c>
      <c r="F211" s="206" t="s">
        <v>761</v>
      </c>
      <c r="G211" s="192"/>
      <c r="H211" s="192"/>
      <c r="I211" s="195"/>
      <c r="J211" s="195"/>
      <c r="K211" s="207">
        <f>BK211</f>
        <v>0</v>
      </c>
      <c r="L211" s="192"/>
      <c r="M211" s="197"/>
      <c r="N211" s="198"/>
      <c r="O211" s="199"/>
      <c r="P211" s="199"/>
      <c r="Q211" s="200">
        <f>SUM(Q212:Q254)</f>
        <v>0</v>
      </c>
      <c r="R211" s="200">
        <f>SUM(R212:R254)</f>
        <v>0</v>
      </c>
      <c r="S211" s="199"/>
      <c r="T211" s="201">
        <f>SUM(T212:T254)</f>
        <v>0</v>
      </c>
      <c r="U211" s="199"/>
      <c r="V211" s="201">
        <f>SUM(V212:V254)</f>
        <v>0.025920000000000002</v>
      </c>
      <c r="W211" s="199"/>
      <c r="X211" s="202">
        <f>SUM(X212:X254)</f>
        <v>0</v>
      </c>
      <c r="Y211" s="12"/>
      <c r="Z211" s="12"/>
      <c r="AA211" s="12"/>
      <c r="AB211" s="12"/>
      <c r="AC211" s="12"/>
      <c r="AD211" s="12"/>
      <c r="AE211" s="12"/>
      <c r="AR211" s="203" t="s">
        <v>85</v>
      </c>
      <c r="AT211" s="204" t="s">
        <v>76</v>
      </c>
      <c r="AU211" s="204" t="s">
        <v>85</v>
      </c>
      <c r="AY211" s="203" t="s">
        <v>132</v>
      </c>
      <c r="BK211" s="205">
        <f>SUM(BK212:BK254)</f>
        <v>0</v>
      </c>
    </row>
    <row r="212" s="2" customFormat="1">
      <c r="A212" s="39"/>
      <c r="B212" s="40"/>
      <c r="C212" s="208" t="s">
        <v>335</v>
      </c>
      <c r="D212" s="208" t="s">
        <v>135</v>
      </c>
      <c r="E212" s="209" t="s">
        <v>762</v>
      </c>
      <c r="F212" s="210" t="s">
        <v>763</v>
      </c>
      <c r="G212" s="211" t="s">
        <v>138</v>
      </c>
      <c r="H212" s="212">
        <v>171</v>
      </c>
      <c r="I212" s="213"/>
      <c r="J212" s="213"/>
      <c r="K212" s="214">
        <f>ROUND(P212*H212,2)</f>
        <v>0</v>
      </c>
      <c r="L212" s="210" t="s">
        <v>139</v>
      </c>
      <c r="M212" s="45"/>
      <c r="N212" s="215" t="s">
        <v>20</v>
      </c>
      <c r="O212" s="216" t="s">
        <v>46</v>
      </c>
      <c r="P212" s="217">
        <f>I212+J212</f>
        <v>0</v>
      </c>
      <c r="Q212" s="217">
        <f>ROUND(I212*H212,2)</f>
        <v>0</v>
      </c>
      <c r="R212" s="217">
        <f>ROUND(J212*H212,2)</f>
        <v>0</v>
      </c>
      <c r="S212" s="85"/>
      <c r="T212" s="218">
        <f>S212*H212</f>
        <v>0</v>
      </c>
      <c r="U212" s="218">
        <v>0</v>
      </c>
      <c r="V212" s="218">
        <f>U212*H212</f>
        <v>0</v>
      </c>
      <c r="W212" s="218">
        <v>0</v>
      </c>
      <c r="X212" s="219">
        <f>W212*H212</f>
        <v>0</v>
      </c>
      <c r="Y212" s="39"/>
      <c r="Z212" s="39"/>
      <c r="AA212" s="39"/>
      <c r="AB212" s="39"/>
      <c r="AC212" s="39"/>
      <c r="AD212" s="39"/>
      <c r="AE212" s="39"/>
      <c r="AR212" s="220" t="s">
        <v>140</v>
      </c>
      <c r="AT212" s="220" t="s">
        <v>135</v>
      </c>
      <c r="AU212" s="220" t="s">
        <v>87</v>
      </c>
      <c r="AY212" s="18" t="s">
        <v>132</v>
      </c>
      <c r="BE212" s="221">
        <f>IF(O212="základní",K212,0)</f>
        <v>0</v>
      </c>
      <c r="BF212" s="221">
        <f>IF(O212="snížená",K212,0)</f>
        <v>0</v>
      </c>
      <c r="BG212" s="221">
        <f>IF(O212="zákl. přenesená",K212,0)</f>
        <v>0</v>
      </c>
      <c r="BH212" s="221">
        <f>IF(O212="sníž. přenesená",K212,0)</f>
        <v>0</v>
      </c>
      <c r="BI212" s="221">
        <f>IF(O212="nulová",K212,0)</f>
        <v>0</v>
      </c>
      <c r="BJ212" s="18" t="s">
        <v>85</v>
      </c>
      <c r="BK212" s="221">
        <f>ROUND(P212*H212,2)</f>
        <v>0</v>
      </c>
      <c r="BL212" s="18" t="s">
        <v>140</v>
      </c>
      <c r="BM212" s="220" t="s">
        <v>764</v>
      </c>
    </row>
    <row r="213" s="2" customFormat="1">
      <c r="A213" s="39"/>
      <c r="B213" s="40"/>
      <c r="C213" s="41"/>
      <c r="D213" s="222" t="s">
        <v>142</v>
      </c>
      <c r="E213" s="41"/>
      <c r="F213" s="223" t="s">
        <v>765</v>
      </c>
      <c r="G213" s="41"/>
      <c r="H213" s="41"/>
      <c r="I213" s="224"/>
      <c r="J213" s="224"/>
      <c r="K213" s="41"/>
      <c r="L213" s="41"/>
      <c r="M213" s="45"/>
      <c r="N213" s="225"/>
      <c r="O213" s="226"/>
      <c r="P213" s="85"/>
      <c r="Q213" s="85"/>
      <c r="R213" s="85"/>
      <c r="S213" s="85"/>
      <c r="T213" s="85"/>
      <c r="U213" s="85"/>
      <c r="V213" s="85"/>
      <c r="W213" s="85"/>
      <c r="X213" s="86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87</v>
      </c>
    </row>
    <row r="214" s="13" customFormat="1">
      <c r="A214" s="13"/>
      <c r="B214" s="227"/>
      <c r="C214" s="228"/>
      <c r="D214" s="229" t="s">
        <v>144</v>
      </c>
      <c r="E214" s="230" t="s">
        <v>20</v>
      </c>
      <c r="F214" s="231" t="s">
        <v>701</v>
      </c>
      <c r="G214" s="228"/>
      <c r="H214" s="230" t="s">
        <v>20</v>
      </c>
      <c r="I214" s="232"/>
      <c r="J214" s="232"/>
      <c r="K214" s="228"/>
      <c r="L214" s="228"/>
      <c r="M214" s="233"/>
      <c r="N214" s="234"/>
      <c r="O214" s="235"/>
      <c r="P214" s="235"/>
      <c r="Q214" s="235"/>
      <c r="R214" s="235"/>
      <c r="S214" s="235"/>
      <c r="T214" s="235"/>
      <c r="U214" s="235"/>
      <c r="V214" s="235"/>
      <c r="W214" s="235"/>
      <c r="X214" s="236"/>
      <c r="Y214" s="13"/>
      <c r="Z214" s="13"/>
      <c r="AA214" s="13"/>
      <c r="AB214" s="13"/>
      <c r="AC214" s="13"/>
      <c r="AD214" s="13"/>
      <c r="AE214" s="13"/>
      <c r="AT214" s="237" t="s">
        <v>144</v>
      </c>
      <c r="AU214" s="237" t="s">
        <v>87</v>
      </c>
      <c r="AV214" s="13" t="s">
        <v>85</v>
      </c>
      <c r="AW214" s="13" t="s">
        <v>5</v>
      </c>
      <c r="AX214" s="13" t="s">
        <v>77</v>
      </c>
      <c r="AY214" s="237" t="s">
        <v>132</v>
      </c>
    </row>
    <row r="215" s="14" customFormat="1">
      <c r="A215" s="14"/>
      <c r="B215" s="238"/>
      <c r="C215" s="239"/>
      <c r="D215" s="229" t="s">
        <v>144</v>
      </c>
      <c r="E215" s="240" t="s">
        <v>20</v>
      </c>
      <c r="F215" s="241" t="s">
        <v>766</v>
      </c>
      <c r="G215" s="239"/>
      <c r="H215" s="242">
        <v>171</v>
      </c>
      <c r="I215" s="243"/>
      <c r="J215" s="243"/>
      <c r="K215" s="239"/>
      <c r="L215" s="239"/>
      <c r="M215" s="244"/>
      <c r="N215" s="245"/>
      <c r="O215" s="246"/>
      <c r="P215" s="246"/>
      <c r="Q215" s="246"/>
      <c r="R215" s="246"/>
      <c r="S215" s="246"/>
      <c r="T215" s="246"/>
      <c r="U215" s="246"/>
      <c r="V215" s="246"/>
      <c r="W215" s="246"/>
      <c r="X215" s="247"/>
      <c r="Y215" s="14"/>
      <c r="Z215" s="14"/>
      <c r="AA215" s="14"/>
      <c r="AB215" s="14"/>
      <c r="AC215" s="14"/>
      <c r="AD215" s="14"/>
      <c r="AE215" s="14"/>
      <c r="AT215" s="248" t="s">
        <v>144</v>
      </c>
      <c r="AU215" s="248" t="s">
        <v>87</v>
      </c>
      <c r="AV215" s="14" t="s">
        <v>87</v>
      </c>
      <c r="AW215" s="14" t="s">
        <v>5</v>
      </c>
      <c r="AX215" s="14" t="s">
        <v>85</v>
      </c>
      <c r="AY215" s="248" t="s">
        <v>132</v>
      </c>
    </row>
    <row r="216" s="2" customFormat="1">
      <c r="A216" s="39"/>
      <c r="B216" s="40"/>
      <c r="C216" s="208" t="s">
        <v>341</v>
      </c>
      <c r="D216" s="208" t="s">
        <v>135</v>
      </c>
      <c r="E216" s="209" t="s">
        <v>767</v>
      </c>
      <c r="F216" s="210" t="s">
        <v>768</v>
      </c>
      <c r="G216" s="211" t="s">
        <v>138</v>
      </c>
      <c r="H216" s="212">
        <v>45</v>
      </c>
      <c r="I216" s="213"/>
      <c r="J216" s="213"/>
      <c r="K216" s="214">
        <f>ROUND(P216*H216,2)</f>
        <v>0</v>
      </c>
      <c r="L216" s="210" t="s">
        <v>139</v>
      </c>
      <c r="M216" s="45"/>
      <c r="N216" s="215" t="s">
        <v>20</v>
      </c>
      <c r="O216" s="216" t="s">
        <v>46</v>
      </c>
      <c r="P216" s="217">
        <f>I216+J216</f>
        <v>0</v>
      </c>
      <c r="Q216" s="217">
        <f>ROUND(I216*H216,2)</f>
        <v>0</v>
      </c>
      <c r="R216" s="217">
        <f>ROUND(J216*H216,2)</f>
        <v>0</v>
      </c>
      <c r="S216" s="85"/>
      <c r="T216" s="218">
        <f>S216*H216</f>
        <v>0</v>
      </c>
      <c r="U216" s="218">
        <v>0</v>
      </c>
      <c r="V216" s="218">
        <f>U216*H216</f>
        <v>0</v>
      </c>
      <c r="W216" s="218">
        <v>0</v>
      </c>
      <c r="X216" s="219">
        <f>W216*H216</f>
        <v>0</v>
      </c>
      <c r="Y216" s="39"/>
      <c r="Z216" s="39"/>
      <c r="AA216" s="39"/>
      <c r="AB216" s="39"/>
      <c r="AC216" s="39"/>
      <c r="AD216" s="39"/>
      <c r="AE216" s="39"/>
      <c r="AR216" s="220" t="s">
        <v>140</v>
      </c>
      <c r="AT216" s="220" t="s">
        <v>135</v>
      </c>
      <c r="AU216" s="220" t="s">
        <v>87</v>
      </c>
      <c r="AY216" s="18" t="s">
        <v>132</v>
      </c>
      <c r="BE216" s="221">
        <f>IF(O216="základní",K216,0)</f>
        <v>0</v>
      </c>
      <c r="BF216" s="221">
        <f>IF(O216="snížená",K216,0)</f>
        <v>0</v>
      </c>
      <c r="BG216" s="221">
        <f>IF(O216="zákl. přenesená",K216,0)</f>
        <v>0</v>
      </c>
      <c r="BH216" s="221">
        <f>IF(O216="sníž. přenesená",K216,0)</f>
        <v>0</v>
      </c>
      <c r="BI216" s="221">
        <f>IF(O216="nulová",K216,0)</f>
        <v>0</v>
      </c>
      <c r="BJ216" s="18" t="s">
        <v>85</v>
      </c>
      <c r="BK216" s="221">
        <f>ROUND(P216*H216,2)</f>
        <v>0</v>
      </c>
      <c r="BL216" s="18" t="s">
        <v>140</v>
      </c>
      <c r="BM216" s="220" t="s">
        <v>769</v>
      </c>
    </row>
    <row r="217" s="2" customFormat="1">
      <c r="A217" s="39"/>
      <c r="B217" s="40"/>
      <c r="C217" s="41"/>
      <c r="D217" s="222" t="s">
        <v>142</v>
      </c>
      <c r="E217" s="41"/>
      <c r="F217" s="223" t="s">
        <v>770</v>
      </c>
      <c r="G217" s="41"/>
      <c r="H217" s="41"/>
      <c r="I217" s="224"/>
      <c r="J217" s="224"/>
      <c r="K217" s="41"/>
      <c r="L217" s="41"/>
      <c r="M217" s="45"/>
      <c r="N217" s="225"/>
      <c r="O217" s="226"/>
      <c r="P217" s="85"/>
      <c r="Q217" s="85"/>
      <c r="R217" s="85"/>
      <c r="S217" s="85"/>
      <c r="T217" s="85"/>
      <c r="U217" s="85"/>
      <c r="V217" s="85"/>
      <c r="W217" s="85"/>
      <c r="X217" s="86"/>
      <c r="Y217" s="39"/>
      <c r="Z217" s="39"/>
      <c r="AA217" s="39"/>
      <c r="AB217" s="39"/>
      <c r="AC217" s="39"/>
      <c r="AD217" s="39"/>
      <c r="AE217" s="39"/>
      <c r="AT217" s="18" t="s">
        <v>142</v>
      </c>
      <c r="AU217" s="18" t="s">
        <v>87</v>
      </c>
    </row>
    <row r="218" s="13" customFormat="1">
      <c r="A218" s="13"/>
      <c r="B218" s="227"/>
      <c r="C218" s="228"/>
      <c r="D218" s="229" t="s">
        <v>144</v>
      </c>
      <c r="E218" s="230" t="s">
        <v>20</v>
      </c>
      <c r="F218" s="231" t="s">
        <v>701</v>
      </c>
      <c r="G218" s="228"/>
      <c r="H218" s="230" t="s">
        <v>20</v>
      </c>
      <c r="I218" s="232"/>
      <c r="J218" s="232"/>
      <c r="K218" s="228"/>
      <c r="L218" s="228"/>
      <c r="M218" s="233"/>
      <c r="N218" s="234"/>
      <c r="O218" s="235"/>
      <c r="P218" s="235"/>
      <c r="Q218" s="235"/>
      <c r="R218" s="235"/>
      <c r="S218" s="235"/>
      <c r="T218" s="235"/>
      <c r="U218" s="235"/>
      <c r="V218" s="235"/>
      <c r="W218" s="235"/>
      <c r="X218" s="236"/>
      <c r="Y218" s="13"/>
      <c r="Z218" s="13"/>
      <c r="AA218" s="13"/>
      <c r="AB218" s="13"/>
      <c r="AC218" s="13"/>
      <c r="AD218" s="13"/>
      <c r="AE218" s="13"/>
      <c r="AT218" s="237" t="s">
        <v>144</v>
      </c>
      <c r="AU218" s="237" t="s">
        <v>87</v>
      </c>
      <c r="AV218" s="13" t="s">
        <v>85</v>
      </c>
      <c r="AW218" s="13" t="s">
        <v>5</v>
      </c>
      <c r="AX218" s="13" t="s">
        <v>77</v>
      </c>
      <c r="AY218" s="237" t="s">
        <v>132</v>
      </c>
    </row>
    <row r="219" s="14" customFormat="1">
      <c r="A219" s="14"/>
      <c r="B219" s="238"/>
      <c r="C219" s="239"/>
      <c r="D219" s="229" t="s">
        <v>144</v>
      </c>
      <c r="E219" s="240" t="s">
        <v>20</v>
      </c>
      <c r="F219" s="241" t="s">
        <v>331</v>
      </c>
      <c r="G219" s="239"/>
      <c r="H219" s="242">
        <v>45</v>
      </c>
      <c r="I219" s="243"/>
      <c r="J219" s="243"/>
      <c r="K219" s="239"/>
      <c r="L219" s="239"/>
      <c r="M219" s="244"/>
      <c r="N219" s="245"/>
      <c r="O219" s="246"/>
      <c r="P219" s="246"/>
      <c r="Q219" s="246"/>
      <c r="R219" s="246"/>
      <c r="S219" s="246"/>
      <c r="T219" s="246"/>
      <c r="U219" s="246"/>
      <c r="V219" s="246"/>
      <c r="W219" s="246"/>
      <c r="X219" s="247"/>
      <c r="Y219" s="14"/>
      <c r="Z219" s="14"/>
      <c r="AA219" s="14"/>
      <c r="AB219" s="14"/>
      <c r="AC219" s="14"/>
      <c r="AD219" s="14"/>
      <c r="AE219" s="14"/>
      <c r="AT219" s="248" t="s">
        <v>144</v>
      </c>
      <c r="AU219" s="248" t="s">
        <v>87</v>
      </c>
      <c r="AV219" s="14" t="s">
        <v>87</v>
      </c>
      <c r="AW219" s="14" t="s">
        <v>5</v>
      </c>
      <c r="AX219" s="14" t="s">
        <v>85</v>
      </c>
      <c r="AY219" s="248" t="s">
        <v>132</v>
      </c>
    </row>
    <row r="220" s="2" customFormat="1" ht="24.15" customHeight="1">
      <c r="A220" s="39"/>
      <c r="B220" s="40"/>
      <c r="C220" s="208" t="s">
        <v>353</v>
      </c>
      <c r="D220" s="208" t="s">
        <v>135</v>
      </c>
      <c r="E220" s="209" t="s">
        <v>771</v>
      </c>
      <c r="F220" s="210" t="s">
        <v>772</v>
      </c>
      <c r="G220" s="211" t="s">
        <v>138</v>
      </c>
      <c r="H220" s="212">
        <v>144</v>
      </c>
      <c r="I220" s="213"/>
      <c r="J220" s="213"/>
      <c r="K220" s="214">
        <f>ROUND(P220*H220,2)</f>
        <v>0</v>
      </c>
      <c r="L220" s="210" t="s">
        <v>139</v>
      </c>
      <c r="M220" s="45"/>
      <c r="N220" s="215" t="s">
        <v>20</v>
      </c>
      <c r="O220" s="216" t="s">
        <v>46</v>
      </c>
      <c r="P220" s="217">
        <f>I220+J220</f>
        <v>0</v>
      </c>
      <c r="Q220" s="217">
        <f>ROUND(I220*H220,2)</f>
        <v>0</v>
      </c>
      <c r="R220" s="217">
        <f>ROUND(J220*H220,2)</f>
        <v>0</v>
      </c>
      <c r="S220" s="85"/>
      <c r="T220" s="218">
        <f>S220*H220</f>
        <v>0</v>
      </c>
      <c r="U220" s="218">
        <v>0</v>
      </c>
      <c r="V220" s="218">
        <f>U220*H220</f>
        <v>0</v>
      </c>
      <c r="W220" s="218">
        <v>0</v>
      </c>
      <c r="X220" s="219">
        <f>W220*H220</f>
        <v>0</v>
      </c>
      <c r="Y220" s="39"/>
      <c r="Z220" s="39"/>
      <c r="AA220" s="39"/>
      <c r="AB220" s="39"/>
      <c r="AC220" s="39"/>
      <c r="AD220" s="39"/>
      <c r="AE220" s="39"/>
      <c r="AR220" s="220" t="s">
        <v>217</v>
      </c>
      <c r="AT220" s="220" t="s">
        <v>135</v>
      </c>
      <c r="AU220" s="220" t="s">
        <v>87</v>
      </c>
      <c r="AY220" s="18" t="s">
        <v>132</v>
      </c>
      <c r="BE220" s="221">
        <f>IF(O220="základní",K220,0)</f>
        <v>0</v>
      </c>
      <c r="BF220" s="221">
        <f>IF(O220="snížená",K220,0)</f>
        <v>0</v>
      </c>
      <c r="BG220" s="221">
        <f>IF(O220="zákl. přenesená",K220,0)</f>
        <v>0</v>
      </c>
      <c r="BH220" s="221">
        <f>IF(O220="sníž. přenesená",K220,0)</f>
        <v>0</v>
      </c>
      <c r="BI220" s="221">
        <f>IF(O220="nulová",K220,0)</f>
        <v>0</v>
      </c>
      <c r="BJ220" s="18" t="s">
        <v>85</v>
      </c>
      <c r="BK220" s="221">
        <f>ROUND(P220*H220,2)</f>
        <v>0</v>
      </c>
      <c r="BL220" s="18" t="s">
        <v>217</v>
      </c>
      <c r="BM220" s="220" t="s">
        <v>773</v>
      </c>
    </row>
    <row r="221" s="2" customFormat="1">
      <c r="A221" s="39"/>
      <c r="B221" s="40"/>
      <c r="C221" s="41"/>
      <c r="D221" s="222" t="s">
        <v>142</v>
      </c>
      <c r="E221" s="41"/>
      <c r="F221" s="223" t="s">
        <v>774</v>
      </c>
      <c r="G221" s="41"/>
      <c r="H221" s="41"/>
      <c r="I221" s="224"/>
      <c r="J221" s="224"/>
      <c r="K221" s="41"/>
      <c r="L221" s="41"/>
      <c r="M221" s="45"/>
      <c r="N221" s="225"/>
      <c r="O221" s="226"/>
      <c r="P221" s="85"/>
      <c r="Q221" s="85"/>
      <c r="R221" s="85"/>
      <c r="S221" s="85"/>
      <c r="T221" s="85"/>
      <c r="U221" s="85"/>
      <c r="V221" s="85"/>
      <c r="W221" s="85"/>
      <c r="X221" s="86"/>
      <c r="Y221" s="39"/>
      <c r="Z221" s="39"/>
      <c r="AA221" s="39"/>
      <c r="AB221" s="39"/>
      <c r="AC221" s="39"/>
      <c r="AD221" s="39"/>
      <c r="AE221" s="39"/>
      <c r="AT221" s="18" t="s">
        <v>142</v>
      </c>
      <c r="AU221" s="18" t="s">
        <v>87</v>
      </c>
    </row>
    <row r="222" s="13" customFormat="1">
      <c r="A222" s="13"/>
      <c r="B222" s="227"/>
      <c r="C222" s="228"/>
      <c r="D222" s="229" t="s">
        <v>144</v>
      </c>
      <c r="E222" s="230" t="s">
        <v>20</v>
      </c>
      <c r="F222" s="231" t="s">
        <v>701</v>
      </c>
      <c r="G222" s="228"/>
      <c r="H222" s="230" t="s">
        <v>20</v>
      </c>
      <c r="I222" s="232"/>
      <c r="J222" s="232"/>
      <c r="K222" s="228"/>
      <c r="L222" s="228"/>
      <c r="M222" s="233"/>
      <c r="N222" s="234"/>
      <c r="O222" s="235"/>
      <c r="P222" s="235"/>
      <c r="Q222" s="235"/>
      <c r="R222" s="235"/>
      <c r="S222" s="235"/>
      <c r="T222" s="235"/>
      <c r="U222" s="235"/>
      <c r="V222" s="235"/>
      <c r="W222" s="235"/>
      <c r="X222" s="236"/>
      <c r="Y222" s="13"/>
      <c r="Z222" s="13"/>
      <c r="AA222" s="13"/>
      <c r="AB222" s="13"/>
      <c r="AC222" s="13"/>
      <c r="AD222" s="13"/>
      <c r="AE222" s="13"/>
      <c r="AT222" s="237" t="s">
        <v>144</v>
      </c>
      <c r="AU222" s="237" t="s">
        <v>87</v>
      </c>
      <c r="AV222" s="13" t="s">
        <v>85</v>
      </c>
      <c r="AW222" s="13" t="s">
        <v>5</v>
      </c>
      <c r="AX222" s="13" t="s">
        <v>77</v>
      </c>
      <c r="AY222" s="237" t="s">
        <v>132</v>
      </c>
    </row>
    <row r="223" s="13" customFormat="1">
      <c r="A223" s="13"/>
      <c r="B223" s="227"/>
      <c r="C223" s="228"/>
      <c r="D223" s="229" t="s">
        <v>144</v>
      </c>
      <c r="E223" s="230" t="s">
        <v>20</v>
      </c>
      <c r="F223" s="231" t="s">
        <v>775</v>
      </c>
      <c r="G223" s="228"/>
      <c r="H223" s="230" t="s">
        <v>20</v>
      </c>
      <c r="I223" s="232"/>
      <c r="J223" s="232"/>
      <c r="K223" s="228"/>
      <c r="L223" s="228"/>
      <c r="M223" s="233"/>
      <c r="N223" s="234"/>
      <c r="O223" s="235"/>
      <c r="P223" s="235"/>
      <c r="Q223" s="235"/>
      <c r="R223" s="235"/>
      <c r="S223" s="235"/>
      <c r="T223" s="235"/>
      <c r="U223" s="235"/>
      <c r="V223" s="235"/>
      <c r="W223" s="235"/>
      <c r="X223" s="236"/>
      <c r="Y223" s="13"/>
      <c r="Z223" s="13"/>
      <c r="AA223" s="13"/>
      <c r="AB223" s="13"/>
      <c r="AC223" s="13"/>
      <c r="AD223" s="13"/>
      <c r="AE223" s="13"/>
      <c r="AT223" s="237" t="s">
        <v>144</v>
      </c>
      <c r="AU223" s="237" t="s">
        <v>87</v>
      </c>
      <c r="AV223" s="13" t="s">
        <v>85</v>
      </c>
      <c r="AW223" s="13" t="s">
        <v>5</v>
      </c>
      <c r="AX223" s="13" t="s">
        <v>77</v>
      </c>
      <c r="AY223" s="237" t="s">
        <v>132</v>
      </c>
    </row>
    <row r="224" s="14" customFormat="1">
      <c r="A224" s="14"/>
      <c r="B224" s="238"/>
      <c r="C224" s="239"/>
      <c r="D224" s="229" t="s">
        <v>144</v>
      </c>
      <c r="E224" s="240" t="s">
        <v>20</v>
      </c>
      <c r="F224" s="241" t="s">
        <v>776</v>
      </c>
      <c r="G224" s="239"/>
      <c r="H224" s="242">
        <v>144</v>
      </c>
      <c r="I224" s="243"/>
      <c r="J224" s="243"/>
      <c r="K224" s="239"/>
      <c r="L224" s="239"/>
      <c r="M224" s="244"/>
      <c r="N224" s="245"/>
      <c r="O224" s="246"/>
      <c r="P224" s="246"/>
      <c r="Q224" s="246"/>
      <c r="R224" s="246"/>
      <c r="S224" s="246"/>
      <c r="T224" s="246"/>
      <c r="U224" s="246"/>
      <c r="V224" s="246"/>
      <c r="W224" s="246"/>
      <c r="X224" s="247"/>
      <c r="Y224" s="14"/>
      <c r="Z224" s="14"/>
      <c r="AA224" s="14"/>
      <c r="AB224" s="14"/>
      <c r="AC224" s="14"/>
      <c r="AD224" s="14"/>
      <c r="AE224" s="14"/>
      <c r="AT224" s="248" t="s">
        <v>144</v>
      </c>
      <c r="AU224" s="248" t="s">
        <v>87</v>
      </c>
      <c r="AV224" s="14" t="s">
        <v>87</v>
      </c>
      <c r="AW224" s="14" t="s">
        <v>5</v>
      </c>
      <c r="AX224" s="14" t="s">
        <v>85</v>
      </c>
      <c r="AY224" s="248" t="s">
        <v>132</v>
      </c>
    </row>
    <row r="225" s="2" customFormat="1" ht="24.15" customHeight="1">
      <c r="A225" s="39"/>
      <c r="B225" s="40"/>
      <c r="C225" s="249" t="s">
        <v>362</v>
      </c>
      <c r="D225" s="249" t="s">
        <v>175</v>
      </c>
      <c r="E225" s="250" t="s">
        <v>777</v>
      </c>
      <c r="F225" s="251" t="s">
        <v>778</v>
      </c>
      <c r="G225" s="252" t="s">
        <v>138</v>
      </c>
      <c r="H225" s="253">
        <v>72</v>
      </c>
      <c r="I225" s="254"/>
      <c r="J225" s="255"/>
      <c r="K225" s="256">
        <f>ROUND(P225*H225,2)</f>
        <v>0</v>
      </c>
      <c r="L225" s="251" t="s">
        <v>139</v>
      </c>
      <c r="M225" s="257"/>
      <c r="N225" s="258" t="s">
        <v>20</v>
      </c>
      <c r="O225" s="216" t="s">
        <v>46</v>
      </c>
      <c r="P225" s="217">
        <f>I225+J225</f>
        <v>0</v>
      </c>
      <c r="Q225" s="217">
        <f>ROUND(I225*H225,2)</f>
        <v>0</v>
      </c>
      <c r="R225" s="217">
        <f>ROUND(J225*H225,2)</f>
        <v>0</v>
      </c>
      <c r="S225" s="85"/>
      <c r="T225" s="218">
        <f>S225*H225</f>
        <v>0</v>
      </c>
      <c r="U225" s="218">
        <v>5.0000000000000002E-05</v>
      </c>
      <c r="V225" s="218">
        <f>U225*H225</f>
        <v>0.0036000000000000003</v>
      </c>
      <c r="W225" s="218">
        <v>0</v>
      </c>
      <c r="X225" s="219">
        <f>W225*H225</f>
        <v>0</v>
      </c>
      <c r="Y225" s="39"/>
      <c r="Z225" s="39"/>
      <c r="AA225" s="39"/>
      <c r="AB225" s="39"/>
      <c r="AC225" s="39"/>
      <c r="AD225" s="39"/>
      <c r="AE225" s="39"/>
      <c r="AR225" s="220" t="s">
        <v>278</v>
      </c>
      <c r="AT225" s="220" t="s">
        <v>175</v>
      </c>
      <c r="AU225" s="220" t="s">
        <v>87</v>
      </c>
      <c r="AY225" s="18" t="s">
        <v>132</v>
      </c>
      <c r="BE225" s="221">
        <f>IF(O225="základní",K225,0)</f>
        <v>0</v>
      </c>
      <c r="BF225" s="221">
        <f>IF(O225="snížená",K225,0)</f>
        <v>0</v>
      </c>
      <c r="BG225" s="221">
        <f>IF(O225="zákl. přenesená",K225,0)</f>
        <v>0</v>
      </c>
      <c r="BH225" s="221">
        <f>IF(O225="sníž. přenesená",K225,0)</f>
        <v>0</v>
      </c>
      <c r="BI225" s="221">
        <f>IF(O225="nulová",K225,0)</f>
        <v>0</v>
      </c>
      <c r="BJ225" s="18" t="s">
        <v>85</v>
      </c>
      <c r="BK225" s="221">
        <f>ROUND(P225*H225,2)</f>
        <v>0</v>
      </c>
      <c r="BL225" s="18" t="s">
        <v>217</v>
      </c>
      <c r="BM225" s="220" t="s">
        <v>779</v>
      </c>
    </row>
    <row r="226" s="2" customFormat="1" ht="24.15" customHeight="1">
      <c r="A226" s="39"/>
      <c r="B226" s="40"/>
      <c r="C226" s="249" t="s">
        <v>368</v>
      </c>
      <c r="D226" s="249" t="s">
        <v>175</v>
      </c>
      <c r="E226" s="250" t="s">
        <v>780</v>
      </c>
      <c r="F226" s="251" t="s">
        <v>781</v>
      </c>
      <c r="G226" s="252" t="s">
        <v>138</v>
      </c>
      <c r="H226" s="253">
        <v>72</v>
      </c>
      <c r="I226" s="254"/>
      <c r="J226" s="255"/>
      <c r="K226" s="256">
        <f>ROUND(P226*H226,2)</f>
        <v>0</v>
      </c>
      <c r="L226" s="251" t="s">
        <v>139</v>
      </c>
      <c r="M226" s="257"/>
      <c r="N226" s="258" t="s">
        <v>20</v>
      </c>
      <c r="O226" s="216" t="s">
        <v>46</v>
      </c>
      <c r="P226" s="217">
        <f>I226+J226</f>
        <v>0</v>
      </c>
      <c r="Q226" s="217">
        <f>ROUND(I226*H226,2)</f>
        <v>0</v>
      </c>
      <c r="R226" s="217">
        <f>ROUND(J226*H226,2)</f>
        <v>0</v>
      </c>
      <c r="S226" s="85"/>
      <c r="T226" s="218">
        <f>S226*H226</f>
        <v>0</v>
      </c>
      <c r="U226" s="218">
        <v>2.0000000000000002E-05</v>
      </c>
      <c r="V226" s="218">
        <f>U226*H226</f>
        <v>0.0014400000000000001</v>
      </c>
      <c r="W226" s="218">
        <v>0</v>
      </c>
      <c r="X226" s="219">
        <f>W226*H226</f>
        <v>0</v>
      </c>
      <c r="Y226" s="39"/>
      <c r="Z226" s="39"/>
      <c r="AA226" s="39"/>
      <c r="AB226" s="39"/>
      <c r="AC226" s="39"/>
      <c r="AD226" s="39"/>
      <c r="AE226" s="39"/>
      <c r="AR226" s="220" t="s">
        <v>278</v>
      </c>
      <c r="AT226" s="220" t="s">
        <v>175</v>
      </c>
      <c r="AU226" s="220" t="s">
        <v>87</v>
      </c>
      <c r="AY226" s="18" t="s">
        <v>132</v>
      </c>
      <c r="BE226" s="221">
        <f>IF(O226="základní",K226,0)</f>
        <v>0</v>
      </c>
      <c r="BF226" s="221">
        <f>IF(O226="snížená",K226,0)</f>
        <v>0</v>
      </c>
      <c r="BG226" s="221">
        <f>IF(O226="zákl. přenesená",K226,0)</f>
        <v>0</v>
      </c>
      <c r="BH226" s="221">
        <f>IF(O226="sníž. přenesená",K226,0)</f>
        <v>0</v>
      </c>
      <c r="BI226" s="221">
        <f>IF(O226="nulová",K226,0)</f>
        <v>0</v>
      </c>
      <c r="BJ226" s="18" t="s">
        <v>85</v>
      </c>
      <c r="BK226" s="221">
        <f>ROUND(P226*H226,2)</f>
        <v>0</v>
      </c>
      <c r="BL226" s="18" t="s">
        <v>217</v>
      </c>
      <c r="BM226" s="220" t="s">
        <v>782</v>
      </c>
    </row>
    <row r="227" s="2" customFormat="1" ht="24.15" customHeight="1">
      <c r="A227" s="39"/>
      <c r="B227" s="40"/>
      <c r="C227" s="249" t="s">
        <v>373</v>
      </c>
      <c r="D227" s="249" t="s">
        <v>175</v>
      </c>
      <c r="E227" s="250" t="s">
        <v>783</v>
      </c>
      <c r="F227" s="251" t="s">
        <v>784</v>
      </c>
      <c r="G227" s="252" t="s">
        <v>138</v>
      </c>
      <c r="H227" s="253">
        <v>72</v>
      </c>
      <c r="I227" s="254"/>
      <c r="J227" s="255"/>
      <c r="K227" s="256">
        <f>ROUND(P227*H227,2)</f>
        <v>0</v>
      </c>
      <c r="L227" s="251" t="s">
        <v>139</v>
      </c>
      <c r="M227" s="257"/>
      <c r="N227" s="258" t="s">
        <v>20</v>
      </c>
      <c r="O227" s="216" t="s">
        <v>46</v>
      </c>
      <c r="P227" s="217">
        <f>I227+J227</f>
        <v>0</v>
      </c>
      <c r="Q227" s="217">
        <f>ROUND(I227*H227,2)</f>
        <v>0</v>
      </c>
      <c r="R227" s="217">
        <f>ROUND(J227*H227,2)</f>
        <v>0</v>
      </c>
      <c r="S227" s="85"/>
      <c r="T227" s="218">
        <f>S227*H227</f>
        <v>0</v>
      </c>
      <c r="U227" s="218">
        <v>0.00014999999999999999</v>
      </c>
      <c r="V227" s="218">
        <f>U227*H227</f>
        <v>0.010799999999999999</v>
      </c>
      <c r="W227" s="218">
        <v>0</v>
      </c>
      <c r="X227" s="219">
        <f>W227*H227</f>
        <v>0</v>
      </c>
      <c r="Y227" s="39"/>
      <c r="Z227" s="39"/>
      <c r="AA227" s="39"/>
      <c r="AB227" s="39"/>
      <c r="AC227" s="39"/>
      <c r="AD227" s="39"/>
      <c r="AE227" s="39"/>
      <c r="AR227" s="220" t="s">
        <v>278</v>
      </c>
      <c r="AT227" s="220" t="s">
        <v>175</v>
      </c>
      <c r="AU227" s="220" t="s">
        <v>87</v>
      </c>
      <c r="AY227" s="18" t="s">
        <v>132</v>
      </c>
      <c r="BE227" s="221">
        <f>IF(O227="základní",K227,0)</f>
        <v>0</v>
      </c>
      <c r="BF227" s="221">
        <f>IF(O227="snížená",K227,0)</f>
        <v>0</v>
      </c>
      <c r="BG227" s="221">
        <f>IF(O227="zákl. přenesená",K227,0)</f>
        <v>0</v>
      </c>
      <c r="BH227" s="221">
        <f>IF(O227="sníž. přenesená",K227,0)</f>
        <v>0</v>
      </c>
      <c r="BI227" s="221">
        <f>IF(O227="nulová",K227,0)</f>
        <v>0</v>
      </c>
      <c r="BJ227" s="18" t="s">
        <v>85</v>
      </c>
      <c r="BK227" s="221">
        <f>ROUND(P227*H227,2)</f>
        <v>0</v>
      </c>
      <c r="BL227" s="18" t="s">
        <v>217</v>
      </c>
      <c r="BM227" s="220" t="s">
        <v>785</v>
      </c>
    </row>
    <row r="228" s="2" customFormat="1" ht="24.15" customHeight="1">
      <c r="A228" s="39"/>
      <c r="B228" s="40"/>
      <c r="C228" s="208" t="s">
        <v>379</v>
      </c>
      <c r="D228" s="208" t="s">
        <v>135</v>
      </c>
      <c r="E228" s="209" t="s">
        <v>786</v>
      </c>
      <c r="F228" s="210" t="s">
        <v>787</v>
      </c>
      <c r="G228" s="211" t="s">
        <v>138</v>
      </c>
      <c r="H228" s="212">
        <v>6</v>
      </c>
      <c r="I228" s="213"/>
      <c r="J228" s="213"/>
      <c r="K228" s="214">
        <f>ROUND(P228*H228,2)</f>
        <v>0</v>
      </c>
      <c r="L228" s="210" t="s">
        <v>139</v>
      </c>
      <c r="M228" s="45"/>
      <c r="N228" s="215" t="s">
        <v>20</v>
      </c>
      <c r="O228" s="216" t="s">
        <v>46</v>
      </c>
      <c r="P228" s="217">
        <f>I228+J228</f>
        <v>0</v>
      </c>
      <c r="Q228" s="217">
        <f>ROUND(I228*H228,2)</f>
        <v>0</v>
      </c>
      <c r="R228" s="217">
        <f>ROUND(J228*H228,2)</f>
        <v>0</v>
      </c>
      <c r="S228" s="85"/>
      <c r="T228" s="218">
        <f>S228*H228</f>
        <v>0</v>
      </c>
      <c r="U228" s="218">
        <v>0</v>
      </c>
      <c r="V228" s="218">
        <f>U228*H228</f>
        <v>0</v>
      </c>
      <c r="W228" s="218">
        <v>0</v>
      </c>
      <c r="X228" s="219">
        <f>W228*H228</f>
        <v>0</v>
      </c>
      <c r="Y228" s="39"/>
      <c r="Z228" s="39"/>
      <c r="AA228" s="39"/>
      <c r="AB228" s="39"/>
      <c r="AC228" s="39"/>
      <c r="AD228" s="39"/>
      <c r="AE228" s="39"/>
      <c r="AR228" s="220" t="s">
        <v>217</v>
      </c>
      <c r="AT228" s="220" t="s">
        <v>135</v>
      </c>
      <c r="AU228" s="220" t="s">
        <v>87</v>
      </c>
      <c r="AY228" s="18" t="s">
        <v>132</v>
      </c>
      <c r="BE228" s="221">
        <f>IF(O228="základní",K228,0)</f>
        <v>0</v>
      </c>
      <c r="BF228" s="221">
        <f>IF(O228="snížená",K228,0)</f>
        <v>0</v>
      </c>
      <c r="BG228" s="221">
        <f>IF(O228="zákl. přenesená",K228,0)</f>
        <v>0</v>
      </c>
      <c r="BH228" s="221">
        <f>IF(O228="sníž. přenesená",K228,0)</f>
        <v>0</v>
      </c>
      <c r="BI228" s="221">
        <f>IF(O228="nulová",K228,0)</f>
        <v>0</v>
      </c>
      <c r="BJ228" s="18" t="s">
        <v>85</v>
      </c>
      <c r="BK228" s="221">
        <f>ROUND(P228*H228,2)</f>
        <v>0</v>
      </c>
      <c r="BL228" s="18" t="s">
        <v>217</v>
      </c>
      <c r="BM228" s="220" t="s">
        <v>788</v>
      </c>
    </row>
    <row r="229" s="2" customFormat="1">
      <c r="A229" s="39"/>
      <c r="B229" s="40"/>
      <c r="C229" s="41"/>
      <c r="D229" s="222" t="s">
        <v>142</v>
      </c>
      <c r="E229" s="41"/>
      <c r="F229" s="223" t="s">
        <v>789</v>
      </c>
      <c r="G229" s="41"/>
      <c r="H229" s="41"/>
      <c r="I229" s="224"/>
      <c r="J229" s="224"/>
      <c r="K229" s="41"/>
      <c r="L229" s="41"/>
      <c r="M229" s="45"/>
      <c r="N229" s="225"/>
      <c r="O229" s="226"/>
      <c r="P229" s="85"/>
      <c r="Q229" s="85"/>
      <c r="R229" s="85"/>
      <c r="S229" s="85"/>
      <c r="T229" s="85"/>
      <c r="U229" s="85"/>
      <c r="V229" s="85"/>
      <c r="W229" s="85"/>
      <c r="X229" s="86"/>
      <c r="Y229" s="39"/>
      <c r="Z229" s="39"/>
      <c r="AA229" s="39"/>
      <c r="AB229" s="39"/>
      <c r="AC229" s="39"/>
      <c r="AD229" s="39"/>
      <c r="AE229" s="39"/>
      <c r="AT229" s="18" t="s">
        <v>142</v>
      </c>
      <c r="AU229" s="18" t="s">
        <v>87</v>
      </c>
    </row>
    <row r="230" s="13" customFormat="1">
      <c r="A230" s="13"/>
      <c r="B230" s="227"/>
      <c r="C230" s="228"/>
      <c r="D230" s="229" t="s">
        <v>144</v>
      </c>
      <c r="E230" s="230" t="s">
        <v>20</v>
      </c>
      <c r="F230" s="231" t="s">
        <v>628</v>
      </c>
      <c r="G230" s="228"/>
      <c r="H230" s="230" t="s">
        <v>20</v>
      </c>
      <c r="I230" s="232"/>
      <c r="J230" s="232"/>
      <c r="K230" s="228"/>
      <c r="L230" s="228"/>
      <c r="M230" s="233"/>
      <c r="N230" s="234"/>
      <c r="O230" s="235"/>
      <c r="P230" s="235"/>
      <c r="Q230" s="235"/>
      <c r="R230" s="235"/>
      <c r="S230" s="235"/>
      <c r="T230" s="235"/>
      <c r="U230" s="235"/>
      <c r="V230" s="235"/>
      <c r="W230" s="235"/>
      <c r="X230" s="236"/>
      <c r="Y230" s="13"/>
      <c r="Z230" s="13"/>
      <c r="AA230" s="13"/>
      <c r="AB230" s="13"/>
      <c r="AC230" s="13"/>
      <c r="AD230" s="13"/>
      <c r="AE230" s="13"/>
      <c r="AT230" s="237" t="s">
        <v>144</v>
      </c>
      <c r="AU230" s="237" t="s">
        <v>87</v>
      </c>
      <c r="AV230" s="13" t="s">
        <v>85</v>
      </c>
      <c r="AW230" s="13" t="s">
        <v>5</v>
      </c>
      <c r="AX230" s="13" t="s">
        <v>77</v>
      </c>
      <c r="AY230" s="237" t="s">
        <v>132</v>
      </c>
    </row>
    <row r="231" s="14" customFormat="1">
      <c r="A231" s="14"/>
      <c r="B231" s="238"/>
      <c r="C231" s="239"/>
      <c r="D231" s="229" t="s">
        <v>144</v>
      </c>
      <c r="E231" s="240" t="s">
        <v>20</v>
      </c>
      <c r="F231" s="241" t="s">
        <v>174</v>
      </c>
      <c r="G231" s="239"/>
      <c r="H231" s="242">
        <v>6</v>
      </c>
      <c r="I231" s="243"/>
      <c r="J231" s="243"/>
      <c r="K231" s="239"/>
      <c r="L231" s="239"/>
      <c r="M231" s="244"/>
      <c r="N231" s="245"/>
      <c r="O231" s="246"/>
      <c r="P231" s="246"/>
      <c r="Q231" s="246"/>
      <c r="R231" s="246"/>
      <c r="S231" s="246"/>
      <c r="T231" s="246"/>
      <c r="U231" s="246"/>
      <c r="V231" s="246"/>
      <c r="W231" s="246"/>
      <c r="X231" s="247"/>
      <c r="Y231" s="14"/>
      <c r="Z231" s="14"/>
      <c r="AA231" s="14"/>
      <c r="AB231" s="14"/>
      <c r="AC231" s="14"/>
      <c r="AD231" s="14"/>
      <c r="AE231" s="14"/>
      <c r="AT231" s="248" t="s">
        <v>144</v>
      </c>
      <c r="AU231" s="248" t="s">
        <v>87</v>
      </c>
      <c r="AV231" s="14" t="s">
        <v>87</v>
      </c>
      <c r="AW231" s="14" t="s">
        <v>5</v>
      </c>
      <c r="AX231" s="14" t="s">
        <v>85</v>
      </c>
      <c r="AY231" s="248" t="s">
        <v>132</v>
      </c>
    </row>
    <row r="232" s="2" customFormat="1" ht="24.15" customHeight="1">
      <c r="A232" s="39"/>
      <c r="B232" s="40"/>
      <c r="C232" s="249" t="s">
        <v>385</v>
      </c>
      <c r="D232" s="249" t="s">
        <v>175</v>
      </c>
      <c r="E232" s="250" t="s">
        <v>790</v>
      </c>
      <c r="F232" s="251" t="s">
        <v>791</v>
      </c>
      <c r="G232" s="252" t="s">
        <v>138</v>
      </c>
      <c r="H232" s="253">
        <v>6</v>
      </c>
      <c r="I232" s="254"/>
      <c r="J232" s="255"/>
      <c r="K232" s="256">
        <f>ROUND(P232*H232,2)</f>
        <v>0</v>
      </c>
      <c r="L232" s="251" t="s">
        <v>139</v>
      </c>
      <c r="M232" s="257"/>
      <c r="N232" s="258" t="s">
        <v>20</v>
      </c>
      <c r="O232" s="216" t="s">
        <v>46</v>
      </c>
      <c r="P232" s="217">
        <f>I232+J232</f>
        <v>0</v>
      </c>
      <c r="Q232" s="217">
        <f>ROUND(I232*H232,2)</f>
        <v>0</v>
      </c>
      <c r="R232" s="217">
        <f>ROUND(J232*H232,2)</f>
        <v>0</v>
      </c>
      <c r="S232" s="85"/>
      <c r="T232" s="218">
        <f>S232*H232</f>
        <v>0</v>
      </c>
      <c r="U232" s="218">
        <v>4.0000000000000003E-05</v>
      </c>
      <c r="V232" s="218">
        <f>U232*H232</f>
        <v>0.00024000000000000003</v>
      </c>
      <c r="W232" s="218">
        <v>0</v>
      </c>
      <c r="X232" s="219">
        <f>W232*H232</f>
        <v>0</v>
      </c>
      <c r="Y232" s="39"/>
      <c r="Z232" s="39"/>
      <c r="AA232" s="39"/>
      <c r="AB232" s="39"/>
      <c r="AC232" s="39"/>
      <c r="AD232" s="39"/>
      <c r="AE232" s="39"/>
      <c r="AR232" s="220" t="s">
        <v>278</v>
      </c>
      <c r="AT232" s="220" t="s">
        <v>175</v>
      </c>
      <c r="AU232" s="220" t="s">
        <v>87</v>
      </c>
      <c r="AY232" s="18" t="s">
        <v>132</v>
      </c>
      <c r="BE232" s="221">
        <f>IF(O232="základní",K232,0)</f>
        <v>0</v>
      </c>
      <c r="BF232" s="221">
        <f>IF(O232="snížená",K232,0)</f>
        <v>0</v>
      </c>
      <c r="BG232" s="221">
        <f>IF(O232="zákl. přenesená",K232,0)</f>
        <v>0</v>
      </c>
      <c r="BH232" s="221">
        <f>IF(O232="sníž. přenesená",K232,0)</f>
        <v>0</v>
      </c>
      <c r="BI232" s="221">
        <f>IF(O232="nulová",K232,0)</f>
        <v>0</v>
      </c>
      <c r="BJ232" s="18" t="s">
        <v>85</v>
      </c>
      <c r="BK232" s="221">
        <f>ROUND(P232*H232,2)</f>
        <v>0</v>
      </c>
      <c r="BL232" s="18" t="s">
        <v>217</v>
      </c>
      <c r="BM232" s="220" t="s">
        <v>792</v>
      </c>
    </row>
    <row r="233" s="2" customFormat="1" ht="24.15" customHeight="1">
      <c r="A233" s="39"/>
      <c r="B233" s="40"/>
      <c r="C233" s="249" t="s">
        <v>390</v>
      </c>
      <c r="D233" s="249" t="s">
        <v>175</v>
      </c>
      <c r="E233" s="250" t="s">
        <v>793</v>
      </c>
      <c r="F233" s="251" t="s">
        <v>794</v>
      </c>
      <c r="G233" s="252" t="s">
        <v>138</v>
      </c>
      <c r="H233" s="253">
        <v>6</v>
      </c>
      <c r="I233" s="254"/>
      <c r="J233" s="255"/>
      <c r="K233" s="256">
        <f>ROUND(P233*H233,2)</f>
        <v>0</v>
      </c>
      <c r="L233" s="251" t="s">
        <v>139</v>
      </c>
      <c r="M233" s="257"/>
      <c r="N233" s="258" t="s">
        <v>20</v>
      </c>
      <c r="O233" s="216" t="s">
        <v>46</v>
      </c>
      <c r="P233" s="217">
        <f>I233+J233</f>
        <v>0</v>
      </c>
      <c r="Q233" s="217">
        <f>ROUND(I233*H233,2)</f>
        <v>0</v>
      </c>
      <c r="R233" s="217">
        <f>ROUND(J233*H233,2)</f>
        <v>0</v>
      </c>
      <c r="S233" s="85"/>
      <c r="T233" s="218">
        <f>S233*H233</f>
        <v>0</v>
      </c>
      <c r="U233" s="218">
        <v>3.0000000000000001E-05</v>
      </c>
      <c r="V233" s="218">
        <f>U233*H233</f>
        <v>0.00018000000000000001</v>
      </c>
      <c r="W233" s="218">
        <v>0</v>
      </c>
      <c r="X233" s="219">
        <f>W233*H233</f>
        <v>0</v>
      </c>
      <c r="Y233" s="39"/>
      <c r="Z233" s="39"/>
      <c r="AA233" s="39"/>
      <c r="AB233" s="39"/>
      <c r="AC233" s="39"/>
      <c r="AD233" s="39"/>
      <c r="AE233" s="39"/>
      <c r="AR233" s="220" t="s">
        <v>278</v>
      </c>
      <c r="AT233" s="220" t="s">
        <v>175</v>
      </c>
      <c r="AU233" s="220" t="s">
        <v>87</v>
      </c>
      <c r="AY233" s="18" t="s">
        <v>132</v>
      </c>
      <c r="BE233" s="221">
        <f>IF(O233="základní",K233,0)</f>
        <v>0</v>
      </c>
      <c r="BF233" s="221">
        <f>IF(O233="snížená",K233,0)</f>
        <v>0</v>
      </c>
      <c r="BG233" s="221">
        <f>IF(O233="zákl. přenesená",K233,0)</f>
        <v>0</v>
      </c>
      <c r="BH233" s="221">
        <f>IF(O233="sníž. přenesená",K233,0)</f>
        <v>0</v>
      </c>
      <c r="BI233" s="221">
        <f>IF(O233="nulová",K233,0)</f>
        <v>0</v>
      </c>
      <c r="BJ233" s="18" t="s">
        <v>85</v>
      </c>
      <c r="BK233" s="221">
        <f>ROUND(P233*H233,2)</f>
        <v>0</v>
      </c>
      <c r="BL233" s="18" t="s">
        <v>217</v>
      </c>
      <c r="BM233" s="220" t="s">
        <v>795</v>
      </c>
    </row>
    <row r="234" s="2" customFormat="1" ht="24.15" customHeight="1">
      <c r="A234" s="39"/>
      <c r="B234" s="40"/>
      <c r="C234" s="208" t="s">
        <v>395</v>
      </c>
      <c r="D234" s="208" t="s">
        <v>135</v>
      </c>
      <c r="E234" s="209" t="s">
        <v>796</v>
      </c>
      <c r="F234" s="210" t="s">
        <v>797</v>
      </c>
      <c r="G234" s="211" t="s">
        <v>138</v>
      </c>
      <c r="H234" s="212">
        <v>9</v>
      </c>
      <c r="I234" s="213"/>
      <c r="J234" s="213"/>
      <c r="K234" s="214">
        <f>ROUND(P234*H234,2)</f>
        <v>0</v>
      </c>
      <c r="L234" s="210" t="s">
        <v>139</v>
      </c>
      <c r="M234" s="45"/>
      <c r="N234" s="215" t="s">
        <v>20</v>
      </c>
      <c r="O234" s="216" t="s">
        <v>46</v>
      </c>
      <c r="P234" s="217">
        <f>I234+J234</f>
        <v>0</v>
      </c>
      <c r="Q234" s="217">
        <f>ROUND(I234*H234,2)</f>
        <v>0</v>
      </c>
      <c r="R234" s="217">
        <f>ROUND(J234*H234,2)</f>
        <v>0</v>
      </c>
      <c r="S234" s="85"/>
      <c r="T234" s="218">
        <f>S234*H234</f>
        <v>0</v>
      </c>
      <c r="U234" s="218">
        <v>0</v>
      </c>
      <c r="V234" s="218">
        <f>U234*H234</f>
        <v>0</v>
      </c>
      <c r="W234" s="218">
        <v>0</v>
      </c>
      <c r="X234" s="219">
        <f>W234*H234</f>
        <v>0</v>
      </c>
      <c r="Y234" s="39"/>
      <c r="Z234" s="39"/>
      <c r="AA234" s="39"/>
      <c r="AB234" s="39"/>
      <c r="AC234" s="39"/>
      <c r="AD234" s="39"/>
      <c r="AE234" s="39"/>
      <c r="AR234" s="220" t="s">
        <v>217</v>
      </c>
      <c r="AT234" s="220" t="s">
        <v>135</v>
      </c>
      <c r="AU234" s="220" t="s">
        <v>87</v>
      </c>
      <c r="AY234" s="18" t="s">
        <v>132</v>
      </c>
      <c r="BE234" s="221">
        <f>IF(O234="základní",K234,0)</f>
        <v>0</v>
      </c>
      <c r="BF234" s="221">
        <f>IF(O234="snížená",K234,0)</f>
        <v>0</v>
      </c>
      <c r="BG234" s="221">
        <f>IF(O234="zákl. přenesená",K234,0)</f>
        <v>0</v>
      </c>
      <c r="BH234" s="221">
        <f>IF(O234="sníž. přenesená",K234,0)</f>
        <v>0</v>
      </c>
      <c r="BI234" s="221">
        <f>IF(O234="nulová",K234,0)</f>
        <v>0</v>
      </c>
      <c r="BJ234" s="18" t="s">
        <v>85</v>
      </c>
      <c r="BK234" s="221">
        <f>ROUND(P234*H234,2)</f>
        <v>0</v>
      </c>
      <c r="BL234" s="18" t="s">
        <v>217</v>
      </c>
      <c r="BM234" s="220" t="s">
        <v>798</v>
      </c>
    </row>
    <row r="235" s="2" customFormat="1">
      <c r="A235" s="39"/>
      <c r="B235" s="40"/>
      <c r="C235" s="41"/>
      <c r="D235" s="222" t="s">
        <v>142</v>
      </c>
      <c r="E235" s="41"/>
      <c r="F235" s="223" t="s">
        <v>799</v>
      </c>
      <c r="G235" s="41"/>
      <c r="H235" s="41"/>
      <c r="I235" s="224"/>
      <c r="J235" s="224"/>
      <c r="K235" s="41"/>
      <c r="L235" s="41"/>
      <c r="M235" s="45"/>
      <c r="N235" s="225"/>
      <c r="O235" s="226"/>
      <c r="P235" s="85"/>
      <c r="Q235" s="85"/>
      <c r="R235" s="85"/>
      <c r="S235" s="85"/>
      <c r="T235" s="85"/>
      <c r="U235" s="85"/>
      <c r="V235" s="85"/>
      <c r="W235" s="85"/>
      <c r="X235" s="86"/>
      <c r="Y235" s="39"/>
      <c r="Z235" s="39"/>
      <c r="AA235" s="39"/>
      <c r="AB235" s="39"/>
      <c r="AC235" s="39"/>
      <c r="AD235" s="39"/>
      <c r="AE235" s="39"/>
      <c r="AT235" s="18" t="s">
        <v>142</v>
      </c>
      <c r="AU235" s="18" t="s">
        <v>87</v>
      </c>
    </row>
    <row r="236" s="13" customFormat="1">
      <c r="A236" s="13"/>
      <c r="B236" s="227"/>
      <c r="C236" s="228"/>
      <c r="D236" s="229" t="s">
        <v>144</v>
      </c>
      <c r="E236" s="230" t="s">
        <v>20</v>
      </c>
      <c r="F236" s="231" t="s">
        <v>628</v>
      </c>
      <c r="G236" s="228"/>
      <c r="H236" s="230" t="s">
        <v>20</v>
      </c>
      <c r="I236" s="232"/>
      <c r="J236" s="232"/>
      <c r="K236" s="228"/>
      <c r="L236" s="228"/>
      <c r="M236" s="233"/>
      <c r="N236" s="234"/>
      <c r="O236" s="235"/>
      <c r="P236" s="235"/>
      <c r="Q236" s="235"/>
      <c r="R236" s="235"/>
      <c r="S236" s="235"/>
      <c r="T236" s="235"/>
      <c r="U236" s="235"/>
      <c r="V236" s="235"/>
      <c r="W236" s="235"/>
      <c r="X236" s="236"/>
      <c r="Y236" s="13"/>
      <c r="Z236" s="13"/>
      <c r="AA236" s="13"/>
      <c r="AB236" s="13"/>
      <c r="AC236" s="13"/>
      <c r="AD236" s="13"/>
      <c r="AE236" s="13"/>
      <c r="AT236" s="237" t="s">
        <v>144</v>
      </c>
      <c r="AU236" s="237" t="s">
        <v>87</v>
      </c>
      <c r="AV236" s="13" t="s">
        <v>85</v>
      </c>
      <c r="AW236" s="13" t="s">
        <v>5</v>
      </c>
      <c r="AX236" s="13" t="s">
        <v>77</v>
      </c>
      <c r="AY236" s="237" t="s">
        <v>132</v>
      </c>
    </row>
    <row r="237" s="14" customFormat="1">
      <c r="A237" s="14"/>
      <c r="B237" s="238"/>
      <c r="C237" s="239"/>
      <c r="D237" s="229" t="s">
        <v>144</v>
      </c>
      <c r="E237" s="240" t="s">
        <v>20</v>
      </c>
      <c r="F237" s="241" t="s">
        <v>190</v>
      </c>
      <c r="G237" s="239"/>
      <c r="H237" s="242">
        <v>9</v>
      </c>
      <c r="I237" s="243"/>
      <c r="J237" s="243"/>
      <c r="K237" s="239"/>
      <c r="L237" s="239"/>
      <c r="M237" s="244"/>
      <c r="N237" s="245"/>
      <c r="O237" s="246"/>
      <c r="P237" s="246"/>
      <c r="Q237" s="246"/>
      <c r="R237" s="246"/>
      <c r="S237" s="246"/>
      <c r="T237" s="246"/>
      <c r="U237" s="246"/>
      <c r="V237" s="246"/>
      <c r="W237" s="246"/>
      <c r="X237" s="247"/>
      <c r="Y237" s="14"/>
      <c r="Z237" s="14"/>
      <c r="AA237" s="14"/>
      <c r="AB237" s="14"/>
      <c r="AC237" s="14"/>
      <c r="AD237" s="14"/>
      <c r="AE237" s="14"/>
      <c r="AT237" s="248" t="s">
        <v>144</v>
      </c>
      <c r="AU237" s="248" t="s">
        <v>87</v>
      </c>
      <c r="AV237" s="14" t="s">
        <v>87</v>
      </c>
      <c r="AW237" s="14" t="s">
        <v>5</v>
      </c>
      <c r="AX237" s="14" t="s">
        <v>85</v>
      </c>
      <c r="AY237" s="248" t="s">
        <v>132</v>
      </c>
    </row>
    <row r="238" s="2" customFormat="1" ht="24.15" customHeight="1">
      <c r="A238" s="39"/>
      <c r="B238" s="40"/>
      <c r="C238" s="249" t="s">
        <v>399</v>
      </c>
      <c r="D238" s="249" t="s">
        <v>175</v>
      </c>
      <c r="E238" s="250" t="s">
        <v>800</v>
      </c>
      <c r="F238" s="251" t="s">
        <v>801</v>
      </c>
      <c r="G238" s="252" t="s">
        <v>138</v>
      </c>
      <c r="H238" s="253">
        <v>9</v>
      </c>
      <c r="I238" s="254"/>
      <c r="J238" s="255"/>
      <c r="K238" s="256">
        <f>ROUND(P238*H238,2)</f>
        <v>0</v>
      </c>
      <c r="L238" s="251" t="s">
        <v>139</v>
      </c>
      <c r="M238" s="257"/>
      <c r="N238" s="258" t="s">
        <v>20</v>
      </c>
      <c r="O238" s="216" t="s">
        <v>46</v>
      </c>
      <c r="P238" s="217">
        <f>I238+J238</f>
        <v>0</v>
      </c>
      <c r="Q238" s="217">
        <f>ROUND(I238*H238,2)</f>
        <v>0</v>
      </c>
      <c r="R238" s="217">
        <f>ROUND(J238*H238,2)</f>
        <v>0</v>
      </c>
      <c r="S238" s="85"/>
      <c r="T238" s="218">
        <f>S238*H238</f>
        <v>0</v>
      </c>
      <c r="U238" s="218">
        <v>4.0000000000000003E-05</v>
      </c>
      <c r="V238" s="218">
        <f>U238*H238</f>
        <v>0.00036000000000000002</v>
      </c>
      <c r="W238" s="218">
        <v>0</v>
      </c>
      <c r="X238" s="219">
        <f>W238*H238</f>
        <v>0</v>
      </c>
      <c r="Y238" s="39"/>
      <c r="Z238" s="39"/>
      <c r="AA238" s="39"/>
      <c r="AB238" s="39"/>
      <c r="AC238" s="39"/>
      <c r="AD238" s="39"/>
      <c r="AE238" s="39"/>
      <c r="AR238" s="220" t="s">
        <v>278</v>
      </c>
      <c r="AT238" s="220" t="s">
        <v>175</v>
      </c>
      <c r="AU238" s="220" t="s">
        <v>87</v>
      </c>
      <c r="AY238" s="18" t="s">
        <v>132</v>
      </c>
      <c r="BE238" s="221">
        <f>IF(O238="základní",K238,0)</f>
        <v>0</v>
      </c>
      <c r="BF238" s="221">
        <f>IF(O238="snížená",K238,0)</f>
        <v>0</v>
      </c>
      <c r="BG238" s="221">
        <f>IF(O238="zákl. přenesená",K238,0)</f>
        <v>0</v>
      </c>
      <c r="BH238" s="221">
        <f>IF(O238="sníž. přenesená",K238,0)</f>
        <v>0</v>
      </c>
      <c r="BI238" s="221">
        <f>IF(O238="nulová",K238,0)</f>
        <v>0</v>
      </c>
      <c r="BJ238" s="18" t="s">
        <v>85</v>
      </c>
      <c r="BK238" s="221">
        <f>ROUND(P238*H238,2)</f>
        <v>0</v>
      </c>
      <c r="BL238" s="18" t="s">
        <v>217</v>
      </c>
      <c r="BM238" s="220" t="s">
        <v>802</v>
      </c>
    </row>
    <row r="239" s="2" customFormat="1" ht="24.15" customHeight="1">
      <c r="A239" s="39"/>
      <c r="B239" s="40"/>
      <c r="C239" s="249" t="s">
        <v>405</v>
      </c>
      <c r="D239" s="249" t="s">
        <v>175</v>
      </c>
      <c r="E239" s="250" t="s">
        <v>803</v>
      </c>
      <c r="F239" s="251" t="s">
        <v>804</v>
      </c>
      <c r="G239" s="252" t="s">
        <v>138</v>
      </c>
      <c r="H239" s="253">
        <v>9</v>
      </c>
      <c r="I239" s="254"/>
      <c r="J239" s="255"/>
      <c r="K239" s="256">
        <f>ROUND(P239*H239,2)</f>
        <v>0</v>
      </c>
      <c r="L239" s="251" t="s">
        <v>139</v>
      </c>
      <c r="M239" s="257"/>
      <c r="N239" s="258" t="s">
        <v>20</v>
      </c>
      <c r="O239" s="216" t="s">
        <v>46</v>
      </c>
      <c r="P239" s="217">
        <f>I239+J239</f>
        <v>0</v>
      </c>
      <c r="Q239" s="217">
        <f>ROUND(I239*H239,2)</f>
        <v>0</v>
      </c>
      <c r="R239" s="217">
        <f>ROUND(J239*H239,2)</f>
        <v>0</v>
      </c>
      <c r="S239" s="85"/>
      <c r="T239" s="218">
        <f>S239*H239</f>
        <v>0</v>
      </c>
      <c r="U239" s="218">
        <v>3.0000000000000001E-05</v>
      </c>
      <c r="V239" s="218">
        <f>U239*H239</f>
        <v>0.00027</v>
      </c>
      <c r="W239" s="218">
        <v>0</v>
      </c>
      <c r="X239" s="219">
        <f>W239*H239</f>
        <v>0</v>
      </c>
      <c r="Y239" s="39"/>
      <c r="Z239" s="39"/>
      <c r="AA239" s="39"/>
      <c r="AB239" s="39"/>
      <c r="AC239" s="39"/>
      <c r="AD239" s="39"/>
      <c r="AE239" s="39"/>
      <c r="AR239" s="220" t="s">
        <v>278</v>
      </c>
      <c r="AT239" s="220" t="s">
        <v>175</v>
      </c>
      <c r="AU239" s="220" t="s">
        <v>87</v>
      </c>
      <c r="AY239" s="18" t="s">
        <v>132</v>
      </c>
      <c r="BE239" s="221">
        <f>IF(O239="základní",K239,0)</f>
        <v>0</v>
      </c>
      <c r="BF239" s="221">
        <f>IF(O239="snížená",K239,0)</f>
        <v>0</v>
      </c>
      <c r="BG239" s="221">
        <f>IF(O239="zákl. přenesená",K239,0)</f>
        <v>0</v>
      </c>
      <c r="BH239" s="221">
        <f>IF(O239="sníž. přenesená",K239,0)</f>
        <v>0</v>
      </c>
      <c r="BI239" s="221">
        <f>IF(O239="nulová",K239,0)</f>
        <v>0</v>
      </c>
      <c r="BJ239" s="18" t="s">
        <v>85</v>
      </c>
      <c r="BK239" s="221">
        <f>ROUND(P239*H239,2)</f>
        <v>0</v>
      </c>
      <c r="BL239" s="18" t="s">
        <v>217</v>
      </c>
      <c r="BM239" s="220" t="s">
        <v>805</v>
      </c>
    </row>
    <row r="240" s="2" customFormat="1" ht="24.15" customHeight="1">
      <c r="A240" s="39"/>
      <c r="B240" s="40"/>
      <c r="C240" s="208" t="s">
        <v>410</v>
      </c>
      <c r="D240" s="208" t="s">
        <v>135</v>
      </c>
      <c r="E240" s="209" t="s">
        <v>806</v>
      </c>
      <c r="F240" s="210" t="s">
        <v>807</v>
      </c>
      <c r="G240" s="211" t="s">
        <v>138</v>
      </c>
      <c r="H240" s="212">
        <v>119</v>
      </c>
      <c r="I240" s="213"/>
      <c r="J240" s="213"/>
      <c r="K240" s="214">
        <f>ROUND(P240*H240,2)</f>
        <v>0</v>
      </c>
      <c r="L240" s="210" t="s">
        <v>139</v>
      </c>
      <c r="M240" s="45"/>
      <c r="N240" s="215" t="s">
        <v>20</v>
      </c>
      <c r="O240" s="216" t="s">
        <v>46</v>
      </c>
      <c r="P240" s="217">
        <f>I240+J240</f>
        <v>0</v>
      </c>
      <c r="Q240" s="217">
        <f>ROUND(I240*H240,2)</f>
        <v>0</v>
      </c>
      <c r="R240" s="217">
        <f>ROUND(J240*H240,2)</f>
        <v>0</v>
      </c>
      <c r="S240" s="85"/>
      <c r="T240" s="218">
        <f>S240*H240</f>
        <v>0</v>
      </c>
      <c r="U240" s="218">
        <v>0</v>
      </c>
      <c r="V240" s="218">
        <f>U240*H240</f>
        <v>0</v>
      </c>
      <c r="W240" s="218">
        <v>0</v>
      </c>
      <c r="X240" s="219">
        <f>W240*H240</f>
        <v>0</v>
      </c>
      <c r="Y240" s="39"/>
      <c r="Z240" s="39"/>
      <c r="AA240" s="39"/>
      <c r="AB240" s="39"/>
      <c r="AC240" s="39"/>
      <c r="AD240" s="39"/>
      <c r="AE240" s="39"/>
      <c r="AR240" s="220" t="s">
        <v>217</v>
      </c>
      <c r="AT240" s="220" t="s">
        <v>135</v>
      </c>
      <c r="AU240" s="220" t="s">
        <v>87</v>
      </c>
      <c r="AY240" s="18" t="s">
        <v>132</v>
      </c>
      <c r="BE240" s="221">
        <f>IF(O240="základní",K240,0)</f>
        <v>0</v>
      </c>
      <c r="BF240" s="221">
        <f>IF(O240="snížená",K240,0)</f>
        <v>0</v>
      </c>
      <c r="BG240" s="221">
        <f>IF(O240="zákl. přenesená",K240,0)</f>
        <v>0</v>
      </c>
      <c r="BH240" s="221">
        <f>IF(O240="sníž. přenesená",K240,0)</f>
        <v>0</v>
      </c>
      <c r="BI240" s="221">
        <f>IF(O240="nulová",K240,0)</f>
        <v>0</v>
      </c>
      <c r="BJ240" s="18" t="s">
        <v>85</v>
      </c>
      <c r="BK240" s="221">
        <f>ROUND(P240*H240,2)</f>
        <v>0</v>
      </c>
      <c r="BL240" s="18" t="s">
        <v>217</v>
      </c>
      <c r="BM240" s="220" t="s">
        <v>808</v>
      </c>
    </row>
    <row r="241" s="2" customFormat="1">
      <c r="A241" s="39"/>
      <c r="B241" s="40"/>
      <c r="C241" s="41"/>
      <c r="D241" s="222" t="s">
        <v>142</v>
      </c>
      <c r="E241" s="41"/>
      <c r="F241" s="223" t="s">
        <v>809</v>
      </c>
      <c r="G241" s="41"/>
      <c r="H241" s="41"/>
      <c r="I241" s="224"/>
      <c r="J241" s="224"/>
      <c r="K241" s="41"/>
      <c r="L241" s="41"/>
      <c r="M241" s="45"/>
      <c r="N241" s="225"/>
      <c r="O241" s="226"/>
      <c r="P241" s="85"/>
      <c r="Q241" s="85"/>
      <c r="R241" s="85"/>
      <c r="S241" s="85"/>
      <c r="T241" s="85"/>
      <c r="U241" s="85"/>
      <c r="V241" s="85"/>
      <c r="W241" s="85"/>
      <c r="X241" s="86"/>
      <c r="Y241" s="39"/>
      <c r="Z241" s="39"/>
      <c r="AA241" s="39"/>
      <c r="AB241" s="39"/>
      <c r="AC241" s="39"/>
      <c r="AD241" s="39"/>
      <c r="AE241" s="39"/>
      <c r="AT241" s="18" t="s">
        <v>142</v>
      </c>
      <c r="AU241" s="18" t="s">
        <v>87</v>
      </c>
    </row>
    <row r="242" s="13" customFormat="1">
      <c r="A242" s="13"/>
      <c r="B242" s="227"/>
      <c r="C242" s="228"/>
      <c r="D242" s="229" t="s">
        <v>144</v>
      </c>
      <c r="E242" s="230" t="s">
        <v>20</v>
      </c>
      <c r="F242" s="231" t="s">
        <v>628</v>
      </c>
      <c r="G242" s="228"/>
      <c r="H242" s="230" t="s">
        <v>20</v>
      </c>
      <c r="I242" s="232"/>
      <c r="J242" s="232"/>
      <c r="K242" s="228"/>
      <c r="L242" s="228"/>
      <c r="M242" s="233"/>
      <c r="N242" s="234"/>
      <c r="O242" s="235"/>
      <c r="P242" s="235"/>
      <c r="Q242" s="235"/>
      <c r="R242" s="235"/>
      <c r="S242" s="235"/>
      <c r="T242" s="235"/>
      <c r="U242" s="235"/>
      <c r="V242" s="235"/>
      <c r="W242" s="235"/>
      <c r="X242" s="236"/>
      <c r="Y242" s="13"/>
      <c r="Z242" s="13"/>
      <c r="AA242" s="13"/>
      <c r="AB242" s="13"/>
      <c r="AC242" s="13"/>
      <c r="AD242" s="13"/>
      <c r="AE242" s="13"/>
      <c r="AT242" s="237" t="s">
        <v>144</v>
      </c>
      <c r="AU242" s="237" t="s">
        <v>87</v>
      </c>
      <c r="AV242" s="13" t="s">
        <v>85</v>
      </c>
      <c r="AW242" s="13" t="s">
        <v>5</v>
      </c>
      <c r="AX242" s="13" t="s">
        <v>77</v>
      </c>
      <c r="AY242" s="237" t="s">
        <v>132</v>
      </c>
    </row>
    <row r="243" s="14" customFormat="1">
      <c r="A243" s="14"/>
      <c r="B243" s="238"/>
      <c r="C243" s="239"/>
      <c r="D243" s="229" t="s">
        <v>144</v>
      </c>
      <c r="E243" s="240" t="s">
        <v>20</v>
      </c>
      <c r="F243" s="241" t="s">
        <v>810</v>
      </c>
      <c r="G243" s="239"/>
      <c r="H243" s="242">
        <v>119</v>
      </c>
      <c r="I243" s="243"/>
      <c r="J243" s="243"/>
      <c r="K243" s="239"/>
      <c r="L243" s="239"/>
      <c r="M243" s="244"/>
      <c r="N243" s="245"/>
      <c r="O243" s="246"/>
      <c r="P243" s="246"/>
      <c r="Q243" s="246"/>
      <c r="R243" s="246"/>
      <c r="S243" s="246"/>
      <c r="T243" s="246"/>
      <c r="U243" s="246"/>
      <c r="V243" s="246"/>
      <c r="W243" s="246"/>
      <c r="X243" s="247"/>
      <c r="Y243" s="14"/>
      <c r="Z243" s="14"/>
      <c r="AA243" s="14"/>
      <c r="AB243" s="14"/>
      <c r="AC243" s="14"/>
      <c r="AD243" s="14"/>
      <c r="AE243" s="14"/>
      <c r="AT243" s="248" t="s">
        <v>144</v>
      </c>
      <c r="AU243" s="248" t="s">
        <v>87</v>
      </c>
      <c r="AV243" s="14" t="s">
        <v>87</v>
      </c>
      <c r="AW243" s="14" t="s">
        <v>5</v>
      </c>
      <c r="AX243" s="14" t="s">
        <v>85</v>
      </c>
      <c r="AY243" s="248" t="s">
        <v>132</v>
      </c>
    </row>
    <row r="244" s="2" customFormat="1" ht="24.15" customHeight="1">
      <c r="A244" s="39"/>
      <c r="B244" s="40"/>
      <c r="C244" s="249" t="s">
        <v>415</v>
      </c>
      <c r="D244" s="249" t="s">
        <v>175</v>
      </c>
      <c r="E244" s="250" t="s">
        <v>811</v>
      </c>
      <c r="F244" s="251" t="s">
        <v>812</v>
      </c>
      <c r="G244" s="252" t="s">
        <v>138</v>
      </c>
      <c r="H244" s="253">
        <v>119</v>
      </c>
      <c r="I244" s="254"/>
      <c r="J244" s="255"/>
      <c r="K244" s="256">
        <f>ROUND(P244*H244,2)</f>
        <v>0</v>
      </c>
      <c r="L244" s="251" t="s">
        <v>139</v>
      </c>
      <c r="M244" s="257"/>
      <c r="N244" s="258" t="s">
        <v>20</v>
      </c>
      <c r="O244" s="216" t="s">
        <v>46</v>
      </c>
      <c r="P244" s="217">
        <f>I244+J244</f>
        <v>0</v>
      </c>
      <c r="Q244" s="217">
        <f>ROUND(I244*H244,2)</f>
        <v>0</v>
      </c>
      <c r="R244" s="217">
        <f>ROUND(J244*H244,2)</f>
        <v>0</v>
      </c>
      <c r="S244" s="85"/>
      <c r="T244" s="218">
        <f>S244*H244</f>
        <v>0</v>
      </c>
      <c r="U244" s="218">
        <v>6.0000000000000002E-05</v>
      </c>
      <c r="V244" s="218">
        <f>U244*H244</f>
        <v>0.0071400000000000005</v>
      </c>
      <c r="W244" s="218">
        <v>0</v>
      </c>
      <c r="X244" s="219">
        <f>W244*H244</f>
        <v>0</v>
      </c>
      <c r="Y244" s="39"/>
      <c r="Z244" s="39"/>
      <c r="AA244" s="39"/>
      <c r="AB244" s="39"/>
      <c r="AC244" s="39"/>
      <c r="AD244" s="39"/>
      <c r="AE244" s="39"/>
      <c r="AR244" s="220" t="s">
        <v>278</v>
      </c>
      <c r="AT244" s="220" t="s">
        <v>175</v>
      </c>
      <c r="AU244" s="220" t="s">
        <v>87</v>
      </c>
      <c r="AY244" s="18" t="s">
        <v>132</v>
      </c>
      <c r="BE244" s="221">
        <f>IF(O244="základní",K244,0)</f>
        <v>0</v>
      </c>
      <c r="BF244" s="221">
        <f>IF(O244="snížená",K244,0)</f>
        <v>0</v>
      </c>
      <c r="BG244" s="221">
        <f>IF(O244="zákl. přenesená",K244,0)</f>
        <v>0</v>
      </c>
      <c r="BH244" s="221">
        <f>IF(O244="sníž. přenesená",K244,0)</f>
        <v>0</v>
      </c>
      <c r="BI244" s="221">
        <f>IF(O244="nulová",K244,0)</f>
        <v>0</v>
      </c>
      <c r="BJ244" s="18" t="s">
        <v>85</v>
      </c>
      <c r="BK244" s="221">
        <f>ROUND(P244*H244,2)</f>
        <v>0</v>
      </c>
      <c r="BL244" s="18" t="s">
        <v>217</v>
      </c>
      <c r="BM244" s="220" t="s">
        <v>813</v>
      </c>
    </row>
    <row r="245" s="2" customFormat="1" ht="16.5" customHeight="1">
      <c r="A245" s="39"/>
      <c r="B245" s="40"/>
      <c r="C245" s="249" t="s">
        <v>419</v>
      </c>
      <c r="D245" s="249" t="s">
        <v>175</v>
      </c>
      <c r="E245" s="250" t="s">
        <v>814</v>
      </c>
      <c r="F245" s="251" t="s">
        <v>815</v>
      </c>
      <c r="G245" s="252" t="s">
        <v>138</v>
      </c>
      <c r="H245" s="253">
        <v>5</v>
      </c>
      <c r="I245" s="254"/>
      <c r="J245" s="255"/>
      <c r="K245" s="256">
        <f>ROUND(P245*H245,2)</f>
        <v>0</v>
      </c>
      <c r="L245" s="251" t="s">
        <v>20</v>
      </c>
      <c r="M245" s="257"/>
      <c r="N245" s="258" t="s">
        <v>20</v>
      </c>
      <c r="O245" s="216" t="s">
        <v>46</v>
      </c>
      <c r="P245" s="217">
        <f>I245+J245</f>
        <v>0</v>
      </c>
      <c r="Q245" s="217">
        <f>ROUND(I245*H245,2)</f>
        <v>0</v>
      </c>
      <c r="R245" s="217">
        <f>ROUND(J245*H245,2)</f>
        <v>0</v>
      </c>
      <c r="S245" s="85"/>
      <c r="T245" s="218">
        <f>S245*H245</f>
        <v>0</v>
      </c>
      <c r="U245" s="218">
        <v>0</v>
      </c>
      <c r="V245" s="218">
        <f>U245*H245</f>
        <v>0</v>
      </c>
      <c r="W245" s="218">
        <v>0</v>
      </c>
      <c r="X245" s="219">
        <f>W245*H245</f>
        <v>0</v>
      </c>
      <c r="Y245" s="39"/>
      <c r="Z245" s="39"/>
      <c r="AA245" s="39"/>
      <c r="AB245" s="39"/>
      <c r="AC245" s="39"/>
      <c r="AD245" s="39"/>
      <c r="AE245" s="39"/>
      <c r="AR245" s="220" t="s">
        <v>278</v>
      </c>
      <c r="AT245" s="220" t="s">
        <v>175</v>
      </c>
      <c r="AU245" s="220" t="s">
        <v>87</v>
      </c>
      <c r="AY245" s="18" t="s">
        <v>132</v>
      </c>
      <c r="BE245" s="221">
        <f>IF(O245="základní",K245,0)</f>
        <v>0</v>
      </c>
      <c r="BF245" s="221">
        <f>IF(O245="snížená",K245,0)</f>
        <v>0</v>
      </c>
      <c r="BG245" s="221">
        <f>IF(O245="zákl. přenesená",K245,0)</f>
        <v>0</v>
      </c>
      <c r="BH245" s="221">
        <f>IF(O245="sníž. přenesená",K245,0)</f>
        <v>0</v>
      </c>
      <c r="BI245" s="221">
        <f>IF(O245="nulová",K245,0)</f>
        <v>0</v>
      </c>
      <c r="BJ245" s="18" t="s">
        <v>85</v>
      </c>
      <c r="BK245" s="221">
        <f>ROUND(P245*H245,2)</f>
        <v>0</v>
      </c>
      <c r="BL245" s="18" t="s">
        <v>217</v>
      </c>
      <c r="BM245" s="220" t="s">
        <v>816</v>
      </c>
    </row>
    <row r="246" s="2" customFormat="1" ht="24.15" customHeight="1">
      <c r="A246" s="39"/>
      <c r="B246" s="40"/>
      <c r="C246" s="208" t="s">
        <v>425</v>
      </c>
      <c r="D246" s="208" t="s">
        <v>135</v>
      </c>
      <c r="E246" s="209" t="s">
        <v>817</v>
      </c>
      <c r="F246" s="210" t="s">
        <v>818</v>
      </c>
      <c r="G246" s="211" t="s">
        <v>138</v>
      </c>
      <c r="H246" s="212">
        <v>171</v>
      </c>
      <c r="I246" s="213"/>
      <c r="J246" s="213"/>
      <c r="K246" s="214">
        <f>ROUND(P246*H246,2)</f>
        <v>0</v>
      </c>
      <c r="L246" s="210" t="s">
        <v>139</v>
      </c>
      <c r="M246" s="45"/>
      <c r="N246" s="215" t="s">
        <v>20</v>
      </c>
      <c r="O246" s="216" t="s">
        <v>46</v>
      </c>
      <c r="P246" s="217">
        <f>I246+J246</f>
        <v>0</v>
      </c>
      <c r="Q246" s="217">
        <f>ROUND(I246*H246,2)</f>
        <v>0</v>
      </c>
      <c r="R246" s="217">
        <f>ROUND(J246*H246,2)</f>
        <v>0</v>
      </c>
      <c r="S246" s="85"/>
      <c r="T246" s="218">
        <f>S246*H246</f>
        <v>0</v>
      </c>
      <c r="U246" s="218">
        <v>0</v>
      </c>
      <c r="V246" s="218">
        <f>U246*H246</f>
        <v>0</v>
      </c>
      <c r="W246" s="218">
        <v>0</v>
      </c>
      <c r="X246" s="219">
        <f>W246*H246</f>
        <v>0</v>
      </c>
      <c r="Y246" s="39"/>
      <c r="Z246" s="39"/>
      <c r="AA246" s="39"/>
      <c r="AB246" s="39"/>
      <c r="AC246" s="39"/>
      <c r="AD246" s="39"/>
      <c r="AE246" s="39"/>
      <c r="AR246" s="220" t="s">
        <v>217</v>
      </c>
      <c r="AT246" s="220" t="s">
        <v>135</v>
      </c>
      <c r="AU246" s="220" t="s">
        <v>87</v>
      </c>
      <c r="AY246" s="18" t="s">
        <v>132</v>
      </c>
      <c r="BE246" s="221">
        <f>IF(O246="základní",K246,0)</f>
        <v>0</v>
      </c>
      <c r="BF246" s="221">
        <f>IF(O246="snížená",K246,0)</f>
        <v>0</v>
      </c>
      <c r="BG246" s="221">
        <f>IF(O246="zákl. přenesená",K246,0)</f>
        <v>0</v>
      </c>
      <c r="BH246" s="221">
        <f>IF(O246="sníž. přenesená",K246,0)</f>
        <v>0</v>
      </c>
      <c r="BI246" s="221">
        <f>IF(O246="nulová",K246,0)</f>
        <v>0</v>
      </c>
      <c r="BJ246" s="18" t="s">
        <v>85</v>
      </c>
      <c r="BK246" s="221">
        <f>ROUND(P246*H246,2)</f>
        <v>0</v>
      </c>
      <c r="BL246" s="18" t="s">
        <v>217</v>
      </c>
      <c r="BM246" s="220" t="s">
        <v>819</v>
      </c>
    </row>
    <row r="247" s="2" customFormat="1">
      <c r="A247" s="39"/>
      <c r="B247" s="40"/>
      <c r="C247" s="41"/>
      <c r="D247" s="222" t="s">
        <v>142</v>
      </c>
      <c r="E247" s="41"/>
      <c r="F247" s="223" t="s">
        <v>820</v>
      </c>
      <c r="G247" s="41"/>
      <c r="H247" s="41"/>
      <c r="I247" s="224"/>
      <c r="J247" s="224"/>
      <c r="K247" s="41"/>
      <c r="L247" s="41"/>
      <c r="M247" s="45"/>
      <c r="N247" s="225"/>
      <c r="O247" s="226"/>
      <c r="P247" s="85"/>
      <c r="Q247" s="85"/>
      <c r="R247" s="85"/>
      <c r="S247" s="85"/>
      <c r="T247" s="85"/>
      <c r="U247" s="85"/>
      <c r="V247" s="85"/>
      <c r="W247" s="85"/>
      <c r="X247" s="86"/>
      <c r="Y247" s="39"/>
      <c r="Z247" s="39"/>
      <c r="AA247" s="39"/>
      <c r="AB247" s="39"/>
      <c r="AC247" s="39"/>
      <c r="AD247" s="39"/>
      <c r="AE247" s="39"/>
      <c r="AT247" s="18" t="s">
        <v>142</v>
      </c>
      <c r="AU247" s="18" t="s">
        <v>87</v>
      </c>
    </row>
    <row r="248" s="13" customFormat="1">
      <c r="A248" s="13"/>
      <c r="B248" s="227"/>
      <c r="C248" s="228"/>
      <c r="D248" s="229" t="s">
        <v>144</v>
      </c>
      <c r="E248" s="230" t="s">
        <v>20</v>
      </c>
      <c r="F248" s="231" t="s">
        <v>628</v>
      </c>
      <c r="G248" s="228"/>
      <c r="H248" s="230" t="s">
        <v>20</v>
      </c>
      <c r="I248" s="232"/>
      <c r="J248" s="232"/>
      <c r="K248" s="228"/>
      <c r="L248" s="228"/>
      <c r="M248" s="233"/>
      <c r="N248" s="234"/>
      <c r="O248" s="235"/>
      <c r="P248" s="235"/>
      <c r="Q248" s="235"/>
      <c r="R248" s="235"/>
      <c r="S248" s="235"/>
      <c r="T248" s="235"/>
      <c r="U248" s="235"/>
      <c r="V248" s="235"/>
      <c r="W248" s="235"/>
      <c r="X248" s="236"/>
      <c r="Y248" s="13"/>
      <c r="Z248" s="13"/>
      <c r="AA248" s="13"/>
      <c r="AB248" s="13"/>
      <c r="AC248" s="13"/>
      <c r="AD248" s="13"/>
      <c r="AE248" s="13"/>
      <c r="AT248" s="237" t="s">
        <v>144</v>
      </c>
      <c r="AU248" s="237" t="s">
        <v>87</v>
      </c>
      <c r="AV248" s="13" t="s">
        <v>85</v>
      </c>
      <c r="AW248" s="13" t="s">
        <v>5</v>
      </c>
      <c r="AX248" s="13" t="s">
        <v>77</v>
      </c>
      <c r="AY248" s="237" t="s">
        <v>132</v>
      </c>
    </row>
    <row r="249" s="14" customFormat="1">
      <c r="A249" s="14"/>
      <c r="B249" s="238"/>
      <c r="C249" s="239"/>
      <c r="D249" s="229" t="s">
        <v>144</v>
      </c>
      <c r="E249" s="240" t="s">
        <v>20</v>
      </c>
      <c r="F249" s="241" t="s">
        <v>766</v>
      </c>
      <c r="G249" s="239"/>
      <c r="H249" s="242">
        <v>171</v>
      </c>
      <c r="I249" s="243"/>
      <c r="J249" s="243"/>
      <c r="K249" s="239"/>
      <c r="L249" s="239"/>
      <c r="M249" s="244"/>
      <c r="N249" s="245"/>
      <c r="O249" s="246"/>
      <c r="P249" s="246"/>
      <c r="Q249" s="246"/>
      <c r="R249" s="246"/>
      <c r="S249" s="246"/>
      <c r="T249" s="246"/>
      <c r="U249" s="246"/>
      <c r="V249" s="246"/>
      <c r="W249" s="246"/>
      <c r="X249" s="247"/>
      <c r="Y249" s="14"/>
      <c r="Z249" s="14"/>
      <c r="AA249" s="14"/>
      <c r="AB249" s="14"/>
      <c r="AC249" s="14"/>
      <c r="AD249" s="14"/>
      <c r="AE249" s="14"/>
      <c r="AT249" s="248" t="s">
        <v>144</v>
      </c>
      <c r="AU249" s="248" t="s">
        <v>87</v>
      </c>
      <c r="AV249" s="14" t="s">
        <v>87</v>
      </c>
      <c r="AW249" s="14" t="s">
        <v>5</v>
      </c>
      <c r="AX249" s="14" t="s">
        <v>85</v>
      </c>
      <c r="AY249" s="248" t="s">
        <v>132</v>
      </c>
    </row>
    <row r="250" s="2" customFormat="1" ht="16.5" customHeight="1">
      <c r="A250" s="39"/>
      <c r="B250" s="40"/>
      <c r="C250" s="249" t="s">
        <v>430</v>
      </c>
      <c r="D250" s="249" t="s">
        <v>175</v>
      </c>
      <c r="E250" s="250" t="s">
        <v>821</v>
      </c>
      <c r="F250" s="251" t="s">
        <v>822</v>
      </c>
      <c r="G250" s="252" t="s">
        <v>138</v>
      </c>
      <c r="H250" s="253">
        <v>171</v>
      </c>
      <c r="I250" s="254"/>
      <c r="J250" s="255"/>
      <c r="K250" s="256">
        <f>ROUND(P250*H250,2)</f>
        <v>0</v>
      </c>
      <c r="L250" s="251" t="s">
        <v>20</v>
      </c>
      <c r="M250" s="257"/>
      <c r="N250" s="258" t="s">
        <v>20</v>
      </c>
      <c r="O250" s="216" t="s">
        <v>46</v>
      </c>
      <c r="P250" s="217">
        <f>I250+J250</f>
        <v>0</v>
      </c>
      <c r="Q250" s="217">
        <f>ROUND(I250*H250,2)</f>
        <v>0</v>
      </c>
      <c r="R250" s="217">
        <f>ROUND(J250*H250,2)</f>
        <v>0</v>
      </c>
      <c r="S250" s="85"/>
      <c r="T250" s="218">
        <f>S250*H250</f>
        <v>0</v>
      </c>
      <c r="U250" s="218">
        <v>0</v>
      </c>
      <c r="V250" s="218">
        <f>U250*H250</f>
        <v>0</v>
      </c>
      <c r="W250" s="218">
        <v>0</v>
      </c>
      <c r="X250" s="219">
        <f>W250*H250</f>
        <v>0</v>
      </c>
      <c r="Y250" s="39"/>
      <c r="Z250" s="39"/>
      <c r="AA250" s="39"/>
      <c r="AB250" s="39"/>
      <c r="AC250" s="39"/>
      <c r="AD250" s="39"/>
      <c r="AE250" s="39"/>
      <c r="AR250" s="220" t="s">
        <v>278</v>
      </c>
      <c r="AT250" s="220" t="s">
        <v>175</v>
      </c>
      <c r="AU250" s="220" t="s">
        <v>87</v>
      </c>
      <c r="AY250" s="18" t="s">
        <v>132</v>
      </c>
      <c r="BE250" s="221">
        <f>IF(O250="základní",K250,0)</f>
        <v>0</v>
      </c>
      <c r="BF250" s="221">
        <f>IF(O250="snížená",K250,0)</f>
        <v>0</v>
      </c>
      <c r="BG250" s="221">
        <f>IF(O250="zákl. přenesená",K250,0)</f>
        <v>0</v>
      </c>
      <c r="BH250" s="221">
        <f>IF(O250="sníž. přenesená",K250,0)</f>
        <v>0</v>
      </c>
      <c r="BI250" s="221">
        <f>IF(O250="nulová",K250,0)</f>
        <v>0</v>
      </c>
      <c r="BJ250" s="18" t="s">
        <v>85</v>
      </c>
      <c r="BK250" s="221">
        <f>ROUND(P250*H250,2)</f>
        <v>0</v>
      </c>
      <c r="BL250" s="18" t="s">
        <v>217</v>
      </c>
      <c r="BM250" s="220" t="s">
        <v>823</v>
      </c>
    </row>
    <row r="251" s="2" customFormat="1" ht="24.15" customHeight="1">
      <c r="A251" s="39"/>
      <c r="B251" s="40"/>
      <c r="C251" s="249" t="s">
        <v>437</v>
      </c>
      <c r="D251" s="249" t="s">
        <v>175</v>
      </c>
      <c r="E251" s="250" t="s">
        <v>824</v>
      </c>
      <c r="F251" s="251" t="s">
        <v>825</v>
      </c>
      <c r="G251" s="252" t="s">
        <v>138</v>
      </c>
      <c r="H251" s="253">
        <v>25</v>
      </c>
      <c r="I251" s="254"/>
      <c r="J251" s="255"/>
      <c r="K251" s="256">
        <f>ROUND(P251*H251,2)</f>
        <v>0</v>
      </c>
      <c r="L251" s="251" t="s">
        <v>139</v>
      </c>
      <c r="M251" s="257"/>
      <c r="N251" s="258" t="s">
        <v>20</v>
      </c>
      <c r="O251" s="216" t="s">
        <v>46</v>
      </c>
      <c r="P251" s="217">
        <f>I251+J251</f>
        <v>0</v>
      </c>
      <c r="Q251" s="217">
        <f>ROUND(I251*H251,2)</f>
        <v>0</v>
      </c>
      <c r="R251" s="217">
        <f>ROUND(J251*H251,2)</f>
        <v>0</v>
      </c>
      <c r="S251" s="85"/>
      <c r="T251" s="218">
        <f>S251*H251</f>
        <v>0</v>
      </c>
      <c r="U251" s="218">
        <v>1.0000000000000001E-05</v>
      </c>
      <c r="V251" s="218">
        <f>U251*H251</f>
        <v>0.00025000000000000001</v>
      </c>
      <c r="W251" s="218">
        <v>0</v>
      </c>
      <c r="X251" s="219">
        <f>W251*H251</f>
        <v>0</v>
      </c>
      <c r="Y251" s="39"/>
      <c r="Z251" s="39"/>
      <c r="AA251" s="39"/>
      <c r="AB251" s="39"/>
      <c r="AC251" s="39"/>
      <c r="AD251" s="39"/>
      <c r="AE251" s="39"/>
      <c r="AR251" s="220" t="s">
        <v>278</v>
      </c>
      <c r="AT251" s="220" t="s">
        <v>175</v>
      </c>
      <c r="AU251" s="220" t="s">
        <v>87</v>
      </c>
      <c r="AY251" s="18" t="s">
        <v>132</v>
      </c>
      <c r="BE251" s="221">
        <f>IF(O251="základní",K251,0)</f>
        <v>0</v>
      </c>
      <c r="BF251" s="221">
        <f>IF(O251="snížená",K251,0)</f>
        <v>0</v>
      </c>
      <c r="BG251" s="221">
        <f>IF(O251="zákl. přenesená",K251,0)</f>
        <v>0</v>
      </c>
      <c r="BH251" s="221">
        <f>IF(O251="sníž. přenesená",K251,0)</f>
        <v>0</v>
      </c>
      <c r="BI251" s="221">
        <f>IF(O251="nulová",K251,0)</f>
        <v>0</v>
      </c>
      <c r="BJ251" s="18" t="s">
        <v>85</v>
      </c>
      <c r="BK251" s="221">
        <f>ROUND(P251*H251,2)</f>
        <v>0</v>
      </c>
      <c r="BL251" s="18" t="s">
        <v>217</v>
      </c>
      <c r="BM251" s="220" t="s">
        <v>826</v>
      </c>
    </row>
    <row r="252" s="2" customFormat="1" ht="24.15" customHeight="1">
      <c r="A252" s="39"/>
      <c r="B252" s="40"/>
      <c r="C252" s="249" t="s">
        <v>356</v>
      </c>
      <c r="D252" s="249" t="s">
        <v>175</v>
      </c>
      <c r="E252" s="250" t="s">
        <v>827</v>
      </c>
      <c r="F252" s="251" t="s">
        <v>828</v>
      </c>
      <c r="G252" s="252" t="s">
        <v>138</v>
      </c>
      <c r="H252" s="253">
        <v>19</v>
      </c>
      <c r="I252" s="254"/>
      <c r="J252" s="255"/>
      <c r="K252" s="256">
        <f>ROUND(P252*H252,2)</f>
        <v>0</v>
      </c>
      <c r="L252" s="251" t="s">
        <v>139</v>
      </c>
      <c r="M252" s="257"/>
      <c r="N252" s="258" t="s">
        <v>20</v>
      </c>
      <c r="O252" s="216" t="s">
        <v>46</v>
      </c>
      <c r="P252" s="217">
        <f>I252+J252</f>
        <v>0</v>
      </c>
      <c r="Q252" s="217">
        <f>ROUND(I252*H252,2)</f>
        <v>0</v>
      </c>
      <c r="R252" s="217">
        <f>ROUND(J252*H252,2)</f>
        <v>0</v>
      </c>
      <c r="S252" s="85"/>
      <c r="T252" s="218">
        <f>S252*H252</f>
        <v>0</v>
      </c>
      <c r="U252" s="218">
        <v>2.0000000000000002E-05</v>
      </c>
      <c r="V252" s="218">
        <f>U252*H252</f>
        <v>0.00038000000000000002</v>
      </c>
      <c r="W252" s="218">
        <v>0</v>
      </c>
      <c r="X252" s="219">
        <f>W252*H252</f>
        <v>0</v>
      </c>
      <c r="Y252" s="39"/>
      <c r="Z252" s="39"/>
      <c r="AA252" s="39"/>
      <c r="AB252" s="39"/>
      <c r="AC252" s="39"/>
      <c r="AD252" s="39"/>
      <c r="AE252" s="39"/>
      <c r="AR252" s="220" t="s">
        <v>278</v>
      </c>
      <c r="AT252" s="220" t="s">
        <v>175</v>
      </c>
      <c r="AU252" s="220" t="s">
        <v>87</v>
      </c>
      <c r="AY252" s="18" t="s">
        <v>132</v>
      </c>
      <c r="BE252" s="221">
        <f>IF(O252="základní",K252,0)</f>
        <v>0</v>
      </c>
      <c r="BF252" s="221">
        <f>IF(O252="snížená",K252,0)</f>
        <v>0</v>
      </c>
      <c r="BG252" s="221">
        <f>IF(O252="zákl. přenesená",K252,0)</f>
        <v>0</v>
      </c>
      <c r="BH252" s="221">
        <f>IF(O252="sníž. přenesená",K252,0)</f>
        <v>0</v>
      </c>
      <c r="BI252" s="221">
        <f>IF(O252="nulová",K252,0)</f>
        <v>0</v>
      </c>
      <c r="BJ252" s="18" t="s">
        <v>85</v>
      </c>
      <c r="BK252" s="221">
        <f>ROUND(P252*H252,2)</f>
        <v>0</v>
      </c>
      <c r="BL252" s="18" t="s">
        <v>217</v>
      </c>
      <c r="BM252" s="220" t="s">
        <v>829</v>
      </c>
    </row>
    <row r="253" s="2" customFormat="1" ht="24.15" customHeight="1">
      <c r="A253" s="39"/>
      <c r="B253" s="40"/>
      <c r="C253" s="249" t="s">
        <v>447</v>
      </c>
      <c r="D253" s="249" t="s">
        <v>175</v>
      </c>
      <c r="E253" s="250" t="s">
        <v>830</v>
      </c>
      <c r="F253" s="251" t="s">
        <v>831</v>
      </c>
      <c r="G253" s="252" t="s">
        <v>138</v>
      </c>
      <c r="H253" s="253">
        <v>10</v>
      </c>
      <c r="I253" s="254"/>
      <c r="J253" s="255"/>
      <c r="K253" s="256">
        <f>ROUND(P253*H253,2)</f>
        <v>0</v>
      </c>
      <c r="L253" s="251" t="s">
        <v>139</v>
      </c>
      <c r="M253" s="257"/>
      <c r="N253" s="258" t="s">
        <v>20</v>
      </c>
      <c r="O253" s="216" t="s">
        <v>46</v>
      </c>
      <c r="P253" s="217">
        <f>I253+J253</f>
        <v>0</v>
      </c>
      <c r="Q253" s="217">
        <f>ROUND(I253*H253,2)</f>
        <v>0</v>
      </c>
      <c r="R253" s="217">
        <f>ROUND(J253*H253,2)</f>
        <v>0</v>
      </c>
      <c r="S253" s="85"/>
      <c r="T253" s="218">
        <f>S253*H253</f>
        <v>0</v>
      </c>
      <c r="U253" s="218">
        <v>3.0000000000000001E-05</v>
      </c>
      <c r="V253" s="218">
        <f>U253*H253</f>
        <v>0.00030000000000000003</v>
      </c>
      <c r="W253" s="218">
        <v>0</v>
      </c>
      <c r="X253" s="219">
        <f>W253*H253</f>
        <v>0</v>
      </c>
      <c r="Y253" s="39"/>
      <c r="Z253" s="39"/>
      <c r="AA253" s="39"/>
      <c r="AB253" s="39"/>
      <c r="AC253" s="39"/>
      <c r="AD253" s="39"/>
      <c r="AE253" s="39"/>
      <c r="AR253" s="220" t="s">
        <v>278</v>
      </c>
      <c r="AT253" s="220" t="s">
        <v>175</v>
      </c>
      <c r="AU253" s="220" t="s">
        <v>87</v>
      </c>
      <c r="AY253" s="18" t="s">
        <v>132</v>
      </c>
      <c r="BE253" s="221">
        <f>IF(O253="základní",K253,0)</f>
        <v>0</v>
      </c>
      <c r="BF253" s="221">
        <f>IF(O253="snížená",K253,0)</f>
        <v>0</v>
      </c>
      <c r="BG253" s="221">
        <f>IF(O253="zákl. přenesená",K253,0)</f>
        <v>0</v>
      </c>
      <c r="BH253" s="221">
        <f>IF(O253="sníž. přenesená",K253,0)</f>
        <v>0</v>
      </c>
      <c r="BI253" s="221">
        <f>IF(O253="nulová",K253,0)</f>
        <v>0</v>
      </c>
      <c r="BJ253" s="18" t="s">
        <v>85</v>
      </c>
      <c r="BK253" s="221">
        <f>ROUND(P253*H253,2)</f>
        <v>0</v>
      </c>
      <c r="BL253" s="18" t="s">
        <v>217</v>
      </c>
      <c r="BM253" s="220" t="s">
        <v>832</v>
      </c>
    </row>
    <row r="254" s="2" customFormat="1" ht="24.15" customHeight="1">
      <c r="A254" s="39"/>
      <c r="B254" s="40"/>
      <c r="C254" s="249" t="s">
        <v>451</v>
      </c>
      <c r="D254" s="249" t="s">
        <v>175</v>
      </c>
      <c r="E254" s="250" t="s">
        <v>833</v>
      </c>
      <c r="F254" s="251" t="s">
        <v>834</v>
      </c>
      <c r="G254" s="252" t="s">
        <v>138</v>
      </c>
      <c r="H254" s="253">
        <v>16</v>
      </c>
      <c r="I254" s="254"/>
      <c r="J254" s="255"/>
      <c r="K254" s="256">
        <f>ROUND(P254*H254,2)</f>
        <v>0</v>
      </c>
      <c r="L254" s="251" t="s">
        <v>139</v>
      </c>
      <c r="M254" s="257"/>
      <c r="N254" s="258" t="s">
        <v>20</v>
      </c>
      <c r="O254" s="216" t="s">
        <v>46</v>
      </c>
      <c r="P254" s="217">
        <f>I254+J254</f>
        <v>0</v>
      </c>
      <c r="Q254" s="217">
        <f>ROUND(I254*H254,2)</f>
        <v>0</v>
      </c>
      <c r="R254" s="217">
        <f>ROUND(J254*H254,2)</f>
        <v>0</v>
      </c>
      <c r="S254" s="85"/>
      <c r="T254" s="218">
        <f>S254*H254</f>
        <v>0</v>
      </c>
      <c r="U254" s="218">
        <v>6.0000000000000002E-05</v>
      </c>
      <c r="V254" s="218">
        <f>U254*H254</f>
        <v>0.00096000000000000002</v>
      </c>
      <c r="W254" s="218">
        <v>0</v>
      </c>
      <c r="X254" s="219">
        <f>W254*H254</f>
        <v>0</v>
      </c>
      <c r="Y254" s="39"/>
      <c r="Z254" s="39"/>
      <c r="AA254" s="39"/>
      <c r="AB254" s="39"/>
      <c r="AC254" s="39"/>
      <c r="AD254" s="39"/>
      <c r="AE254" s="39"/>
      <c r="AR254" s="220" t="s">
        <v>278</v>
      </c>
      <c r="AT254" s="220" t="s">
        <v>175</v>
      </c>
      <c r="AU254" s="220" t="s">
        <v>87</v>
      </c>
      <c r="AY254" s="18" t="s">
        <v>132</v>
      </c>
      <c r="BE254" s="221">
        <f>IF(O254="základní",K254,0)</f>
        <v>0</v>
      </c>
      <c r="BF254" s="221">
        <f>IF(O254="snížená",K254,0)</f>
        <v>0</v>
      </c>
      <c r="BG254" s="221">
        <f>IF(O254="zákl. přenesená",K254,0)</f>
        <v>0</v>
      </c>
      <c r="BH254" s="221">
        <f>IF(O254="sníž. přenesená",K254,0)</f>
        <v>0</v>
      </c>
      <c r="BI254" s="221">
        <f>IF(O254="nulová",K254,0)</f>
        <v>0</v>
      </c>
      <c r="BJ254" s="18" t="s">
        <v>85</v>
      </c>
      <c r="BK254" s="221">
        <f>ROUND(P254*H254,2)</f>
        <v>0</v>
      </c>
      <c r="BL254" s="18" t="s">
        <v>217</v>
      </c>
      <c r="BM254" s="220" t="s">
        <v>835</v>
      </c>
    </row>
    <row r="255" s="12" customFormat="1" ht="22.8" customHeight="1">
      <c r="A255" s="12"/>
      <c r="B255" s="191"/>
      <c r="C255" s="192"/>
      <c r="D255" s="193" t="s">
        <v>76</v>
      </c>
      <c r="E255" s="206" t="s">
        <v>577</v>
      </c>
      <c r="F255" s="206" t="s">
        <v>578</v>
      </c>
      <c r="G255" s="192"/>
      <c r="H255" s="192"/>
      <c r="I255" s="195"/>
      <c r="J255" s="195"/>
      <c r="K255" s="207">
        <f>BK255</f>
        <v>0</v>
      </c>
      <c r="L255" s="192"/>
      <c r="M255" s="197"/>
      <c r="N255" s="198"/>
      <c r="O255" s="199"/>
      <c r="P255" s="199"/>
      <c r="Q255" s="200">
        <f>SUM(Q256:Q265)</f>
        <v>0</v>
      </c>
      <c r="R255" s="200">
        <f>SUM(R256:R265)</f>
        <v>0</v>
      </c>
      <c r="S255" s="199"/>
      <c r="T255" s="201">
        <f>SUM(T256:T265)</f>
        <v>0</v>
      </c>
      <c r="U255" s="199"/>
      <c r="V255" s="201">
        <f>SUM(V256:V265)</f>
        <v>0</v>
      </c>
      <c r="W255" s="199"/>
      <c r="X255" s="202">
        <f>SUM(X256:X265)</f>
        <v>0</v>
      </c>
      <c r="Y255" s="12"/>
      <c r="Z255" s="12"/>
      <c r="AA255" s="12"/>
      <c r="AB255" s="12"/>
      <c r="AC255" s="12"/>
      <c r="AD255" s="12"/>
      <c r="AE255" s="12"/>
      <c r="AR255" s="203" t="s">
        <v>153</v>
      </c>
      <c r="AT255" s="204" t="s">
        <v>76</v>
      </c>
      <c r="AU255" s="204" t="s">
        <v>85</v>
      </c>
      <c r="AY255" s="203" t="s">
        <v>132</v>
      </c>
      <c r="BK255" s="205">
        <f>SUM(BK256:BK265)</f>
        <v>0</v>
      </c>
    </row>
    <row r="256" s="2" customFormat="1" ht="24.15" customHeight="1">
      <c r="A256" s="39"/>
      <c r="B256" s="40"/>
      <c r="C256" s="208" t="s">
        <v>457</v>
      </c>
      <c r="D256" s="208" t="s">
        <v>135</v>
      </c>
      <c r="E256" s="209" t="s">
        <v>580</v>
      </c>
      <c r="F256" s="210" t="s">
        <v>581</v>
      </c>
      <c r="G256" s="211" t="s">
        <v>582</v>
      </c>
      <c r="H256" s="212">
        <v>0.043999999999999997</v>
      </c>
      <c r="I256" s="213"/>
      <c r="J256" s="213"/>
      <c r="K256" s="214">
        <f>ROUND(P256*H256,2)</f>
        <v>0</v>
      </c>
      <c r="L256" s="210" t="s">
        <v>139</v>
      </c>
      <c r="M256" s="45"/>
      <c r="N256" s="215" t="s">
        <v>20</v>
      </c>
      <c r="O256" s="216" t="s">
        <v>46</v>
      </c>
      <c r="P256" s="217">
        <f>I256+J256</f>
        <v>0</v>
      </c>
      <c r="Q256" s="217">
        <f>ROUND(I256*H256,2)</f>
        <v>0</v>
      </c>
      <c r="R256" s="217">
        <f>ROUND(J256*H256,2)</f>
        <v>0</v>
      </c>
      <c r="S256" s="85"/>
      <c r="T256" s="218">
        <f>S256*H256</f>
        <v>0</v>
      </c>
      <c r="U256" s="218">
        <v>0</v>
      </c>
      <c r="V256" s="218">
        <f>U256*H256</f>
        <v>0</v>
      </c>
      <c r="W256" s="218">
        <v>0</v>
      </c>
      <c r="X256" s="219">
        <f>W256*H256</f>
        <v>0</v>
      </c>
      <c r="Y256" s="39"/>
      <c r="Z256" s="39"/>
      <c r="AA256" s="39"/>
      <c r="AB256" s="39"/>
      <c r="AC256" s="39"/>
      <c r="AD256" s="39"/>
      <c r="AE256" s="39"/>
      <c r="AR256" s="220" t="s">
        <v>356</v>
      </c>
      <c r="AT256" s="220" t="s">
        <v>135</v>
      </c>
      <c r="AU256" s="220" t="s">
        <v>87</v>
      </c>
      <c r="AY256" s="18" t="s">
        <v>132</v>
      </c>
      <c r="BE256" s="221">
        <f>IF(O256="základní",K256,0)</f>
        <v>0</v>
      </c>
      <c r="BF256" s="221">
        <f>IF(O256="snížená",K256,0)</f>
        <v>0</v>
      </c>
      <c r="BG256" s="221">
        <f>IF(O256="zákl. přenesená",K256,0)</f>
        <v>0</v>
      </c>
      <c r="BH256" s="221">
        <f>IF(O256="sníž. přenesená",K256,0)</f>
        <v>0</v>
      </c>
      <c r="BI256" s="221">
        <f>IF(O256="nulová",K256,0)</f>
        <v>0</v>
      </c>
      <c r="BJ256" s="18" t="s">
        <v>85</v>
      </c>
      <c r="BK256" s="221">
        <f>ROUND(P256*H256,2)</f>
        <v>0</v>
      </c>
      <c r="BL256" s="18" t="s">
        <v>356</v>
      </c>
      <c r="BM256" s="220" t="s">
        <v>836</v>
      </c>
    </row>
    <row r="257" s="2" customFormat="1">
      <c r="A257" s="39"/>
      <c r="B257" s="40"/>
      <c r="C257" s="41"/>
      <c r="D257" s="222" t="s">
        <v>142</v>
      </c>
      <c r="E257" s="41"/>
      <c r="F257" s="223" t="s">
        <v>584</v>
      </c>
      <c r="G257" s="41"/>
      <c r="H257" s="41"/>
      <c r="I257" s="224"/>
      <c r="J257" s="224"/>
      <c r="K257" s="41"/>
      <c r="L257" s="41"/>
      <c r="M257" s="45"/>
      <c r="N257" s="225"/>
      <c r="O257" s="226"/>
      <c r="P257" s="85"/>
      <c r="Q257" s="85"/>
      <c r="R257" s="85"/>
      <c r="S257" s="85"/>
      <c r="T257" s="85"/>
      <c r="U257" s="85"/>
      <c r="V257" s="85"/>
      <c r="W257" s="85"/>
      <c r="X257" s="86"/>
      <c r="Y257" s="39"/>
      <c r="Z257" s="39"/>
      <c r="AA257" s="39"/>
      <c r="AB257" s="39"/>
      <c r="AC257" s="39"/>
      <c r="AD257" s="39"/>
      <c r="AE257" s="39"/>
      <c r="AT257" s="18" t="s">
        <v>142</v>
      </c>
      <c r="AU257" s="18" t="s">
        <v>87</v>
      </c>
    </row>
    <row r="258" s="2" customFormat="1">
      <c r="A258" s="39"/>
      <c r="B258" s="40"/>
      <c r="C258" s="208" t="s">
        <v>459</v>
      </c>
      <c r="D258" s="208" t="s">
        <v>135</v>
      </c>
      <c r="E258" s="209" t="s">
        <v>837</v>
      </c>
      <c r="F258" s="210" t="s">
        <v>838</v>
      </c>
      <c r="G258" s="211" t="s">
        <v>582</v>
      </c>
      <c r="H258" s="212">
        <v>0.043999999999999997</v>
      </c>
      <c r="I258" s="213"/>
      <c r="J258" s="213"/>
      <c r="K258" s="214">
        <f>ROUND(P258*H258,2)</f>
        <v>0</v>
      </c>
      <c r="L258" s="210" t="s">
        <v>139</v>
      </c>
      <c r="M258" s="45"/>
      <c r="N258" s="215" t="s">
        <v>20</v>
      </c>
      <c r="O258" s="216" t="s">
        <v>46</v>
      </c>
      <c r="P258" s="217">
        <f>I258+J258</f>
        <v>0</v>
      </c>
      <c r="Q258" s="217">
        <f>ROUND(I258*H258,2)</f>
        <v>0</v>
      </c>
      <c r="R258" s="217">
        <f>ROUND(J258*H258,2)</f>
        <v>0</v>
      </c>
      <c r="S258" s="85"/>
      <c r="T258" s="218">
        <f>S258*H258</f>
        <v>0</v>
      </c>
      <c r="U258" s="218">
        <v>0</v>
      </c>
      <c r="V258" s="218">
        <f>U258*H258</f>
        <v>0</v>
      </c>
      <c r="W258" s="218">
        <v>0</v>
      </c>
      <c r="X258" s="219">
        <f>W258*H258</f>
        <v>0</v>
      </c>
      <c r="Y258" s="39"/>
      <c r="Z258" s="39"/>
      <c r="AA258" s="39"/>
      <c r="AB258" s="39"/>
      <c r="AC258" s="39"/>
      <c r="AD258" s="39"/>
      <c r="AE258" s="39"/>
      <c r="AR258" s="220" t="s">
        <v>356</v>
      </c>
      <c r="AT258" s="220" t="s">
        <v>135</v>
      </c>
      <c r="AU258" s="220" t="s">
        <v>87</v>
      </c>
      <c r="AY258" s="18" t="s">
        <v>132</v>
      </c>
      <c r="BE258" s="221">
        <f>IF(O258="základní",K258,0)</f>
        <v>0</v>
      </c>
      <c r="BF258" s="221">
        <f>IF(O258="snížená",K258,0)</f>
        <v>0</v>
      </c>
      <c r="BG258" s="221">
        <f>IF(O258="zákl. přenesená",K258,0)</f>
        <v>0</v>
      </c>
      <c r="BH258" s="221">
        <f>IF(O258="sníž. přenesená",K258,0)</f>
        <v>0</v>
      </c>
      <c r="BI258" s="221">
        <f>IF(O258="nulová",K258,0)</f>
        <v>0</v>
      </c>
      <c r="BJ258" s="18" t="s">
        <v>85</v>
      </c>
      <c r="BK258" s="221">
        <f>ROUND(P258*H258,2)</f>
        <v>0</v>
      </c>
      <c r="BL258" s="18" t="s">
        <v>356</v>
      </c>
      <c r="BM258" s="220" t="s">
        <v>839</v>
      </c>
    </row>
    <row r="259" s="2" customFormat="1">
      <c r="A259" s="39"/>
      <c r="B259" s="40"/>
      <c r="C259" s="41"/>
      <c r="D259" s="222" t="s">
        <v>142</v>
      </c>
      <c r="E259" s="41"/>
      <c r="F259" s="223" t="s">
        <v>840</v>
      </c>
      <c r="G259" s="41"/>
      <c r="H259" s="41"/>
      <c r="I259" s="224"/>
      <c r="J259" s="224"/>
      <c r="K259" s="41"/>
      <c r="L259" s="41"/>
      <c r="M259" s="45"/>
      <c r="N259" s="225"/>
      <c r="O259" s="226"/>
      <c r="P259" s="85"/>
      <c r="Q259" s="85"/>
      <c r="R259" s="85"/>
      <c r="S259" s="85"/>
      <c r="T259" s="85"/>
      <c r="U259" s="85"/>
      <c r="V259" s="85"/>
      <c r="W259" s="85"/>
      <c r="X259" s="86"/>
      <c r="Y259" s="39"/>
      <c r="Z259" s="39"/>
      <c r="AA259" s="39"/>
      <c r="AB259" s="39"/>
      <c r="AC259" s="39"/>
      <c r="AD259" s="39"/>
      <c r="AE259" s="39"/>
      <c r="AT259" s="18" t="s">
        <v>142</v>
      </c>
      <c r="AU259" s="18" t="s">
        <v>87</v>
      </c>
    </row>
    <row r="260" s="2" customFormat="1" ht="24.15" customHeight="1">
      <c r="A260" s="39"/>
      <c r="B260" s="40"/>
      <c r="C260" s="208" t="s">
        <v>466</v>
      </c>
      <c r="D260" s="208" t="s">
        <v>135</v>
      </c>
      <c r="E260" s="209" t="s">
        <v>586</v>
      </c>
      <c r="F260" s="210" t="s">
        <v>587</v>
      </c>
      <c r="G260" s="211" t="s">
        <v>582</v>
      </c>
      <c r="H260" s="212">
        <v>0.043999999999999997</v>
      </c>
      <c r="I260" s="213"/>
      <c r="J260" s="213"/>
      <c r="K260" s="214">
        <f>ROUND(P260*H260,2)</f>
        <v>0</v>
      </c>
      <c r="L260" s="210" t="s">
        <v>139</v>
      </c>
      <c r="M260" s="45"/>
      <c r="N260" s="215" t="s">
        <v>20</v>
      </c>
      <c r="O260" s="216" t="s">
        <v>46</v>
      </c>
      <c r="P260" s="217">
        <f>I260+J260</f>
        <v>0</v>
      </c>
      <c r="Q260" s="217">
        <f>ROUND(I260*H260,2)</f>
        <v>0</v>
      </c>
      <c r="R260" s="217">
        <f>ROUND(J260*H260,2)</f>
        <v>0</v>
      </c>
      <c r="S260" s="85"/>
      <c r="T260" s="218">
        <f>S260*H260</f>
        <v>0</v>
      </c>
      <c r="U260" s="218">
        <v>0</v>
      </c>
      <c r="V260" s="218">
        <f>U260*H260</f>
        <v>0</v>
      </c>
      <c r="W260" s="218">
        <v>0</v>
      </c>
      <c r="X260" s="219">
        <f>W260*H260</f>
        <v>0</v>
      </c>
      <c r="Y260" s="39"/>
      <c r="Z260" s="39"/>
      <c r="AA260" s="39"/>
      <c r="AB260" s="39"/>
      <c r="AC260" s="39"/>
      <c r="AD260" s="39"/>
      <c r="AE260" s="39"/>
      <c r="AR260" s="220" t="s">
        <v>356</v>
      </c>
      <c r="AT260" s="220" t="s">
        <v>135</v>
      </c>
      <c r="AU260" s="220" t="s">
        <v>87</v>
      </c>
      <c r="AY260" s="18" t="s">
        <v>132</v>
      </c>
      <c r="BE260" s="221">
        <f>IF(O260="základní",K260,0)</f>
        <v>0</v>
      </c>
      <c r="BF260" s="221">
        <f>IF(O260="snížená",K260,0)</f>
        <v>0</v>
      </c>
      <c r="BG260" s="221">
        <f>IF(O260="zákl. přenesená",K260,0)</f>
        <v>0</v>
      </c>
      <c r="BH260" s="221">
        <f>IF(O260="sníž. přenesená",K260,0)</f>
        <v>0</v>
      </c>
      <c r="BI260" s="221">
        <f>IF(O260="nulová",K260,0)</f>
        <v>0</v>
      </c>
      <c r="BJ260" s="18" t="s">
        <v>85</v>
      </c>
      <c r="BK260" s="221">
        <f>ROUND(P260*H260,2)</f>
        <v>0</v>
      </c>
      <c r="BL260" s="18" t="s">
        <v>356</v>
      </c>
      <c r="BM260" s="220" t="s">
        <v>841</v>
      </c>
    </row>
    <row r="261" s="2" customFormat="1">
      <c r="A261" s="39"/>
      <c r="B261" s="40"/>
      <c r="C261" s="41"/>
      <c r="D261" s="222" t="s">
        <v>142</v>
      </c>
      <c r="E261" s="41"/>
      <c r="F261" s="223" t="s">
        <v>589</v>
      </c>
      <c r="G261" s="41"/>
      <c r="H261" s="41"/>
      <c r="I261" s="224"/>
      <c r="J261" s="224"/>
      <c r="K261" s="41"/>
      <c r="L261" s="41"/>
      <c r="M261" s="45"/>
      <c r="N261" s="225"/>
      <c r="O261" s="226"/>
      <c r="P261" s="85"/>
      <c r="Q261" s="85"/>
      <c r="R261" s="85"/>
      <c r="S261" s="85"/>
      <c r="T261" s="85"/>
      <c r="U261" s="85"/>
      <c r="V261" s="85"/>
      <c r="W261" s="85"/>
      <c r="X261" s="86"/>
      <c r="Y261" s="39"/>
      <c r="Z261" s="39"/>
      <c r="AA261" s="39"/>
      <c r="AB261" s="39"/>
      <c r="AC261" s="39"/>
      <c r="AD261" s="39"/>
      <c r="AE261" s="39"/>
      <c r="AT261" s="18" t="s">
        <v>142</v>
      </c>
      <c r="AU261" s="18" t="s">
        <v>87</v>
      </c>
    </row>
    <row r="262" s="2" customFormat="1">
      <c r="A262" s="39"/>
      <c r="B262" s="40"/>
      <c r="C262" s="208" t="s">
        <v>470</v>
      </c>
      <c r="D262" s="208" t="s">
        <v>135</v>
      </c>
      <c r="E262" s="209" t="s">
        <v>591</v>
      </c>
      <c r="F262" s="210" t="s">
        <v>592</v>
      </c>
      <c r="G262" s="211" t="s">
        <v>582</v>
      </c>
      <c r="H262" s="212">
        <v>0.043999999999999997</v>
      </c>
      <c r="I262" s="213"/>
      <c r="J262" s="213"/>
      <c r="K262" s="214">
        <f>ROUND(P262*H262,2)</f>
        <v>0</v>
      </c>
      <c r="L262" s="210" t="s">
        <v>139</v>
      </c>
      <c r="M262" s="45"/>
      <c r="N262" s="215" t="s">
        <v>20</v>
      </c>
      <c r="O262" s="216" t="s">
        <v>46</v>
      </c>
      <c r="P262" s="217">
        <f>I262+J262</f>
        <v>0</v>
      </c>
      <c r="Q262" s="217">
        <f>ROUND(I262*H262,2)</f>
        <v>0</v>
      </c>
      <c r="R262" s="217">
        <f>ROUND(J262*H262,2)</f>
        <v>0</v>
      </c>
      <c r="S262" s="85"/>
      <c r="T262" s="218">
        <f>S262*H262</f>
        <v>0</v>
      </c>
      <c r="U262" s="218">
        <v>0</v>
      </c>
      <c r="V262" s="218">
        <f>U262*H262</f>
        <v>0</v>
      </c>
      <c r="W262" s="218">
        <v>0</v>
      </c>
      <c r="X262" s="219">
        <f>W262*H262</f>
        <v>0</v>
      </c>
      <c r="Y262" s="39"/>
      <c r="Z262" s="39"/>
      <c r="AA262" s="39"/>
      <c r="AB262" s="39"/>
      <c r="AC262" s="39"/>
      <c r="AD262" s="39"/>
      <c r="AE262" s="39"/>
      <c r="AR262" s="220" t="s">
        <v>356</v>
      </c>
      <c r="AT262" s="220" t="s">
        <v>135</v>
      </c>
      <c r="AU262" s="220" t="s">
        <v>87</v>
      </c>
      <c r="AY262" s="18" t="s">
        <v>132</v>
      </c>
      <c r="BE262" s="221">
        <f>IF(O262="základní",K262,0)</f>
        <v>0</v>
      </c>
      <c r="BF262" s="221">
        <f>IF(O262="snížená",K262,0)</f>
        <v>0</v>
      </c>
      <c r="BG262" s="221">
        <f>IF(O262="zákl. přenesená",K262,0)</f>
        <v>0</v>
      </c>
      <c r="BH262" s="221">
        <f>IF(O262="sníž. přenesená",K262,0)</f>
        <v>0</v>
      </c>
      <c r="BI262" s="221">
        <f>IF(O262="nulová",K262,0)</f>
        <v>0</v>
      </c>
      <c r="BJ262" s="18" t="s">
        <v>85</v>
      </c>
      <c r="BK262" s="221">
        <f>ROUND(P262*H262,2)</f>
        <v>0</v>
      </c>
      <c r="BL262" s="18" t="s">
        <v>356</v>
      </c>
      <c r="BM262" s="220" t="s">
        <v>842</v>
      </c>
    </row>
    <row r="263" s="2" customFormat="1">
      <c r="A263" s="39"/>
      <c r="B263" s="40"/>
      <c r="C263" s="41"/>
      <c r="D263" s="222" t="s">
        <v>142</v>
      </c>
      <c r="E263" s="41"/>
      <c r="F263" s="223" t="s">
        <v>594</v>
      </c>
      <c r="G263" s="41"/>
      <c r="H263" s="41"/>
      <c r="I263" s="224"/>
      <c r="J263" s="224"/>
      <c r="K263" s="41"/>
      <c r="L263" s="41"/>
      <c r="M263" s="45"/>
      <c r="N263" s="225"/>
      <c r="O263" s="226"/>
      <c r="P263" s="85"/>
      <c r="Q263" s="85"/>
      <c r="R263" s="85"/>
      <c r="S263" s="85"/>
      <c r="T263" s="85"/>
      <c r="U263" s="85"/>
      <c r="V263" s="85"/>
      <c r="W263" s="85"/>
      <c r="X263" s="86"/>
      <c r="Y263" s="39"/>
      <c r="Z263" s="39"/>
      <c r="AA263" s="39"/>
      <c r="AB263" s="39"/>
      <c r="AC263" s="39"/>
      <c r="AD263" s="39"/>
      <c r="AE263" s="39"/>
      <c r="AT263" s="18" t="s">
        <v>142</v>
      </c>
      <c r="AU263" s="18" t="s">
        <v>87</v>
      </c>
    </row>
    <row r="264" s="2" customFormat="1" ht="24.15" customHeight="1">
      <c r="A264" s="39"/>
      <c r="B264" s="40"/>
      <c r="C264" s="208" t="s">
        <v>476</v>
      </c>
      <c r="D264" s="208" t="s">
        <v>135</v>
      </c>
      <c r="E264" s="209" t="s">
        <v>843</v>
      </c>
      <c r="F264" s="210" t="s">
        <v>844</v>
      </c>
      <c r="G264" s="211" t="s">
        <v>582</v>
      </c>
      <c r="H264" s="212">
        <v>0.043999999999999997</v>
      </c>
      <c r="I264" s="213"/>
      <c r="J264" s="213"/>
      <c r="K264" s="214">
        <f>ROUND(P264*H264,2)</f>
        <v>0</v>
      </c>
      <c r="L264" s="210" t="s">
        <v>139</v>
      </c>
      <c r="M264" s="45"/>
      <c r="N264" s="215" t="s">
        <v>20</v>
      </c>
      <c r="O264" s="216" t="s">
        <v>46</v>
      </c>
      <c r="P264" s="217">
        <f>I264+J264</f>
        <v>0</v>
      </c>
      <c r="Q264" s="217">
        <f>ROUND(I264*H264,2)</f>
        <v>0</v>
      </c>
      <c r="R264" s="217">
        <f>ROUND(J264*H264,2)</f>
        <v>0</v>
      </c>
      <c r="S264" s="85"/>
      <c r="T264" s="218">
        <f>S264*H264</f>
        <v>0</v>
      </c>
      <c r="U264" s="218">
        <v>0</v>
      </c>
      <c r="V264" s="218">
        <f>U264*H264</f>
        <v>0</v>
      </c>
      <c r="W264" s="218">
        <v>0</v>
      </c>
      <c r="X264" s="219">
        <f>W264*H264</f>
        <v>0</v>
      </c>
      <c r="Y264" s="39"/>
      <c r="Z264" s="39"/>
      <c r="AA264" s="39"/>
      <c r="AB264" s="39"/>
      <c r="AC264" s="39"/>
      <c r="AD264" s="39"/>
      <c r="AE264" s="39"/>
      <c r="AR264" s="220" t="s">
        <v>356</v>
      </c>
      <c r="AT264" s="220" t="s">
        <v>135</v>
      </c>
      <c r="AU264" s="220" t="s">
        <v>87</v>
      </c>
      <c r="AY264" s="18" t="s">
        <v>132</v>
      </c>
      <c r="BE264" s="221">
        <f>IF(O264="základní",K264,0)</f>
        <v>0</v>
      </c>
      <c r="BF264" s="221">
        <f>IF(O264="snížená",K264,0)</f>
        <v>0</v>
      </c>
      <c r="BG264" s="221">
        <f>IF(O264="zákl. přenesená",K264,0)</f>
        <v>0</v>
      </c>
      <c r="BH264" s="221">
        <f>IF(O264="sníž. přenesená",K264,0)</f>
        <v>0</v>
      </c>
      <c r="BI264" s="221">
        <f>IF(O264="nulová",K264,0)</f>
        <v>0</v>
      </c>
      <c r="BJ264" s="18" t="s">
        <v>85</v>
      </c>
      <c r="BK264" s="221">
        <f>ROUND(P264*H264,2)</f>
        <v>0</v>
      </c>
      <c r="BL264" s="18" t="s">
        <v>356</v>
      </c>
      <c r="BM264" s="220" t="s">
        <v>845</v>
      </c>
    </row>
    <row r="265" s="2" customFormat="1">
      <c r="A265" s="39"/>
      <c r="B265" s="40"/>
      <c r="C265" s="41"/>
      <c r="D265" s="222" t="s">
        <v>142</v>
      </c>
      <c r="E265" s="41"/>
      <c r="F265" s="223" t="s">
        <v>846</v>
      </c>
      <c r="G265" s="41"/>
      <c r="H265" s="41"/>
      <c r="I265" s="224"/>
      <c r="J265" s="224"/>
      <c r="K265" s="41"/>
      <c r="L265" s="41"/>
      <c r="M265" s="45"/>
      <c r="N265" s="225"/>
      <c r="O265" s="226"/>
      <c r="P265" s="85"/>
      <c r="Q265" s="85"/>
      <c r="R265" s="85"/>
      <c r="S265" s="85"/>
      <c r="T265" s="85"/>
      <c r="U265" s="85"/>
      <c r="V265" s="85"/>
      <c r="W265" s="85"/>
      <c r="X265" s="86"/>
      <c r="Y265" s="39"/>
      <c r="Z265" s="39"/>
      <c r="AA265" s="39"/>
      <c r="AB265" s="39"/>
      <c r="AC265" s="39"/>
      <c r="AD265" s="39"/>
      <c r="AE265" s="39"/>
      <c r="AT265" s="18" t="s">
        <v>142</v>
      </c>
      <c r="AU265" s="18" t="s">
        <v>87</v>
      </c>
    </row>
    <row r="266" s="12" customFormat="1" ht="22.8" customHeight="1">
      <c r="A266" s="12"/>
      <c r="B266" s="191"/>
      <c r="C266" s="192"/>
      <c r="D266" s="193" t="s">
        <v>76</v>
      </c>
      <c r="E266" s="206" t="s">
        <v>504</v>
      </c>
      <c r="F266" s="206" t="s">
        <v>505</v>
      </c>
      <c r="G266" s="192"/>
      <c r="H266" s="192"/>
      <c r="I266" s="195"/>
      <c r="J266" s="195"/>
      <c r="K266" s="207">
        <f>BK266</f>
        <v>0</v>
      </c>
      <c r="L266" s="192"/>
      <c r="M266" s="197"/>
      <c r="N266" s="198"/>
      <c r="O266" s="199"/>
      <c r="P266" s="199"/>
      <c r="Q266" s="200">
        <f>SUM(Q267:Q284)</f>
        <v>0</v>
      </c>
      <c r="R266" s="200">
        <f>SUM(R267:R284)</f>
        <v>0</v>
      </c>
      <c r="S266" s="199"/>
      <c r="T266" s="201">
        <f>SUM(T267:T284)</f>
        <v>0</v>
      </c>
      <c r="U266" s="199"/>
      <c r="V266" s="201">
        <f>SUM(V267:V284)</f>
        <v>0</v>
      </c>
      <c r="W266" s="199"/>
      <c r="X266" s="202">
        <f>SUM(X267:X284)</f>
        <v>0</v>
      </c>
      <c r="Y266" s="12"/>
      <c r="Z266" s="12"/>
      <c r="AA266" s="12"/>
      <c r="AB266" s="12"/>
      <c r="AC266" s="12"/>
      <c r="AD266" s="12"/>
      <c r="AE266" s="12"/>
      <c r="AR266" s="203" t="s">
        <v>167</v>
      </c>
      <c r="AT266" s="204" t="s">
        <v>76</v>
      </c>
      <c r="AU266" s="204" t="s">
        <v>85</v>
      </c>
      <c r="AY266" s="203" t="s">
        <v>132</v>
      </c>
      <c r="BK266" s="205">
        <f>SUM(BK267:BK284)</f>
        <v>0</v>
      </c>
    </row>
    <row r="267" s="2" customFormat="1" ht="24.15" customHeight="1">
      <c r="A267" s="39"/>
      <c r="B267" s="40"/>
      <c r="C267" s="208" t="s">
        <v>482</v>
      </c>
      <c r="D267" s="208" t="s">
        <v>135</v>
      </c>
      <c r="E267" s="209" t="s">
        <v>524</v>
      </c>
      <c r="F267" s="210" t="s">
        <v>525</v>
      </c>
      <c r="G267" s="211" t="s">
        <v>138</v>
      </c>
      <c r="H267" s="212">
        <v>1</v>
      </c>
      <c r="I267" s="213"/>
      <c r="J267" s="213"/>
      <c r="K267" s="214">
        <f>ROUND(P267*H267,2)</f>
        <v>0</v>
      </c>
      <c r="L267" s="210" t="s">
        <v>139</v>
      </c>
      <c r="M267" s="45"/>
      <c r="N267" s="215" t="s">
        <v>20</v>
      </c>
      <c r="O267" s="216" t="s">
        <v>46</v>
      </c>
      <c r="P267" s="217">
        <f>I267+J267</f>
        <v>0</v>
      </c>
      <c r="Q267" s="217">
        <f>ROUND(I267*H267,2)</f>
        <v>0</v>
      </c>
      <c r="R267" s="217">
        <f>ROUND(J267*H267,2)</f>
        <v>0</v>
      </c>
      <c r="S267" s="85"/>
      <c r="T267" s="218">
        <f>S267*H267</f>
        <v>0</v>
      </c>
      <c r="U267" s="218">
        <v>0</v>
      </c>
      <c r="V267" s="218">
        <f>U267*H267</f>
        <v>0</v>
      </c>
      <c r="W267" s="218">
        <v>0</v>
      </c>
      <c r="X267" s="219">
        <f>W267*H267</f>
        <v>0</v>
      </c>
      <c r="Y267" s="39"/>
      <c r="Z267" s="39"/>
      <c r="AA267" s="39"/>
      <c r="AB267" s="39"/>
      <c r="AC267" s="39"/>
      <c r="AD267" s="39"/>
      <c r="AE267" s="39"/>
      <c r="AR267" s="220" t="s">
        <v>140</v>
      </c>
      <c r="AT267" s="220" t="s">
        <v>135</v>
      </c>
      <c r="AU267" s="220" t="s">
        <v>87</v>
      </c>
      <c r="AY267" s="18" t="s">
        <v>132</v>
      </c>
      <c r="BE267" s="221">
        <f>IF(O267="základní",K267,0)</f>
        <v>0</v>
      </c>
      <c r="BF267" s="221">
        <f>IF(O267="snížená",K267,0)</f>
        <v>0</v>
      </c>
      <c r="BG267" s="221">
        <f>IF(O267="zákl. přenesená",K267,0)</f>
        <v>0</v>
      </c>
      <c r="BH267" s="221">
        <f>IF(O267="sníž. přenesená",K267,0)</f>
        <v>0</v>
      </c>
      <c r="BI267" s="221">
        <f>IF(O267="nulová",K267,0)</f>
        <v>0</v>
      </c>
      <c r="BJ267" s="18" t="s">
        <v>85</v>
      </c>
      <c r="BK267" s="221">
        <f>ROUND(P267*H267,2)</f>
        <v>0</v>
      </c>
      <c r="BL267" s="18" t="s">
        <v>140</v>
      </c>
      <c r="BM267" s="220" t="s">
        <v>847</v>
      </c>
    </row>
    <row r="268" s="2" customFormat="1">
      <c r="A268" s="39"/>
      <c r="B268" s="40"/>
      <c r="C268" s="41"/>
      <c r="D268" s="222" t="s">
        <v>142</v>
      </c>
      <c r="E268" s="41"/>
      <c r="F268" s="223" t="s">
        <v>527</v>
      </c>
      <c r="G268" s="41"/>
      <c r="H268" s="41"/>
      <c r="I268" s="224"/>
      <c r="J268" s="224"/>
      <c r="K268" s="41"/>
      <c r="L268" s="41"/>
      <c r="M268" s="45"/>
      <c r="N268" s="225"/>
      <c r="O268" s="226"/>
      <c r="P268" s="85"/>
      <c r="Q268" s="85"/>
      <c r="R268" s="85"/>
      <c r="S268" s="85"/>
      <c r="T268" s="85"/>
      <c r="U268" s="85"/>
      <c r="V268" s="85"/>
      <c r="W268" s="85"/>
      <c r="X268" s="86"/>
      <c r="Y268" s="39"/>
      <c r="Z268" s="39"/>
      <c r="AA268" s="39"/>
      <c r="AB268" s="39"/>
      <c r="AC268" s="39"/>
      <c r="AD268" s="39"/>
      <c r="AE268" s="39"/>
      <c r="AT268" s="18" t="s">
        <v>142</v>
      </c>
      <c r="AU268" s="18" t="s">
        <v>87</v>
      </c>
    </row>
    <row r="269" s="2" customFormat="1" ht="21.75" customHeight="1">
      <c r="A269" s="39"/>
      <c r="B269" s="40"/>
      <c r="C269" s="208" t="s">
        <v>490</v>
      </c>
      <c r="D269" s="208" t="s">
        <v>135</v>
      </c>
      <c r="E269" s="209" t="s">
        <v>848</v>
      </c>
      <c r="F269" s="210" t="s">
        <v>849</v>
      </c>
      <c r="G269" s="211" t="s">
        <v>536</v>
      </c>
      <c r="H269" s="212">
        <v>1</v>
      </c>
      <c r="I269" s="213"/>
      <c r="J269" s="213"/>
      <c r="K269" s="214">
        <f>ROUND(P269*H269,2)</f>
        <v>0</v>
      </c>
      <c r="L269" s="210" t="s">
        <v>20</v>
      </c>
      <c r="M269" s="45"/>
      <c r="N269" s="215" t="s">
        <v>20</v>
      </c>
      <c r="O269" s="216" t="s">
        <v>46</v>
      </c>
      <c r="P269" s="217">
        <f>I269+J269</f>
        <v>0</v>
      </c>
      <c r="Q269" s="217">
        <f>ROUND(I269*H269,2)</f>
        <v>0</v>
      </c>
      <c r="R269" s="217">
        <f>ROUND(J269*H269,2)</f>
        <v>0</v>
      </c>
      <c r="S269" s="85"/>
      <c r="T269" s="218">
        <f>S269*H269</f>
        <v>0</v>
      </c>
      <c r="U269" s="218">
        <v>0</v>
      </c>
      <c r="V269" s="218">
        <f>U269*H269</f>
        <v>0</v>
      </c>
      <c r="W269" s="218">
        <v>0</v>
      </c>
      <c r="X269" s="219">
        <f>W269*H269</f>
        <v>0</v>
      </c>
      <c r="Y269" s="39"/>
      <c r="Z269" s="39"/>
      <c r="AA269" s="39"/>
      <c r="AB269" s="39"/>
      <c r="AC269" s="39"/>
      <c r="AD269" s="39"/>
      <c r="AE269" s="39"/>
      <c r="AR269" s="220" t="s">
        <v>538</v>
      </c>
      <c r="AT269" s="220" t="s">
        <v>135</v>
      </c>
      <c r="AU269" s="220" t="s">
        <v>87</v>
      </c>
      <c r="AY269" s="18" t="s">
        <v>132</v>
      </c>
      <c r="BE269" s="221">
        <f>IF(O269="základní",K269,0)</f>
        <v>0</v>
      </c>
      <c r="BF269" s="221">
        <f>IF(O269="snížená",K269,0)</f>
        <v>0</v>
      </c>
      <c r="BG269" s="221">
        <f>IF(O269="zákl. přenesená",K269,0)</f>
        <v>0</v>
      </c>
      <c r="BH269" s="221">
        <f>IF(O269="sníž. přenesená",K269,0)</f>
        <v>0</v>
      </c>
      <c r="BI269" s="221">
        <f>IF(O269="nulová",K269,0)</f>
        <v>0</v>
      </c>
      <c r="BJ269" s="18" t="s">
        <v>85</v>
      </c>
      <c r="BK269" s="221">
        <f>ROUND(P269*H269,2)</f>
        <v>0</v>
      </c>
      <c r="BL269" s="18" t="s">
        <v>538</v>
      </c>
      <c r="BM269" s="220" t="s">
        <v>850</v>
      </c>
    </row>
    <row r="270" s="2" customFormat="1" ht="16.5" customHeight="1">
      <c r="A270" s="39"/>
      <c r="B270" s="40"/>
      <c r="C270" s="208" t="s">
        <v>495</v>
      </c>
      <c r="D270" s="208" t="s">
        <v>135</v>
      </c>
      <c r="E270" s="209" t="s">
        <v>851</v>
      </c>
      <c r="F270" s="210" t="s">
        <v>852</v>
      </c>
      <c r="G270" s="211" t="s">
        <v>853</v>
      </c>
      <c r="H270" s="212">
        <v>2</v>
      </c>
      <c r="I270" s="213"/>
      <c r="J270" s="213"/>
      <c r="K270" s="214">
        <f>ROUND(P270*H270,2)</f>
        <v>0</v>
      </c>
      <c r="L270" s="210" t="s">
        <v>20</v>
      </c>
      <c r="M270" s="45"/>
      <c r="N270" s="215" t="s">
        <v>20</v>
      </c>
      <c r="O270" s="216" t="s">
        <v>46</v>
      </c>
      <c r="P270" s="217">
        <f>I270+J270</f>
        <v>0</v>
      </c>
      <c r="Q270" s="217">
        <f>ROUND(I270*H270,2)</f>
        <v>0</v>
      </c>
      <c r="R270" s="217">
        <f>ROUND(J270*H270,2)</f>
        <v>0</v>
      </c>
      <c r="S270" s="85"/>
      <c r="T270" s="218">
        <f>S270*H270</f>
        <v>0</v>
      </c>
      <c r="U270" s="218">
        <v>0</v>
      </c>
      <c r="V270" s="218">
        <f>U270*H270</f>
        <v>0</v>
      </c>
      <c r="W270" s="218">
        <v>0</v>
      </c>
      <c r="X270" s="219">
        <f>W270*H270</f>
        <v>0</v>
      </c>
      <c r="Y270" s="39"/>
      <c r="Z270" s="39"/>
      <c r="AA270" s="39"/>
      <c r="AB270" s="39"/>
      <c r="AC270" s="39"/>
      <c r="AD270" s="39"/>
      <c r="AE270" s="39"/>
      <c r="AR270" s="220" t="s">
        <v>538</v>
      </c>
      <c r="AT270" s="220" t="s">
        <v>135</v>
      </c>
      <c r="AU270" s="220" t="s">
        <v>87</v>
      </c>
      <c r="AY270" s="18" t="s">
        <v>132</v>
      </c>
      <c r="BE270" s="221">
        <f>IF(O270="základní",K270,0)</f>
        <v>0</v>
      </c>
      <c r="BF270" s="221">
        <f>IF(O270="snížená",K270,0)</f>
        <v>0</v>
      </c>
      <c r="BG270" s="221">
        <f>IF(O270="zákl. přenesená",K270,0)</f>
        <v>0</v>
      </c>
      <c r="BH270" s="221">
        <f>IF(O270="sníž. přenesená",K270,0)</f>
        <v>0</v>
      </c>
      <c r="BI270" s="221">
        <f>IF(O270="nulová",K270,0)</f>
        <v>0</v>
      </c>
      <c r="BJ270" s="18" t="s">
        <v>85</v>
      </c>
      <c r="BK270" s="221">
        <f>ROUND(P270*H270,2)</f>
        <v>0</v>
      </c>
      <c r="BL270" s="18" t="s">
        <v>538</v>
      </c>
      <c r="BM270" s="220" t="s">
        <v>854</v>
      </c>
    </row>
    <row r="271" s="2" customFormat="1" ht="37.8" customHeight="1">
      <c r="A271" s="39"/>
      <c r="B271" s="40"/>
      <c r="C271" s="208" t="s">
        <v>506</v>
      </c>
      <c r="D271" s="208" t="s">
        <v>135</v>
      </c>
      <c r="E271" s="209" t="s">
        <v>855</v>
      </c>
      <c r="F271" s="210" t="s">
        <v>856</v>
      </c>
      <c r="G271" s="211" t="s">
        <v>138</v>
      </c>
      <c r="H271" s="212">
        <v>1</v>
      </c>
      <c r="I271" s="213"/>
      <c r="J271" s="213"/>
      <c r="K271" s="214">
        <f>ROUND(P271*H271,2)</f>
        <v>0</v>
      </c>
      <c r="L271" s="210" t="s">
        <v>139</v>
      </c>
      <c r="M271" s="45"/>
      <c r="N271" s="215" t="s">
        <v>20</v>
      </c>
      <c r="O271" s="216" t="s">
        <v>46</v>
      </c>
      <c r="P271" s="217">
        <f>I271+J271</f>
        <v>0</v>
      </c>
      <c r="Q271" s="217">
        <f>ROUND(I271*H271,2)</f>
        <v>0</v>
      </c>
      <c r="R271" s="217">
        <f>ROUND(J271*H271,2)</f>
        <v>0</v>
      </c>
      <c r="S271" s="85"/>
      <c r="T271" s="218">
        <f>S271*H271</f>
        <v>0</v>
      </c>
      <c r="U271" s="218">
        <v>0</v>
      </c>
      <c r="V271" s="218">
        <f>U271*H271</f>
        <v>0</v>
      </c>
      <c r="W271" s="218">
        <v>0</v>
      </c>
      <c r="X271" s="219">
        <f>W271*H271</f>
        <v>0</v>
      </c>
      <c r="Y271" s="39"/>
      <c r="Z271" s="39"/>
      <c r="AA271" s="39"/>
      <c r="AB271" s="39"/>
      <c r="AC271" s="39"/>
      <c r="AD271" s="39"/>
      <c r="AE271" s="39"/>
      <c r="AR271" s="220" t="s">
        <v>538</v>
      </c>
      <c r="AT271" s="220" t="s">
        <v>135</v>
      </c>
      <c r="AU271" s="220" t="s">
        <v>87</v>
      </c>
      <c r="AY271" s="18" t="s">
        <v>132</v>
      </c>
      <c r="BE271" s="221">
        <f>IF(O271="základní",K271,0)</f>
        <v>0</v>
      </c>
      <c r="BF271" s="221">
        <f>IF(O271="snížená",K271,0)</f>
        <v>0</v>
      </c>
      <c r="BG271" s="221">
        <f>IF(O271="zákl. přenesená",K271,0)</f>
        <v>0</v>
      </c>
      <c r="BH271" s="221">
        <f>IF(O271="sníž. přenesená",K271,0)</f>
        <v>0</v>
      </c>
      <c r="BI271" s="221">
        <f>IF(O271="nulová",K271,0)</f>
        <v>0</v>
      </c>
      <c r="BJ271" s="18" t="s">
        <v>85</v>
      </c>
      <c r="BK271" s="221">
        <f>ROUND(P271*H271,2)</f>
        <v>0</v>
      </c>
      <c r="BL271" s="18" t="s">
        <v>538</v>
      </c>
      <c r="BM271" s="220" t="s">
        <v>857</v>
      </c>
    </row>
    <row r="272" s="2" customFormat="1">
      <c r="A272" s="39"/>
      <c r="B272" s="40"/>
      <c r="C272" s="41"/>
      <c r="D272" s="222" t="s">
        <v>142</v>
      </c>
      <c r="E272" s="41"/>
      <c r="F272" s="223" t="s">
        <v>858</v>
      </c>
      <c r="G272" s="41"/>
      <c r="H272" s="41"/>
      <c r="I272" s="224"/>
      <c r="J272" s="224"/>
      <c r="K272" s="41"/>
      <c r="L272" s="41"/>
      <c r="M272" s="45"/>
      <c r="N272" s="225"/>
      <c r="O272" s="226"/>
      <c r="P272" s="85"/>
      <c r="Q272" s="85"/>
      <c r="R272" s="85"/>
      <c r="S272" s="85"/>
      <c r="T272" s="85"/>
      <c r="U272" s="85"/>
      <c r="V272" s="85"/>
      <c r="W272" s="85"/>
      <c r="X272" s="86"/>
      <c r="Y272" s="39"/>
      <c r="Z272" s="39"/>
      <c r="AA272" s="39"/>
      <c r="AB272" s="39"/>
      <c r="AC272" s="39"/>
      <c r="AD272" s="39"/>
      <c r="AE272" s="39"/>
      <c r="AT272" s="18" t="s">
        <v>142</v>
      </c>
      <c r="AU272" s="18" t="s">
        <v>87</v>
      </c>
    </row>
    <row r="273" s="2" customFormat="1" ht="24.15" customHeight="1">
      <c r="A273" s="39"/>
      <c r="B273" s="40"/>
      <c r="C273" s="208" t="s">
        <v>512</v>
      </c>
      <c r="D273" s="208" t="s">
        <v>135</v>
      </c>
      <c r="E273" s="209" t="s">
        <v>859</v>
      </c>
      <c r="F273" s="210" t="s">
        <v>860</v>
      </c>
      <c r="G273" s="211" t="s">
        <v>536</v>
      </c>
      <c r="H273" s="212">
        <v>1</v>
      </c>
      <c r="I273" s="213"/>
      <c r="J273" s="213"/>
      <c r="K273" s="214">
        <f>ROUND(P273*H273,2)</f>
        <v>0</v>
      </c>
      <c r="L273" s="210" t="s">
        <v>139</v>
      </c>
      <c r="M273" s="45"/>
      <c r="N273" s="215" t="s">
        <v>20</v>
      </c>
      <c r="O273" s="216" t="s">
        <v>46</v>
      </c>
      <c r="P273" s="217">
        <f>I273+J273</f>
        <v>0</v>
      </c>
      <c r="Q273" s="217">
        <f>ROUND(I273*H273,2)</f>
        <v>0</v>
      </c>
      <c r="R273" s="217">
        <f>ROUND(J273*H273,2)</f>
        <v>0</v>
      </c>
      <c r="S273" s="85"/>
      <c r="T273" s="218">
        <f>S273*H273</f>
        <v>0</v>
      </c>
      <c r="U273" s="218">
        <v>0</v>
      </c>
      <c r="V273" s="218">
        <f>U273*H273</f>
        <v>0</v>
      </c>
      <c r="W273" s="218">
        <v>0</v>
      </c>
      <c r="X273" s="219">
        <f>W273*H273</f>
        <v>0</v>
      </c>
      <c r="Y273" s="39"/>
      <c r="Z273" s="39"/>
      <c r="AA273" s="39"/>
      <c r="AB273" s="39"/>
      <c r="AC273" s="39"/>
      <c r="AD273" s="39"/>
      <c r="AE273" s="39"/>
      <c r="AR273" s="220" t="s">
        <v>538</v>
      </c>
      <c r="AT273" s="220" t="s">
        <v>135</v>
      </c>
      <c r="AU273" s="220" t="s">
        <v>87</v>
      </c>
      <c r="AY273" s="18" t="s">
        <v>132</v>
      </c>
      <c r="BE273" s="221">
        <f>IF(O273="základní",K273,0)</f>
        <v>0</v>
      </c>
      <c r="BF273" s="221">
        <f>IF(O273="snížená",K273,0)</f>
        <v>0</v>
      </c>
      <c r="BG273" s="221">
        <f>IF(O273="zákl. přenesená",K273,0)</f>
        <v>0</v>
      </c>
      <c r="BH273" s="221">
        <f>IF(O273="sníž. přenesená",K273,0)</f>
        <v>0</v>
      </c>
      <c r="BI273" s="221">
        <f>IF(O273="nulová",K273,0)</f>
        <v>0</v>
      </c>
      <c r="BJ273" s="18" t="s">
        <v>85</v>
      </c>
      <c r="BK273" s="221">
        <f>ROUND(P273*H273,2)</f>
        <v>0</v>
      </c>
      <c r="BL273" s="18" t="s">
        <v>538</v>
      </c>
      <c r="BM273" s="220" t="s">
        <v>861</v>
      </c>
    </row>
    <row r="274" s="2" customFormat="1">
      <c r="A274" s="39"/>
      <c r="B274" s="40"/>
      <c r="C274" s="41"/>
      <c r="D274" s="222" t="s">
        <v>142</v>
      </c>
      <c r="E274" s="41"/>
      <c r="F274" s="223" t="s">
        <v>862</v>
      </c>
      <c r="G274" s="41"/>
      <c r="H274" s="41"/>
      <c r="I274" s="224"/>
      <c r="J274" s="224"/>
      <c r="K274" s="41"/>
      <c r="L274" s="41"/>
      <c r="M274" s="45"/>
      <c r="N274" s="225"/>
      <c r="O274" s="226"/>
      <c r="P274" s="85"/>
      <c r="Q274" s="85"/>
      <c r="R274" s="85"/>
      <c r="S274" s="85"/>
      <c r="T274" s="85"/>
      <c r="U274" s="85"/>
      <c r="V274" s="85"/>
      <c r="W274" s="85"/>
      <c r="X274" s="86"/>
      <c r="Y274" s="39"/>
      <c r="Z274" s="39"/>
      <c r="AA274" s="39"/>
      <c r="AB274" s="39"/>
      <c r="AC274" s="39"/>
      <c r="AD274" s="39"/>
      <c r="AE274" s="39"/>
      <c r="AT274" s="18" t="s">
        <v>142</v>
      </c>
      <c r="AU274" s="18" t="s">
        <v>87</v>
      </c>
    </row>
    <row r="275" s="2" customFormat="1" ht="24.15" customHeight="1">
      <c r="A275" s="39"/>
      <c r="B275" s="40"/>
      <c r="C275" s="208" t="s">
        <v>518</v>
      </c>
      <c r="D275" s="208" t="s">
        <v>135</v>
      </c>
      <c r="E275" s="209" t="s">
        <v>863</v>
      </c>
      <c r="F275" s="210" t="s">
        <v>864</v>
      </c>
      <c r="G275" s="211" t="s">
        <v>865</v>
      </c>
      <c r="H275" s="212">
        <v>1</v>
      </c>
      <c r="I275" s="213"/>
      <c r="J275" s="213"/>
      <c r="K275" s="214">
        <f>ROUND(P275*H275,2)</f>
        <v>0</v>
      </c>
      <c r="L275" s="210" t="s">
        <v>139</v>
      </c>
      <c r="M275" s="45"/>
      <c r="N275" s="215" t="s">
        <v>20</v>
      </c>
      <c r="O275" s="216" t="s">
        <v>46</v>
      </c>
      <c r="P275" s="217">
        <f>I275+J275</f>
        <v>0</v>
      </c>
      <c r="Q275" s="217">
        <f>ROUND(I275*H275,2)</f>
        <v>0</v>
      </c>
      <c r="R275" s="217">
        <f>ROUND(J275*H275,2)</f>
        <v>0</v>
      </c>
      <c r="S275" s="85"/>
      <c r="T275" s="218">
        <f>S275*H275</f>
        <v>0</v>
      </c>
      <c r="U275" s="218">
        <v>0</v>
      </c>
      <c r="V275" s="218">
        <f>U275*H275</f>
        <v>0</v>
      </c>
      <c r="W275" s="218">
        <v>0</v>
      </c>
      <c r="X275" s="219">
        <f>W275*H275</f>
        <v>0</v>
      </c>
      <c r="Y275" s="39"/>
      <c r="Z275" s="39"/>
      <c r="AA275" s="39"/>
      <c r="AB275" s="39"/>
      <c r="AC275" s="39"/>
      <c r="AD275" s="39"/>
      <c r="AE275" s="39"/>
      <c r="AR275" s="220" t="s">
        <v>538</v>
      </c>
      <c r="AT275" s="220" t="s">
        <v>135</v>
      </c>
      <c r="AU275" s="220" t="s">
        <v>87</v>
      </c>
      <c r="AY275" s="18" t="s">
        <v>132</v>
      </c>
      <c r="BE275" s="221">
        <f>IF(O275="základní",K275,0)</f>
        <v>0</v>
      </c>
      <c r="BF275" s="221">
        <f>IF(O275="snížená",K275,0)</f>
        <v>0</v>
      </c>
      <c r="BG275" s="221">
        <f>IF(O275="zákl. přenesená",K275,0)</f>
        <v>0</v>
      </c>
      <c r="BH275" s="221">
        <f>IF(O275="sníž. přenesená",K275,0)</f>
        <v>0</v>
      </c>
      <c r="BI275" s="221">
        <f>IF(O275="nulová",K275,0)</f>
        <v>0</v>
      </c>
      <c r="BJ275" s="18" t="s">
        <v>85</v>
      </c>
      <c r="BK275" s="221">
        <f>ROUND(P275*H275,2)</f>
        <v>0</v>
      </c>
      <c r="BL275" s="18" t="s">
        <v>538</v>
      </c>
      <c r="BM275" s="220" t="s">
        <v>866</v>
      </c>
    </row>
    <row r="276" s="2" customFormat="1">
      <c r="A276" s="39"/>
      <c r="B276" s="40"/>
      <c r="C276" s="41"/>
      <c r="D276" s="222" t="s">
        <v>142</v>
      </c>
      <c r="E276" s="41"/>
      <c r="F276" s="223" t="s">
        <v>867</v>
      </c>
      <c r="G276" s="41"/>
      <c r="H276" s="41"/>
      <c r="I276" s="224"/>
      <c r="J276" s="224"/>
      <c r="K276" s="41"/>
      <c r="L276" s="41"/>
      <c r="M276" s="45"/>
      <c r="N276" s="225"/>
      <c r="O276" s="226"/>
      <c r="P276" s="85"/>
      <c r="Q276" s="85"/>
      <c r="R276" s="85"/>
      <c r="S276" s="85"/>
      <c r="T276" s="85"/>
      <c r="U276" s="85"/>
      <c r="V276" s="85"/>
      <c r="W276" s="85"/>
      <c r="X276" s="86"/>
      <c r="Y276" s="39"/>
      <c r="Z276" s="39"/>
      <c r="AA276" s="39"/>
      <c r="AB276" s="39"/>
      <c r="AC276" s="39"/>
      <c r="AD276" s="39"/>
      <c r="AE276" s="39"/>
      <c r="AT276" s="18" t="s">
        <v>142</v>
      </c>
      <c r="AU276" s="18" t="s">
        <v>87</v>
      </c>
    </row>
    <row r="277" s="2" customFormat="1" ht="24.15" customHeight="1">
      <c r="A277" s="39"/>
      <c r="B277" s="40"/>
      <c r="C277" s="208" t="s">
        <v>523</v>
      </c>
      <c r="D277" s="208" t="s">
        <v>135</v>
      </c>
      <c r="E277" s="209" t="s">
        <v>534</v>
      </c>
      <c r="F277" s="210" t="s">
        <v>535</v>
      </c>
      <c r="G277" s="211" t="s">
        <v>865</v>
      </c>
      <c r="H277" s="212">
        <v>1</v>
      </c>
      <c r="I277" s="213"/>
      <c r="J277" s="213"/>
      <c r="K277" s="214">
        <f>ROUND(P277*H277,2)</f>
        <v>0</v>
      </c>
      <c r="L277" s="210" t="s">
        <v>139</v>
      </c>
      <c r="M277" s="45"/>
      <c r="N277" s="215" t="s">
        <v>20</v>
      </c>
      <c r="O277" s="216" t="s">
        <v>46</v>
      </c>
      <c r="P277" s="217">
        <f>I277+J277</f>
        <v>0</v>
      </c>
      <c r="Q277" s="217">
        <f>ROUND(I277*H277,2)</f>
        <v>0</v>
      </c>
      <c r="R277" s="217">
        <f>ROUND(J277*H277,2)</f>
        <v>0</v>
      </c>
      <c r="S277" s="85"/>
      <c r="T277" s="218">
        <f>S277*H277</f>
        <v>0</v>
      </c>
      <c r="U277" s="218">
        <v>0</v>
      </c>
      <c r="V277" s="218">
        <f>U277*H277</f>
        <v>0</v>
      </c>
      <c r="W277" s="218">
        <v>0</v>
      </c>
      <c r="X277" s="219">
        <f>W277*H277</f>
        <v>0</v>
      </c>
      <c r="Y277" s="39"/>
      <c r="Z277" s="39"/>
      <c r="AA277" s="39"/>
      <c r="AB277" s="39"/>
      <c r="AC277" s="39"/>
      <c r="AD277" s="39"/>
      <c r="AE277" s="39"/>
      <c r="AR277" s="220" t="s">
        <v>538</v>
      </c>
      <c r="AT277" s="220" t="s">
        <v>135</v>
      </c>
      <c r="AU277" s="220" t="s">
        <v>87</v>
      </c>
      <c r="AY277" s="18" t="s">
        <v>132</v>
      </c>
      <c r="BE277" s="221">
        <f>IF(O277="základní",K277,0)</f>
        <v>0</v>
      </c>
      <c r="BF277" s="221">
        <f>IF(O277="snížená",K277,0)</f>
        <v>0</v>
      </c>
      <c r="BG277" s="221">
        <f>IF(O277="zákl. přenesená",K277,0)</f>
        <v>0</v>
      </c>
      <c r="BH277" s="221">
        <f>IF(O277="sníž. přenesená",K277,0)</f>
        <v>0</v>
      </c>
      <c r="BI277" s="221">
        <f>IF(O277="nulová",K277,0)</f>
        <v>0</v>
      </c>
      <c r="BJ277" s="18" t="s">
        <v>85</v>
      </c>
      <c r="BK277" s="221">
        <f>ROUND(P277*H277,2)</f>
        <v>0</v>
      </c>
      <c r="BL277" s="18" t="s">
        <v>538</v>
      </c>
      <c r="BM277" s="220" t="s">
        <v>868</v>
      </c>
    </row>
    <row r="278" s="2" customFormat="1">
      <c r="A278" s="39"/>
      <c r="B278" s="40"/>
      <c r="C278" s="41"/>
      <c r="D278" s="222" t="s">
        <v>142</v>
      </c>
      <c r="E278" s="41"/>
      <c r="F278" s="223" t="s">
        <v>869</v>
      </c>
      <c r="G278" s="41"/>
      <c r="H278" s="41"/>
      <c r="I278" s="224"/>
      <c r="J278" s="224"/>
      <c r="K278" s="41"/>
      <c r="L278" s="41"/>
      <c r="M278" s="45"/>
      <c r="N278" s="225"/>
      <c r="O278" s="226"/>
      <c r="P278" s="85"/>
      <c r="Q278" s="85"/>
      <c r="R278" s="85"/>
      <c r="S278" s="85"/>
      <c r="T278" s="85"/>
      <c r="U278" s="85"/>
      <c r="V278" s="85"/>
      <c r="W278" s="85"/>
      <c r="X278" s="86"/>
      <c r="Y278" s="39"/>
      <c r="Z278" s="39"/>
      <c r="AA278" s="39"/>
      <c r="AB278" s="39"/>
      <c r="AC278" s="39"/>
      <c r="AD278" s="39"/>
      <c r="AE278" s="39"/>
      <c r="AT278" s="18" t="s">
        <v>142</v>
      </c>
      <c r="AU278" s="18" t="s">
        <v>87</v>
      </c>
    </row>
    <row r="279" s="2" customFormat="1" ht="24.15" customHeight="1">
      <c r="A279" s="39"/>
      <c r="B279" s="40"/>
      <c r="C279" s="208" t="s">
        <v>528</v>
      </c>
      <c r="D279" s="208" t="s">
        <v>135</v>
      </c>
      <c r="E279" s="209" t="s">
        <v>542</v>
      </c>
      <c r="F279" s="210" t="s">
        <v>543</v>
      </c>
      <c r="G279" s="211" t="s">
        <v>865</v>
      </c>
      <c r="H279" s="212">
        <v>1</v>
      </c>
      <c r="I279" s="213"/>
      <c r="J279" s="213"/>
      <c r="K279" s="214">
        <f>ROUND(P279*H279,2)</f>
        <v>0</v>
      </c>
      <c r="L279" s="210" t="s">
        <v>139</v>
      </c>
      <c r="M279" s="45"/>
      <c r="N279" s="215" t="s">
        <v>20</v>
      </c>
      <c r="O279" s="216" t="s">
        <v>46</v>
      </c>
      <c r="P279" s="217">
        <f>I279+J279</f>
        <v>0</v>
      </c>
      <c r="Q279" s="217">
        <f>ROUND(I279*H279,2)</f>
        <v>0</v>
      </c>
      <c r="R279" s="217">
        <f>ROUND(J279*H279,2)</f>
        <v>0</v>
      </c>
      <c r="S279" s="85"/>
      <c r="T279" s="218">
        <f>S279*H279</f>
        <v>0</v>
      </c>
      <c r="U279" s="218">
        <v>0</v>
      </c>
      <c r="V279" s="218">
        <f>U279*H279</f>
        <v>0</v>
      </c>
      <c r="W279" s="218">
        <v>0</v>
      </c>
      <c r="X279" s="219">
        <f>W279*H279</f>
        <v>0</v>
      </c>
      <c r="Y279" s="39"/>
      <c r="Z279" s="39"/>
      <c r="AA279" s="39"/>
      <c r="AB279" s="39"/>
      <c r="AC279" s="39"/>
      <c r="AD279" s="39"/>
      <c r="AE279" s="39"/>
      <c r="AR279" s="220" t="s">
        <v>538</v>
      </c>
      <c r="AT279" s="220" t="s">
        <v>135</v>
      </c>
      <c r="AU279" s="220" t="s">
        <v>87</v>
      </c>
      <c r="AY279" s="18" t="s">
        <v>132</v>
      </c>
      <c r="BE279" s="221">
        <f>IF(O279="základní",K279,0)</f>
        <v>0</v>
      </c>
      <c r="BF279" s="221">
        <f>IF(O279="snížená",K279,0)</f>
        <v>0</v>
      </c>
      <c r="BG279" s="221">
        <f>IF(O279="zákl. přenesená",K279,0)</f>
        <v>0</v>
      </c>
      <c r="BH279" s="221">
        <f>IF(O279="sníž. přenesená",K279,0)</f>
        <v>0</v>
      </c>
      <c r="BI279" s="221">
        <f>IF(O279="nulová",K279,0)</f>
        <v>0</v>
      </c>
      <c r="BJ279" s="18" t="s">
        <v>85</v>
      </c>
      <c r="BK279" s="221">
        <f>ROUND(P279*H279,2)</f>
        <v>0</v>
      </c>
      <c r="BL279" s="18" t="s">
        <v>538</v>
      </c>
      <c r="BM279" s="220" t="s">
        <v>870</v>
      </c>
    </row>
    <row r="280" s="2" customFormat="1">
      <c r="A280" s="39"/>
      <c r="B280" s="40"/>
      <c r="C280" s="41"/>
      <c r="D280" s="222" t="s">
        <v>142</v>
      </c>
      <c r="E280" s="41"/>
      <c r="F280" s="223" t="s">
        <v>871</v>
      </c>
      <c r="G280" s="41"/>
      <c r="H280" s="41"/>
      <c r="I280" s="224"/>
      <c r="J280" s="224"/>
      <c r="K280" s="41"/>
      <c r="L280" s="41"/>
      <c r="M280" s="45"/>
      <c r="N280" s="225"/>
      <c r="O280" s="226"/>
      <c r="P280" s="85"/>
      <c r="Q280" s="85"/>
      <c r="R280" s="85"/>
      <c r="S280" s="85"/>
      <c r="T280" s="85"/>
      <c r="U280" s="85"/>
      <c r="V280" s="85"/>
      <c r="W280" s="85"/>
      <c r="X280" s="86"/>
      <c r="Y280" s="39"/>
      <c r="Z280" s="39"/>
      <c r="AA280" s="39"/>
      <c r="AB280" s="39"/>
      <c r="AC280" s="39"/>
      <c r="AD280" s="39"/>
      <c r="AE280" s="39"/>
      <c r="AT280" s="18" t="s">
        <v>142</v>
      </c>
      <c r="AU280" s="18" t="s">
        <v>87</v>
      </c>
    </row>
    <row r="281" s="2" customFormat="1" ht="24.15" customHeight="1">
      <c r="A281" s="39"/>
      <c r="B281" s="40"/>
      <c r="C281" s="208" t="s">
        <v>533</v>
      </c>
      <c r="D281" s="208" t="s">
        <v>135</v>
      </c>
      <c r="E281" s="209" t="s">
        <v>562</v>
      </c>
      <c r="F281" s="210" t="s">
        <v>563</v>
      </c>
      <c r="G281" s="211" t="s">
        <v>865</v>
      </c>
      <c r="H281" s="212">
        <v>1</v>
      </c>
      <c r="I281" s="213"/>
      <c r="J281" s="213"/>
      <c r="K281" s="214">
        <f>ROUND(P281*H281,2)</f>
        <v>0</v>
      </c>
      <c r="L281" s="210" t="s">
        <v>139</v>
      </c>
      <c r="M281" s="45"/>
      <c r="N281" s="215" t="s">
        <v>20</v>
      </c>
      <c r="O281" s="216" t="s">
        <v>46</v>
      </c>
      <c r="P281" s="217">
        <f>I281+J281</f>
        <v>0</v>
      </c>
      <c r="Q281" s="217">
        <f>ROUND(I281*H281,2)</f>
        <v>0</v>
      </c>
      <c r="R281" s="217">
        <f>ROUND(J281*H281,2)</f>
        <v>0</v>
      </c>
      <c r="S281" s="85"/>
      <c r="T281" s="218">
        <f>S281*H281</f>
        <v>0</v>
      </c>
      <c r="U281" s="218">
        <v>0</v>
      </c>
      <c r="V281" s="218">
        <f>U281*H281</f>
        <v>0</v>
      </c>
      <c r="W281" s="218">
        <v>0</v>
      </c>
      <c r="X281" s="219">
        <f>W281*H281</f>
        <v>0</v>
      </c>
      <c r="Y281" s="39"/>
      <c r="Z281" s="39"/>
      <c r="AA281" s="39"/>
      <c r="AB281" s="39"/>
      <c r="AC281" s="39"/>
      <c r="AD281" s="39"/>
      <c r="AE281" s="39"/>
      <c r="AR281" s="220" t="s">
        <v>538</v>
      </c>
      <c r="AT281" s="220" t="s">
        <v>135</v>
      </c>
      <c r="AU281" s="220" t="s">
        <v>87</v>
      </c>
      <c r="AY281" s="18" t="s">
        <v>132</v>
      </c>
      <c r="BE281" s="221">
        <f>IF(O281="základní",K281,0)</f>
        <v>0</v>
      </c>
      <c r="BF281" s="221">
        <f>IF(O281="snížená",K281,0)</f>
        <v>0</v>
      </c>
      <c r="BG281" s="221">
        <f>IF(O281="zákl. přenesená",K281,0)</f>
        <v>0</v>
      </c>
      <c r="BH281" s="221">
        <f>IF(O281="sníž. přenesená",K281,0)</f>
        <v>0</v>
      </c>
      <c r="BI281" s="221">
        <f>IF(O281="nulová",K281,0)</f>
        <v>0</v>
      </c>
      <c r="BJ281" s="18" t="s">
        <v>85</v>
      </c>
      <c r="BK281" s="221">
        <f>ROUND(P281*H281,2)</f>
        <v>0</v>
      </c>
      <c r="BL281" s="18" t="s">
        <v>538</v>
      </c>
      <c r="BM281" s="220" t="s">
        <v>872</v>
      </c>
    </row>
    <row r="282" s="2" customFormat="1">
      <c r="A282" s="39"/>
      <c r="B282" s="40"/>
      <c r="C282" s="41"/>
      <c r="D282" s="222" t="s">
        <v>142</v>
      </c>
      <c r="E282" s="41"/>
      <c r="F282" s="223" t="s">
        <v>873</v>
      </c>
      <c r="G282" s="41"/>
      <c r="H282" s="41"/>
      <c r="I282" s="224"/>
      <c r="J282" s="224"/>
      <c r="K282" s="41"/>
      <c r="L282" s="41"/>
      <c r="M282" s="45"/>
      <c r="N282" s="225"/>
      <c r="O282" s="226"/>
      <c r="P282" s="85"/>
      <c r="Q282" s="85"/>
      <c r="R282" s="85"/>
      <c r="S282" s="85"/>
      <c r="T282" s="85"/>
      <c r="U282" s="85"/>
      <c r="V282" s="85"/>
      <c r="W282" s="85"/>
      <c r="X282" s="86"/>
      <c r="Y282" s="39"/>
      <c r="Z282" s="39"/>
      <c r="AA282" s="39"/>
      <c r="AB282" s="39"/>
      <c r="AC282" s="39"/>
      <c r="AD282" s="39"/>
      <c r="AE282" s="39"/>
      <c r="AT282" s="18" t="s">
        <v>142</v>
      </c>
      <c r="AU282" s="18" t="s">
        <v>87</v>
      </c>
    </row>
    <row r="283" s="2" customFormat="1" ht="24.15" customHeight="1">
      <c r="A283" s="39"/>
      <c r="B283" s="40"/>
      <c r="C283" s="208" t="s">
        <v>546</v>
      </c>
      <c r="D283" s="208" t="s">
        <v>135</v>
      </c>
      <c r="E283" s="209" t="s">
        <v>567</v>
      </c>
      <c r="F283" s="210" t="s">
        <v>568</v>
      </c>
      <c r="G283" s="211" t="s">
        <v>569</v>
      </c>
      <c r="H283" s="212">
        <v>12</v>
      </c>
      <c r="I283" s="213"/>
      <c r="J283" s="213"/>
      <c r="K283" s="214">
        <f>ROUND(P283*H283,2)</f>
        <v>0</v>
      </c>
      <c r="L283" s="210" t="s">
        <v>537</v>
      </c>
      <c r="M283" s="45"/>
      <c r="N283" s="215" t="s">
        <v>20</v>
      </c>
      <c r="O283" s="216" t="s">
        <v>46</v>
      </c>
      <c r="P283" s="217">
        <f>I283+J283</f>
        <v>0</v>
      </c>
      <c r="Q283" s="217">
        <f>ROUND(I283*H283,2)</f>
        <v>0</v>
      </c>
      <c r="R283" s="217">
        <f>ROUND(J283*H283,2)</f>
        <v>0</v>
      </c>
      <c r="S283" s="85"/>
      <c r="T283" s="218">
        <f>S283*H283</f>
        <v>0</v>
      </c>
      <c r="U283" s="218">
        <v>0</v>
      </c>
      <c r="V283" s="218">
        <f>U283*H283</f>
        <v>0</v>
      </c>
      <c r="W283" s="218">
        <v>0</v>
      </c>
      <c r="X283" s="219">
        <f>W283*H283</f>
        <v>0</v>
      </c>
      <c r="Y283" s="39"/>
      <c r="Z283" s="39"/>
      <c r="AA283" s="39"/>
      <c r="AB283" s="39"/>
      <c r="AC283" s="39"/>
      <c r="AD283" s="39"/>
      <c r="AE283" s="39"/>
      <c r="AR283" s="220" t="s">
        <v>538</v>
      </c>
      <c r="AT283" s="220" t="s">
        <v>135</v>
      </c>
      <c r="AU283" s="220" t="s">
        <v>87</v>
      </c>
      <c r="AY283" s="18" t="s">
        <v>132</v>
      </c>
      <c r="BE283" s="221">
        <f>IF(O283="základní",K283,0)</f>
        <v>0</v>
      </c>
      <c r="BF283" s="221">
        <f>IF(O283="snížená",K283,0)</f>
        <v>0</v>
      </c>
      <c r="BG283" s="221">
        <f>IF(O283="zákl. přenesená",K283,0)</f>
        <v>0</v>
      </c>
      <c r="BH283" s="221">
        <f>IF(O283="sníž. přenesená",K283,0)</f>
        <v>0</v>
      </c>
      <c r="BI283" s="221">
        <f>IF(O283="nulová",K283,0)</f>
        <v>0</v>
      </c>
      <c r="BJ283" s="18" t="s">
        <v>85</v>
      </c>
      <c r="BK283" s="221">
        <f>ROUND(P283*H283,2)</f>
        <v>0</v>
      </c>
      <c r="BL283" s="18" t="s">
        <v>538</v>
      </c>
      <c r="BM283" s="220" t="s">
        <v>874</v>
      </c>
    </row>
    <row r="284" s="2" customFormat="1">
      <c r="A284" s="39"/>
      <c r="B284" s="40"/>
      <c r="C284" s="41"/>
      <c r="D284" s="222" t="s">
        <v>142</v>
      </c>
      <c r="E284" s="41"/>
      <c r="F284" s="223" t="s">
        <v>571</v>
      </c>
      <c r="G284" s="41"/>
      <c r="H284" s="41"/>
      <c r="I284" s="224"/>
      <c r="J284" s="224"/>
      <c r="K284" s="41"/>
      <c r="L284" s="41"/>
      <c r="M284" s="45"/>
      <c r="N284" s="259"/>
      <c r="O284" s="260"/>
      <c r="P284" s="261"/>
      <c r="Q284" s="261"/>
      <c r="R284" s="261"/>
      <c r="S284" s="261"/>
      <c r="T284" s="261"/>
      <c r="U284" s="261"/>
      <c r="V284" s="261"/>
      <c r="W284" s="261"/>
      <c r="X284" s="262"/>
      <c r="Y284" s="39"/>
      <c r="Z284" s="39"/>
      <c r="AA284" s="39"/>
      <c r="AB284" s="39"/>
      <c r="AC284" s="39"/>
      <c r="AD284" s="39"/>
      <c r="AE284" s="39"/>
      <c r="AT284" s="18" t="s">
        <v>142</v>
      </c>
      <c r="AU284" s="18" t="s">
        <v>87</v>
      </c>
    </row>
    <row r="285" s="2" customFormat="1" ht="6.96" customHeight="1">
      <c r="A285" s="39"/>
      <c r="B285" s="60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45"/>
      <c r="N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wuPjqWTGRJvMyIiXhPwDru/X1Ds1O8XLR6vEpXjhdLcPMBiqAfLtD/rcDfPoIpai3/nuK97wLFnMErgHCLEGWg==" hashValue="O6000t165582Wb3c6SO/8mYyczoSAFuYCKwPoBdNyxixnBu5QmLhZPAX/FGI1ih7gNfjDIs7pahHSM6SWW0msA==" algorithmName="SHA-512" password="CC35"/>
  <autoFilter ref="C91:L284"/>
  <mergeCells count="9">
    <mergeCell ref="E7:H7"/>
    <mergeCell ref="E9:H9"/>
    <mergeCell ref="E18:H18"/>
    <mergeCell ref="E27:H27"/>
    <mergeCell ref="E50:H50"/>
    <mergeCell ref="E52:H52"/>
    <mergeCell ref="E82:H82"/>
    <mergeCell ref="E84:H84"/>
    <mergeCell ref="M2:Z2"/>
  </mergeCells>
  <hyperlinks>
    <hyperlink ref="F96" r:id="rId1" display="https://podminky.urs.cz/item/CS_URS_2025_01/741211813"/>
    <hyperlink ref="F100" r:id="rId2" display="https://podminky.urs.cz/item/CS_URS_2025_01/741311817"/>
    <hyperlink ref="F104" r:id="rId3" display="https://podminky.urs.cz/item/CS_URS_2025_01/741315813"/>
    <hyperlink ref="F109" r:id="rId4" display="https://podminky.urs.cz/item/CS_URS_2025_01/741210003"/>
    <hyperlink ref="F115" r:id="rId5" display="https://podminky.urs.cz/item/CS_URS_2025_01/741210003"/>
    <hyperlink ref="F121" r:id="rId6" display="https://podminky.urs.cz/item/CS_URS_2025_01/741210001"/>
    <hyperlink ref="F127" r:id="rId7" display="https://podminky.urs.cz/item/CS_URS_2025_01/741110513"/>
    <hyperlink ref="F150" r:id="rId8" display="https://podminky.urs.cz/item/CS_URS_2025_01/741110541"/>
    <hyperlink ref="F156" r:id="rId9" display="https://podminky.urs.cz/item/CS_URS_2025_01/741110511"/>
    <hyperlink ref="F164" r:id="rId10" display="https://podminky.urs.cz/item/CS_URS_2025_01/741122232"/>
    <hyperlink ref="F171" r:id="rId11" display="https://podminky.urs.cz/item/CS_URS_2025_01/741122211"/>
    <hyperlink ref="F184" r:id="rId12" display="https://podminky.urs.cz/item/CS_URS_2025_01/741120101"/>
    <hyperlink ref="F191" r:id="rId13" display="https://podminky.urs.cz/item/CS_URS_2025_01/742124001"/>
    <hyperlink ref="F199" r:id="rId14" display="https://podminky.urs.cz/item/CS_URS_2025_01/460952212"/>
    <hyperlink ref="F203" r:id="rId15" display="https://podminky.urs.cz/item/CS_URS_2025_01/612315411"/>
    <hyperlink ref="F208" r:id="rId16" display="https://podminky.urs.cz/item/CS_URS_2025_01/612315211"/>
    <hyperlink ref="F213" r:id="rId17" display="https://podminky.urs.cz/item/CS_URS_2025_01/741130001"/>
    <hyperlink ref="F217" r:id="rId18" display="https://podminky.urs.cz/item/CS_URS_2025_01/741130003"/>
    <hyperlink ref="F221" r:id="rId19" display="https://podminky.urs.cz/item/CS_URS_2025_01/742124005"/>
    <hyperlink ref="F229" r:id="rId20" display="https://podminky.urs.cz/item/CS_URS_2025_01/741310101"/>
    <hyperlink ref="F235" r:id="rId21" display="https://podminky.urs.cz/item/CS_URS_2025_01/741310121"/>
    <hyperlink ref="F241" r:id="rId22" display="https://podminky.urs.cz/item/CS_URS_2025_01/741313007"/>
    <hyperlink ref="F247" r:id="rId23" display="https://podminky.urs.cz/item/CS_URS_2025_01/741112071"/>
    <hyperlink ref="F257" r:id="rId24" display="https://podminky.urs.cz/item/CS_URS_2025_01/469971111"/>
    <hyperlink ref="F259" r:id="rId25" display="https://podminky.urs.cz/item/CS_URS_2025_01/469971121"/>
    <hyperlink ref="F261" r:id="rId26" display="https://podminky.urs.cz/item/CS_URS_2025_01/469972111"/>
    <hyperlink ref="F263" r:id="rId27" display="https://podminky.urs.cz/item/CS_URS_2025_01/469972121"/>
    <hyperlink ref="F265" r:id="rId28" display="https://podminky.urs.cz/item/CS_URS_2025_01/469973116"/>
    <hyperlink ref="F268" r:id="rId29" display="https://podminky.urs.cz/item/CS_URS_2025_01/741810002"/>
    <hyperlink ref="F272" r:id="rId30" display="https://podminky.urs.cz/item/CS_URS_2025_01/210292022"/>
    <hyperlink ref="F274" r:id="rId31" display="https://podminky.urs.cz/item/CS_URS_2025_01/049303000"/>
    <hyperlink ref="F276" r:id="rId32" display="https://podminky.urs.cz/item/CS_URS_2025_01/092203000"/>
    <hyperlink ref="F278" r:id="rId33" display="https://podminky.urs.cz/item/CS_URS_2025_01/013254000"/>
    <hyperlink ref="F280" r:id="rId34" display="https://podminky.urs.cz/item/CS_URS_2025_01/031002000"/>
    <hyperlink ref="F282" r:id="rId35" display="https://podminky.urs.cz/item/CS_URS_2025_01/039002000"/>
    <hyperlink ref="F284" r:id="rId36" display="https://podminky.urs.cz/item/CS_URS_2024_02/0453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875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876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877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878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879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880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881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882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883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884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885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84</v>
      </c>
      <c r="F18" s="274" t="s">
        <v>886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887</v>
      </c>
      <c r="F19" s="274" t="s">
        <v>888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889</v>
      </c>
      <c r="F20" s="274" t="s">
        <v>890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891</v>
      </c>
      <c r="F21" s="274" t="s">
        <v>892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893</v>
      </c>
      <c r="F22" s="274" t="s">
        <v>894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895</v>
      </c>
      <c r="F23" s="274" t="s">
        <v>896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897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898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899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900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901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902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903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904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905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114</v>
      </c>
      <c r="F36" s="274"/>
      <c r="G36" s="274" t="s">
        <v>906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907</v>
      </c>
      <c r="F37" s="274"/>
      <c r="G37" s="274" t="s">
        <v>908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56</v>
      </c>
      <c r="F38" s="274"/>
      <c r="G38" s="274" t="s">
        <v>909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57</v>
      </c>
      <c r="F39" s="274"/>
      <c r="G39" s="274" t="s">
        <v>910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115</v>
      </c>
      <c r="F40" s="274"/>
      <c r="G40" s="274" t="s">
        <v>911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116</v>
      </c>
      <c r="F41" s="274"/>
      <c r="G41" s="274" t="s">
        <v>912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913</v>
      </c>
      <c r="F42" s="274"/>
      <c r="G42" s="274" t="s">
        <v>914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915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916</v>
      </c>
      <c r="F44" s="274"/>
      <c r="G44" s="274" t="s">
        <v>917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119</v>
      </c>
      <c r="F45" s="274"/>
      <c r="G45" s="274" t="s">
        <v>918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919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920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921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922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923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924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925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926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927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928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929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930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931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932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933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934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935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936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937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938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939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940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941</v>
      </c>
      <c r="D76" s="292"/>
      <c r="E76" s="292"/>
      <c r="F76" s="292" t="s">
        <v>942</v>
      </c>
      <c r="G76" s="293"/>
      <c r="H76" s="292" t="s">
        <v>57</v>
      </c>
      <c r="I76" s="292" t="s">
        <v>60</v>
      </c>
      <c r="J76" s="292" t="s">
        <v>943</v>
      </c>
      <c r="K76" s="291"/>
    </row>
    <row r="77" s="1" customFormat="1" ht="17.25" customHeight="1">
      <c r="B77" s="289"/>
      <c r="C77" s="294" t="s">
        <v>944</v>
      </c>
      <c r="D77" s="294"/>
      <c r="E77" s="294"/>
      <c r="F77" s="295" t="s">
        <v>945</v>
      </c>
      <c r="G77" s="296"/>
      <c r="H77" s="294"/>
      <c r="I77" s="294"/>
      <c r="J77" s="294" t="s">
        <v>946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56</v>
      </c>
      <c r="D79" s="299"/>
      <c r="E79" s="299"/>
      <c r="F79" s="300" t="s">
        <v>947</v>
      </c>
      <c r="G79" s="301"/>
      <c r="H79" s="277" t="s">
        <v>948</v>
      </c>
      <c r="I79" s="277" t="s">
        <v>949</v>
      </c>
      <c r="J79" s="277">
        <v>20</v>
      </c>
      <c r="K79" s="291"/>
    </row>
    <row r="80" s="1" customFormat="1" ht="15" customHeight="1">
      <c r="B80" s="289"/>
      <c r="C80" s="277" t="s">
        <v>950</v>
      </c>
      <c r="D80" s="277"/>
      <c r="E80" s="277"/>
      <c r="F80" s="300" t="s">
        <v>947</v>
      </c>
      <c r="G80" s="301"/>
      <c r="H80" s="277" t="s">
        <v>951</v>
      </c>
      <c r="I80" s="277" t="s">
        <v>949</v>
      </c>
      <c r="J80" s="277">
        <v>120</v>
      </c>
      <c r="K80" s="291"/>
    </row>
    <row r="81" s="1" customFormat="1" ht="15" customHeight="1">
      <c r="B81" s="302"/>
      <c r="C81" s="277" t="s">
        <v>952</v>
      </c>
      <c r="D81" s="277"/>
      <c r="E81" s="277"/>
      <c r="F81" s="300" t="s">
        <v>953</v>
      </c>
      <c r="G81" s="301"/>
      <c r="H81" s="277" t="s">
        <v>954</v>
      </c>
      <c r="I81" s="277" t="s">
        <v>949</v>
      </c>
      <c r="J81" s="277">
        <v>50</v>
      </c>
      <c r="K81" s="291"/>
    </row>
    <row r="82" s="1" customFormat="1" ht="15" customHeight="1">
      <c r="B82" s="302"/>
      <c r="C82" s="277" t="s">
        <v>955</v>
      </c>
      <c r="D82" s="277"/>
      <c r="E82" s="277"/>
      <c r="F82" s="300" t="s">
        <v>947</v>
      </c>
      <c r="G82" s="301"/>
      <c r="H82" s="277" t="s">
        <v>956</v>
      </c>
      <c r="I82" s="277" t="s">
        <v>957</v>
      </c>
      <c r="J82" s="277"/>
      <c r="K82" s="291"/>
    </row>
    <row r="83" s="1" customFormat="1" ht="15" customHeight="1">
      <c r="B83" s="302"/>
      <c r="C83" s="303" t="s">
        <v>958</v>
      </c>
      <c r="D83" s="303"/>
      <c r="E83" s="303"/>
      <c r="F83" s="304" t="s">
        <v>953</v>
      </c>
      <c r="G83" s="303"/>
      <c r="H83" s="303" t="s">
        <v>959</v>
      </c>
      <c r="I83" s="303" t="s">
        <v>949</v>
      </c>
      <c r="J83" s="303">
        <v>15</v>
      </c>
      <c r="K83" s="291"/>
    </row>
    <row r="84" s="1" customFormat="1" ht="15" customHeight="1">
      <c r="B84" s="302"/>
      <c r="C84" s="303" t="s">
        <v>960</v>
      </c>
      <c r="D84" s="303"/>
      <c r="E84" s="303"/>
      <c r="F84" s="304" t="s">
        <v>953</v>
      </c>
      <c r="G84" s="303"/>
      <c r="H84" s="303" t="s">
        <v>961</v>
      </c>
      <c r="I84" s="303" t="s">
        <v>949</v>
      </c>
      <c r="J84" s="303">
        <v>15</v>
      </c>
      <c r="K84" s="291"/>
    </row>
    <row r="85" s="1" customFormat="1" ht="15" customHeight="1">
      <c r="B85" s="302"/>
      <c r="C85" s="303" t="s">
        <v>962</v>
      </c>
      <c r="D85" s="303"/>
      <c r="E85" s="303"/>
      <c r="F85" s="304" t="s">
        <v>953</v>
      </c>
      <c r="G85" s="303"/>
      <c r="H85" s="303" t="s">
        <v>963</v>
      </c>
      <c r="I85" s="303" t="s">
        <v>949</v>
      </c>
      <c r="J85" s="303">
        <v>20</v>
      </c>
      <c r="K85" s="291"/>
    </row>
    <row r="86" s="1" customFormat="1" ht="15" customHeight="1">
      <c r="B86" s="302"/>
      <c r="C86" s="303" t="s">
        <v>964</v>
      </c>
      <c r="D86" s="303"/>
      <c r="E86" s="303"/>
      <c r="F86" s="304" t="s">
        <v>953</v>
      </c>
      <c r="G86" s="303"/>
      <c r="H86" s="303" t="s">
        <v>965</v>
      </c>
      <c r="I86" s="303" t="s">
        <v>949</v>
      </c>
      <c r="J86" s="303">
        <v>20</v>
      </c>
      <c r="K86" s="291"/>
    </row>
    <row r="87" s="1" customFormat="1" ht="15" customHeight="1">
      <c r="B87" s="302"/>
      <c r="C87" s="277" t="s">
        <v>966</v>
      </c>
      <c r="D87" s="277"/>
      <c r="E87" s="277"/>
      <c r="F87" s="300" t="s">
        <v>953</v>
      </c>
      <c r="G87" s="301"/>
      <c r="H87" s="277" t="s">
        <v>967</v>
      </c>
      <c r="I87" s="277" t="s">
        <v>949</v>
      </c>
      <c r="J87" s="277">
        <v>50</v>
      </c>
      <c r="K87" s="291"/>
    </row>
    <row r="88" s="1" customFormat="1" ht="15" customHeight="1">
      <c r="B88" s="302"/>
      <c r="C88" s="277" t="s">
        <v>968</v>
      </c>
      <c r="D88" s="277"/>
      <c r="E88" s="277"/>
      <c r="F88" s="300" t="s">
        <v>953</v>
      </c>
      <c r="G88" s="301"/>
      <c r="H88" s="277" t="s">
        <v>969</v>
      </c>
      <c r="I88" s="277" t="s">
        <v>949</v>
      </c>
      <c r="J88" s="277">
        <v>20</v>
      </c>
      <c r="K88" s="291"/>
    </row>
    <row r="89" s="1" customFormat="1" ht="15" customHeight="1">
      <c r="B89" s="302"/>
      <c r="C89" s="277" t="s">
        <v>970</v>
      </c>
      <c r="D89" s="277"/>
      <c r="E89" s="277"/>
      <c r="F89" s="300" t="s">
        <v>953</v>
      </c>
      <c r="G89" s="301"/>
      <c r="H89" s="277" t="s">
        <v>971</v>
      </c>
      <c r="I89" s="277" t="s">
        <v>949</v>
      </c>
      <c r="J89" s="277">
        <v>20</v>
      </c>
      <c r="K89" s="291"/>
    </row>
    <row r="90" s="1" customFormat="1" ht="15" customHeight="1">
      <c r="B90" s="302"/>
      <c r="C90" s="277" t="s">
        <v>972</v>
      </c>
      <c r="D90" s="277"/>
      <c r="E90" s="277"/>
      <c r="F90" s="300" t="s">
        <v>953</v>
      </c>
      <c r="G90" s="301"/>
      <c r="H90" s="277" t="s">
        <v>973</v>
      </c>
      <c r="I90" s="277" t="s">
        <v>949</v>
      </c>
      <c r="J90" s="277">
        <v>50</v>
      </c>
      <c r="K90" s="291"/>
    </row>
    <row r="91" s="1" customFormat="1" ht="15" customHeight="1">
      <c r="B91" s="302"/>
      <c r="C91" s="277" t="s">
        <v>974</v>
      </c>
      <c r="D91" s="277"/>
      <c r="E91" s="277"/>
      <c r="F91" s="300" t="s">
        <v>953</v>
      </c>
      <c r="G91" s="301"/>
      <c r="H91" s="277" t="s">
        <v>974</v>
      </c>
      <c r="I91" s="277" t="s">
        <v>949</v>
      </c>
      <c r="J91" s="277">
        <v>50</v>
      </c>
      <c r="K91" s="291"/>
    </row>
    <row r="92" s="1" customFormat="1" ht="15" customHeight="1">
      <c r="B92" s="302"/>
      <c r="C92" s="277" t="s">
        <v>975</v>
      </c>
      <c r="D92" s="277"/>
      <c r="E92" s="277"/>
      <c r="F92" s="300" t="s">
        <v>953</v>
      </c>
      <c r="G92" s="301"/>
      <c r="H92" s="277" t="s">
        <v>976</v>
      </c>
      <c r="I92" s="277" t="s">
        <v>949</v>
      </c>
      <c r="J92" s="277">
        <v>255</v>
      </c>
      <c r="K92" s="291"/>
    </row>
    <row r="93" s="1" customFormat="1" ht="15" customHeight="1">
      <c r="B93" s="302"/>
      <c r="C93" s="277" t="s">
        <v>977</v>
      </c>
      <c r="D93" s="277"/>
      <c r="E93" s="277"/>
      <c r="F93" s="300" t="s">
        <v>947</v>
      </c>
      <c r="G93" s="301"/>
      <c r="H93" s="277" t="s">
        <v>978</v>
      </c>
      <c r="I93" s="277" t="s">
        <v>979</v>
      </c>
      <c r="J93" s="277"/>
      <c r="K93" s="291"/>
    </row>
    <row r="94" s="1" customFormat="1" ht="15" customHeight="1">
      <c r="B94" s="302"/>
      <c r="C94" s="277" t="s">
        <v>980</v>
      </c>
      <c r="D94" s="277"/>
      <c r="E94" s="277"/>
      <c r="F94" s="300" t="s">
        <v>947</v>
      </c>
      <c r="G94" s="301"/>
      <c r="H94" s="277" t="s">
        <v>981</v>
      </c>
      <c r="I94" s="277" t="s">
        <v>982</v>
      </c>
      <c r="J94" s="277"/>
      <c r="K94" s="291"/>
    </row>
    <row r="95" s="1" customFormat="1" ht="15" customHeight="1">
      <c r="B95" s="302"/>
      <c r="C95" s="277" t="s">
        <v>983</v>
      </c>
      <c r="D95" s="277"/>
      <c r="E95" s="277"/>
      <c r="F95" s="300" t="s">
        <v>947</v>
      </c>
      <c r="G95" s="301"/>
      <c r="H95" s="277" t="s">
        <v>983</v>
      </c>
      <c r="I95" s="277" t="s">
        <v>982</v>
      </c>
      <c r="J95" s="277"/>
      <c r="K95" s="291"/>
    </row>
    <row r="96" s="1" customFormat="1" ht="15" customHeight="1">
      <c r="B96" s="302"/>
      <c r="C96" s="277" t="s">
        <v>41</v>
      </c>
      <c r="D96" s="277"/>
      <c r="E96" s="277"/>
      <c r="F96" s="300" t="s">
        <v>947</v>
      </c>
      <c r="G96" s="301"/>
      <c r="H96" s="277" t="s">
        <v>984</v>
      </c>
      <c r="I96" s="277" t="s">
        <v>982</v>
      </c>
      <c r="J96" s="277"/>
      <c r="K96" s="291"/>
    </row>
    <row r="97" s="1" customFormat="1" ht="15" customHeight="1">
      <c r="B97" s="302"/>
      <c r="C97" s="277" t="s">
        <v>51</v>
      </c>
      <c r="D97" s="277"/>
      <c r="E97" s="277"/>
      <c r="F97" s="300" t="s">
        <v>947</v>
      </c>
      <c r="G97" s="301"/>
      <c r="H97" s="277" t="s">
        <v>985</v>
      </c>
      <c r="I97" s="277" t="s">
        <v>982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986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941</v>
      </c>
      <c r="D103" s="292"/>
      <c r="E103" s="292"/>
      <c r="F103" s="292" t="s">
        <v>942</v>
      </c>
      <c r="G103" s="293"/>
      <c r="H103" s="292" t="s">
        <v>57</v>
      </c>
      <c r="I103" s="292" t="s">
        <v>60</v>
      </c>
      <c r="J103" s="292" t="s">
        <v>943</v>
      </c>
      <c r="K103" s="291"/>
    </row>
    <row r="104" s="1" customFormat="1" ht="17.25" customHeight="1">
      <c r="B104" s="289"/>
      <c r="C104" s="294" t="s">
        <v>944</v>
      </c>
      <c r="D104" s="294"/>
      <c r="E104" s="294"/>
      <c r="F104" s="295" t="s">
        <v>945</v>
      </c>
      <c r="G104" s="296"/>
      <c r="H104" s="294"/>
      <c r="I104" s="294"/>
      <c r="J104" s="294" t="s">
        <v>946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56</v>
      </c>
      <c r="D106" s="299"/>
      <c r="E106" s="299"/>
      <c r="F106" s="300" t="s">
        <v>947</v>
      </c>
      <c r="G106" s="277"/>
      <c r="H106" s="277" t="s">
        <v>987</v>
      </c>
      <c r="I106" s="277" t="s">
        <v>949</v>
      </c>
      <c r="J106" s="277">
        <v>20</v>
      </c>
      <c r="K106" s="291"/>
    </row>
    <row r="107" s="1" customFormat="1" ht="15" customHeight="1">
      <c r="B107" s="289"/>
      <c r="C107" s="277" t="s">
        <v>950</v>
      </c>
      <c r="D107" s="277"/>
      <c r="E107" s="277"/>
      <c r="F107" s="300" t="s">
        <v>947</v>
      </c>
      <c r="G107" s="277"/>
      <c r="H107" s="277" t="s">
        <v>987</v>
      </c>
      <c r="I107" s="277" t="s">
        <v>949</v>
      </c>
      <c r="J107" s="277">
        <v>120</v>
      </c>
      <c r="K107" s="291"/>
    </row>
    <row r="108" s="1" customFormat="1" ht="15" customHeight="1">
      <c r="B108" s="302"/>
      <c r="C108" s="277" t="s">
        <v>952</v>
      </c>
      <c r="D108" s="277"/>
      <c r="E108" s="277"/>
      <c r="F108" s="300" t="s">
        <v>953</v>
      </c>
      <c r="G108" s="277"/>
      <c r="H108" s="277" t="s">
        <v>987</v>
      </c>
      <c r="I108" s="277" t="s">
        <v>949</v>
      </c>
      <c r="J108" s="277">
        <v>50</v>
      </c>
      <c r="K108" s="291"/>
    </row>
    <row r="109" s="1" customFormat="1" ht="15" customHeight="1">
      <c r="B109" s="302"/>
      <c r="C109" s="277" t="s">
        <v>955</v>
      </c>
      <c r="D109" s="277"/>
      <c r="E109" s="277"/>
      <c r="F109" s="300" t="s">
        <v>947</v>
      </c>
      <c r="G109" s="277"/>
      <c r="H109" s="277" t="s">
        <v>987</v>
      </c>
      <c r="I109" s="277" t="s">
        <v>957</v>
      </c>
      <c r="J109" s="277"/>
      <c r="K109" s="291"/>
    </row>
    <row r="110" s="1" customFormat="1" ht="15" customHeight="1">
      <c r="B110" s="302"/>
      <c r="C110" s="277" t="s">
        <v>966</v>
      </c>
      <c r="D110" s="277"/>
      <c r="E110" s="277"/>
      <c r="F110" s="300" t="s">
        <v>953</v>
      </c>
      <c r="G110" s="277"/>
      <c r="H110" s="277" t="s">
        <v>987</v>
      </c>
      <c r="I110" s="277" t="s">
        <v>949</v>
      </c>
      <c r="J110" s="277">
        <v>50</v>
      </c>
      <c r="K110" s="291"/>
    </row>
    <row r="111" s="1" customFormat="1" ht="15" customHeight="1">
      <c r="B111" s="302"/>
      <c r="C111" s="277" t="s">
        <v>974</v>
      </c>
      <c r="D111" s="277"/>
      <c r="E111" s="277"/>
      <c r="F111" s="300" t="s">
        <v>953</v>
      </c>
      <c r="G111" s="277"/>
      <c r="H111" s="277" t="s">
        <v>987</v>
      </c>
      <c r="I111" s="277" t="s">
        <v>949</v>
      </c>
      <c r="J111" s="277">
        <v>50</v>
      </c>
      <c r="K111" s="291"/>
    </row>
    <row r="112" s="1" customFormat="1" ht="15" customHeight="1">
      <c r="B112" s="302"/>
      <c r="C112" s="277" t="s">
        <v>972</v>
      </c>
      <c r="D112" s="277"/>
      <c r="E112" s="277"/>
      <c r="F112" s="300" t="s">
        <v>953</v>
      </c>
      <c r="G112" s="277"/>
      <c r="H112" s="277" t="s">
        <v>987</v>
      </c>
      <c r="I112" s="277" t="s">
        <v>949</v>
      </c>
      <c r="J112" s="277">
        <v>50</v>
      </c>
      <c r="K112" s="291"/>
    </row>
    <row r="113" s="1" customFormat="1" ht="15" customHeight="1">
      <c r="B113" s="302"/>
      <c r="C113" s="277" t="s">
        <v>56</v>
      </c>
      <c r="D113" s="277"/>
      <c r="E113" s="277"/>
      <c r="F113" s="300" t="s">
        <v>947</v>
      </c>
      <c r="G113" s="277"/>
      <c r="H113" s="277" t="s">
        <v>988</v>
      </c>
      <c r="I113" s="277" t="s">
        <v>949</v>
      </c>
      <c r="J113" s="277">
        <v>20</v>
      </c>
      <c r="K113" s="291"/>
    </row>
    <row r="114" s="1" customFormat="1" ht="15" customHeight="1">
      <c r="B114" s="302"/>
      <c r="C114" s="277" t="s">
        <v>989</v>
      </c>
      <c r="D114" s="277"/>
      <c r="E114" s="277"/>
      <c r="F114" s="300" t="s">
        <v>947</v>
      </c>
      <c r="G114" s="277"/>
      <c r="H114" s="277" t="s">
        <v>990</v>
      </c>
      <c r="I114" s="277" t="s">
        <v>949</v>
      </c>
      <c r="J114" s="277">
        <v>120</v>
      </c>
      <c r="K114" s="291"/>
    </row>
    <row r="115" s="1" customFormat="1" ht="15" customHeight="1">
      <c r="B115" s="302"/>
      <c r="C115" s="277" t="s">
        <v>41</v>
      </c>
      <c r="D115" s="277"/>
      <c r="E115" s="277"/>
      <c r="F115" s="300" t="s">
        <v>947</v>
      </c>
      <c r="G115" s="277"/>
      <c r="H115" s="277" t="s">
        <v>991</v>
      </c>
      <c r="I115" s="277" t="s">
        <v>982</v>
      </c>
      <c r="J115" s="277"/>
      <c r="K115" s="291"/>
    </row>
    <row r="116" s="1" customFormat="1" ht="15" customHeight="1">
      <c r="B116" s="302"/>
      <c r="C116" s="277" t="s">
        <v>51</v>
      </c>
      <c r="D116" s="277"/>
      <c r="E116" s="277"/>
      <c r="F116" s="300" t="s">
        <v>947</v>
      </c>
      <c r="G116" s="277"/>
      <c r="H116" s="277" t="s">
        <v>992</v>
      </c>
      <c r="I116" s="277" t="s">
        <v>982</v>
      </c>
      <c r="J116" s="277"/>
      <c r="K116" s="291"/>
    </row>
    <row r="117" s="1" customFormat="1" ht="15" customHeight="1">
      <c r="B117" s="302"/>
      <c r="C117" s="277" t="s">
        <v>60</v>
      </c>
      <c r="D117" s="277"/>
      <c r="E117" s="277"/>
      <c r="F117" s="300" t="s">
        <v>947</v>
      </c>
      <c r="G117" s="277"/>
      <c r="H117" s="277" t="s">
        <v>993</v>
      </c>
      <c r="I117" s="277" t="s">
        <v>994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995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941</v>
      </c>
      <c r="D123" s="292"/>
      <c r="E123" s="292"/>
      <c r="F123" s="292" t="s">
        <v>942</v>
      </c>
      <c r="G123" s="293"/>
      <c r="H123" s="292" t="s">
        <v>57</v>
      </c>
      <c r="I123" s="292" t="s">
        <v>60</v>
      </c>
      <c r="J123" s="292" t="s">
        <v>943</v>
      </c>
      <c r="K123" s="321"/>
    </row>
    <row r="124" s="1" customFormat="1" ht="17.25" customHeight="1">
      <c r="B124" s="320"/>
      <c r="C124" s="294" t="s">
        <v>944</v>
      </c>
      <c r="D124" s="294"/>
      <c r="E124" s="294"/>
      <c r="F124" s="295" t="s">
        <v>945</v>
      </c>
      <c r="G124" s="296"/>
      <c r="H124" s="294"/>
      <c r="I124" s="294"/>
      <c r="J124" s="294" t="s">
        <v>946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950</v>
      </c>
      <c r="D126" s="299"/>
      <c r="E126" s="299"/>
      <c r="F126" s="300" t="s">
        <v>947</v>
      </c>
      <c r="G126" s="277"/>
      <c r="H126" s="277" t="s">
        <v>987</v>
      </c>
      <c r="I126" s="277" t="s">
        <v>949</v>
      </c>
      <c r="J126" s="277">
        <v>120</v>
      </c>
      <c r="K126" s="325"/>
    </row>
    <row r="127" s="1" customFormat="1" ht="15" customHeight="1">
      <c r="B127" s="322"/>
      <c r="C127" s="277" t="s">
        <v>996</v>
      </c>
      <c r="D127" s="277"/>
      <c r="E127" s="277"/>
      <c r="F127" s="300" t="s">
        <v>947</v>
      </c>
      <c r="G127" s="277"/>
      <c r="H127" s="277" t="s">
        <v>997</v>
      </c>
      <c r="I127" s="277" t="s">
        <v>949</v>
      </c>
      <c r="J127" s="277" t="s">
        <v>998</v>
      </c>
      <c r="K127" s="325"/>
    </row>
    <row r="128" s="1" customFormat="1" ht="15" customHeight="1">
      <c r="B128" s="322"/>
      <c r="C128" s="277" t="s">
        <v>895</v>
      </c>
      <c r="D128" s="277"/>
      <c r="E128" s="277"/>
      <c r="F128" s="300" t="s">
        <v>947</v>
      </c>
      <c r="G128" s="277"/>
      <c r="H128" s="277" t="s">
        <v>999</v>
      </c>
      <c r="I128" s="277" t="s">
        <v>949</v>
      </c>
      <c r="J128" s="277" t="s">
        <v>998</v>
      </c>
      <c r="K128" s="325"/>
    </row>
    <row r="129" s="1" customFormat="1" ht="15" customHeight="1">
      <c r="B129" s="322"/>
      <c r="C129" s="277" t="s">
        <v>958</v>
      </c>
      <c r="D129" s="277"/>
      <c r="E129" s="277"/>
      <c r="F129" s="300" t="s">
        <v>953</v>
      </c>
      <c r="G129" s="277"/>
      <c r="H129" s="277" t="s">
        <v>959</v>
      </c>
      <c r="I129" s="277" t="s">
        <v>949</v>
      </c>
      <c r="J129" s="277">
        <v>15</v>
      </c>
      <c r="K129" s="325"/>
    </row>
    <row r="130" s="1" customFormat="1" ht="15" customHeight="1">
      <c r="B130" s="322"/>
      <c r="C130" s="303" t="s">
        <v>960</v>
      </c>
      <c r="D130" s="303"/>
      <c r="E130" s="303"/>
      <c r="F130" s="304" t="s">
        <v>953</v>
      </c>
      <c r="G130" s="303"/>
      <c r="H130" s="303" t="s">
        <v>961</v>
      </c>
      <c r="I130" s="303" t="s">
        <v>949</v>
      </c>
      <c r="J130" s="303">
        <v>15</v>
      </c>
      <c r="K130" s="325"/>
    </row>
    <row r="131" s="1" customFormat="1" ht="15" customHeight="1">
      <c r="B131" s="322"/>
      <c r="C131" s="303" t="s">
        <v>962</v>
      </c>
      <c r="D131" s="303"/>
      <c r="E131" s="303"/>
      <c r="F131" s="304" t="s">
        <v>953</v>
      </c>
      <c r="G131" s="303"/>
      <c r="H131" s="303" t="s">
        <v>963</v>
      </c>
      <c r="I131" s="303" t="s">
        <v>949</v>
      </c>
      <c r="J131" s="303">
        <v>20</v>
      </c>
      <c r="K131" s="325"/>
    </row>
    <row r="132" s="1" customFormat="1" ht="15" customHeight="1">
      <c r="B132" s="322"/>
      <c r="C132" s="303" t="s">
        <v>964</v>
      </c>
      <c r="D132" s="303"/>
      <c r="E132" s="303"/>
      <c r="F132" s="304" t="s">
        <v>953</v>
      </c>
      <c r="G132" s="303"/>
      <c r="H132" s="303" t="s">
        <v>965</v>
      </c>
      <c r="I132" s="303" t="s">
        <v>949</v>
      </c>
      <c r="J132" s="303">
        <v>20</v>
      </c>
      <c r="K132" s="325"/>
    </row>
    <row r="133" s="1" customFormat="1" ht="15" customHeight="1">
      <c r="B133" s="322"/>
      <c r="C133" s="277" t="s">
        <v>952</v>
      </c>
      <c r="D133" s="277"/>
      <c r="E133" s="277"/>
      <c r="F133" s="300" t="s">
        <v>953</v>
      </c>
      <c r="G133" s="277"/>
      <c r="H133" s="277" t="s">
        <v>987</v>
      </c>
      <c r="I133" s="277" t="s">
        <v>949</v>
      </c>
      <c r="J133" s="277">
        <v>50</v>
      </c>
      <c r="K133" s="325"/>
    </row>
    <row r="134" s="1" customFormat="1" ht="15" customHeight="1">
      <c r="B134" s="322"/>
      <c r="C134" s="277" t="s">
        <v>966</v>
      </c>
      <c r="D134" s="277"/>
      <c r="E134" s="277"/>
      <c r="F134" s="300" t="s">
        <v>953</v>
      </c>
      <c r="G134" s="277"/>
      <c r="H134" s="277" t="s">
        <v>987</v>
      </c>
      <c r="I134" s="277" t="s">
        <v>949</v>
      </c>
      <c r="J134" s="277">
        <v>50</v>
      </c>
      <c r="K134" s="325"/>
    </row>
    <row r="135" s="1" customFormat="1" ht="15" customHeight="1">
      <c r="B135" s="322"/>
      <c r="C135" s="277" t="s">
        <v>972</v>
      </c>
      <c r="D135" s="277"/>
      <c r="E135" s="277"/>
      <c r="F135" s="300" t="s">
        <v>953</v>
      </c>
      <c r="G135" s="277"/>
      <c r="H135" s="277" t="s">
        <v>987</v>
      </c>
      <c r="I135" s="277" t="s">
        <v>949</v>
      </c>
      <c r="J135" s="277">
        <v>50</v>
      </c>
      <c r="K135" s="325"/>
    </row>
    <row r="136" s="1" customFormat="1" ht="15" customHeight="1">
      <c r="B136" s="322"/>
      <c r="C136" s="277" t="s">
        <v>974</v>
      </c>
      <c r="D136" s="277"/>
      <c r="E136" s="277"/>
      <c r="F136" s="300" t="s">
        <v>953</v>
      </c>
      <c r="G136" s="277"/>
      <c r="H136" s="277" t="s">
        <v>987</v>
      </c>
      <c r="I136" s="277" t="s">
        <v>949</v>
      </c>
      <c r="J136" s="277">
        <v>50</v>
      </c>
      <c r="K136" s="325"/>
    </row>
    <row r="137" s="1" customFormat="1" ht="15" customHeight="1">
      <c r="B137" s="322"/>
      <c r="C137" s="277" t="s">
        <v>975</v>
      </c>
      <c r="D137" s="277"/>
      <c r="E137" s="277"/>
      <c r="F137" s="300" t="s">
        <v>953</v>
      </c>
      <c r="G137" s="277"/>
      <c r="H137" s="277" t="s">
        <v>1000</v>
      </c>
      <c r="I137" s="277" t="s">
        <v>949</v>
      </c>
      <c r="J137" s="277">
        <v>255</v>
      </c>
      <c r="K137" s="325"/>
    </row>
    <row r="138" s="1" customFormat="1" ht="15" customHeight="1">
      <c r="B138" s="322"/>
      <c r="C138" s="277" t="s">
        <v>977</v>
      </c>
      <c r="D138" s="277"/>
      <c r="E138" s="277"/>
      <c r="F138" s="300" t="s">
        <v>947</v>
      </c>
      <c r="G138" s="277"/>
      <c r="H138" s="277" t="s">
        <v>1001</v>
      </c>
      <c r="I138" s="277" t="s">
        <v>979</v>
      </c>
      <c r="J138" s="277"/>
      <c r="K138" s="325"/>
    </row>
    <row r="139" s="1" customFormat="1" ht="15" customHeight="1">
      <c r="B139" s="322"/>
      <c r="C139" s="277" t="s">
        <v>980</v>
      </c>
      <c r="D139" s="277"/>
      <c r="E139" s="277"/>
      <c r="F139" s="300" t="s">
        <v>947</v>
      </c>
      <c r="G139" s="277"/>
      <c r="H139" s="277" t="s">
        <v>1002</v>
      </c>
      <c r="I139" s="277" t="s">
        <v>982</v>
      </c>
      <c r="J139" s="277"/>
      <c r="K139" s="325"/>
    </row>
    <row r="140" s="1" customFormat="1" ht="15" customHeight="1">
      <c r="B140" s="322"/>
      <c r="C140" s="277" t="s">
        <v>983</v>
      </c>
      <c r="D140" s="277"/>
      <c r="E140" s="277"/>
      <c r="F140" s="300" t="s">
        <v>947</v>
      </c>
      <c r="G140" s="277"/>
      <c r="H140" s="277" t="s">
        <v>983</v>
      </c>
      <c r="I140" s="277" t="s">
        <v>982</v>
      </c>
      <c r="J140" s="277"/>
      <c r="K140" s="325"/>
    </row>
    <row r="141" s="1" customFormat="1" ht="15" customHeight="1">
      <c r="B141" s="322"/>
      <c r="C141" s="277" t="s">
        <v>41</v>
      </c>
      <c r="D141" s="277"/>
      <c r="E141" s="277"/>
      <c r="F141" s="300" t="s">
        <v>947</v>
      </c>
      <c r="G141" s="277"/>
      <c r="H141" s="277" t="s">
        <v>1003</v>
      </c>
      <c r="I141" s="277" t="s">
        <v>982</v>
      </c>
      <c r="J141" s="277"/>
      <c r="K141" s="325"/>
    </row>
    <row r="142" s="1" customFormat="1" ht="15" customHeight="1">
      <c r="B142" s="322"/>
      <c r="C142" s="277" t="s">
        <v>1004</v>
      </c>
      <c r="D142" s="277"/>
      <c r="E142" s="277"/>
      <c r="F142" s="300" t="s">
        <v>947</v>
      </c>
      <c r="G142" s="277"/>
      <c r="H142" s="277" t="s">
        <v>1005</v>
      </c>
      <c r="I142" s="277" t="s">
        <v>982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1006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941</v>
      </c>
      <c r="D148" s="292"/>
      <c r="E148" s="292"/>
      <c r="F148" s="292" t="s">
        <v>942</v>
      </c>
      <c r="G148" s="293"/>
      <c r="H148" s="292" t="s">
        <v>57</v>
      </c>
      <c r="I148" s="292" t="s">
        <v>60</v>
      </c>
      <c r="J148" s="292" t="s">
        <v>943</v>
      </c>
      <c r="K148" s="291"/>
    </row>
    <row r="149" s="1" customFormat="1" ht="17.25" customHeight="1">
      <c r="B149" s="289"/>
      <c r="C149" s="294" t="s">
        <v>944</v>
      </c>
      <c r="D149" s="294"/>
      <c r="E149" s="294"/>
      <c r="F149" s="295" t="s">
        <v>945</v>
      </c>
      <c r="G149" s="296"/>
      <c r="H149" s="294"/>
      <c r="I149" s="294"/>
      <c r="J149" s="294" t="s">
        <v>946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950</v>
      </c>
      <c r="D151" s="277"/>
      <c r="E151" s="277"/>
      <c r="F151" s="330" t="s">
        <v>947</v>
      </c>
      <c r="G151" s="277"/>
      <c r="H151" s="329" t="s">
        <v>987</v>
      </c>
      <c r="I151" s="329" t="s">
        <v>949</v>
      </c>
      <c r="J151" s="329">
        <v>120</v>
      </c>
      <c r="K151" s="325"/>
    </row>
    <row r="152" s="1" customFormat="1" ht="15" customHeight="1">
      <c r="B152" s="302"/>
      <c r="C152" s="329" t="s">
        <v>996</v>
      </c>
      <c r="D152" s="277"/>
      <c r="E152" s="277"/>
      <c r="F152" s="330" t="s">
        <v>947</v>
      </c>
      <c r="G152" s="277"/>
      <c r="H152" s="329" t="s">
        <v>1007</v>
      </c>
      <c r="I152" s="329" t="s">
        <v>949</v>
      </c>
      <c r="J152" s="329" t="s">
        <v>998</v>
      </c>
      <c r="K152" s="325"/>
    </row>
    <row r="153" s="1" customFormat="1" ht="15" customHeight="1">
      <c r="B153" s="302"/>
      <c r="C153" s="329" t="s">
        <v>895</v>
      </c>
      <c r="D153" s="277"/>
      <c r="E153" s="277"/>
      <c r="F153" s="330" t="s">
        <v>947</v>
      </c>
      <c r="G153" s="277"/>
      <c r="H153" s="329" t="s">
        <v>1008</v>
      </c>
      <c r="I153" s="329" t="s">
        <v>949</v>
      </c>
      <c r="J153" s="329" t="s">
        <v>998</v>
      </c>
      <c r="K153" s="325"/>
    </row>
    <row r="154" s="1" customFormat="1" ht="15" customHeight="1">
      <c r="B154" s="302"/>
      <c r="C154" s="329" t="s">
        <v>952</v>
      </c>
      <c r="D154" s="277"/>
      <c r="E154" s="277"/>
      <c r="F154" s="330" t="s">
        <v>953</v>
      </c>
      <c r="G154" s="277"/>
      <c r="H154" s="329" t="s">
        <v>987</v>
      </c>
      <c r="I154" s="329" t="s">
        <v>949</v>
      </c>
      <c r="J154" s="329">
        <v>50</v>
      </c>
      <c r="K154" s="325"/>
    </row>
    <row r="155" s="1" customFormat="1" ht="15" customHeight="1">
      <c r="B155" s="302"/>
      <c r="C155" s="329" t="s">
        <v>955</v>
      </c>
      <c r="D155" s="277"/>
      <c r="E155" s="277"/>
      <c r="F155" s="330" t="s">
        <v>947</v>
      </c>
      <c r="G155" s="277"/>
      <c r="H155" s="329" t="s">
        <v>987</v>
      </c>
      <c r="I155" s="329" t="s">
        <v>957</v>
      </c>
      <c r="J155" s="329"/>
      <c r="K155" s="325"/>
    </row>
    <row r="156" s="1" customFormat="1" ht="15" customHeight="1">
      <c r="B156" s="302"/>
      <c r="C156" s="329" t="s">
        <v>966</v>
      </c>
      <c r="D156" s="277"/>
      <c r="E156" s="277"/>
      <c r="F156" s="330" t="s">
        <v>953</v>
      </c>
      <c r="G156" s="277"/>
      <c r="H156" s="329" t="s">
        <v>987</v>
      </c>
      <c r="I156" s="329" t="s">
        <v>949</v>
      </c>
      <c r="J156" s="329">
        <v>50</v>
      </c>
      <c r="K156" s="325"/>
    </row>
    <row r="157" s="1" customFormat="1" ht="15" customHeight="1">
      <c r="B157" s="302"/>
      <c r="C157" s="329" t="s">
        <v>974</v>
      </c>
      <c r="D157" s="277"/>
      <c r="E157" s="277"/>
      <c r="F157" s="330" t="s">
        <v>953</v>
      </c>
      <c r="G157" s="277"/>
      <c r="H157" s="329" t="s">
        <v>987</v>
      </c>
      <c r="I157" s="329" t="s">
        <v>949</v>
      </c>
      <c r="J157" s="329">
        <v>50</v>
      </c>
      <c r="K157" s="325"/>
    </row>
    <row r="158" s="1" customFormat="1" ht="15" customHeight="1">
      <c r="B158" s="302"/>
      <c r="C158" s="329" t="s">
        <v>972</v>
      </c>
      <c r="D158" s="277"/>
      <c r="E158" s="277"/>
      <c r="F158" s="330" t="s">
        <v>953</v>
      </c>
      <c r="G158" s="277"/>
      <c r="H158" s="329" t="s">
        <v>987</v>
      </c>
      <c r="I158" s="329" t="s">
        <v>949</v>
      </c>
      <c r="J158" s="329">
        <v>50</v>
      </c>
      <c r="K158" s="325"/>
    </row>
    <row r="159" s="1" customFormat="1" ht="15" customHeight="1">
      <c r="B159" s="302"/>
      <c r="C159" s="329" t="s">
        <v>97</v>
      </c>
      <c r="D159" s="277"/>
      <c r="E159" s="277"/>
      <c r="F159" s="330" t="s">
        <v>947</v>
      </c>
      <c r="G159" s="277"/>
      <c r="H159" s="329" t="s">
        <v>1009</v>
      </c>
      <c r="I159" s="329" t="s">
        <v>949</v>
      </c>
      <c r="J159" s="329" t="s">
        <v>1010</v>
      </c>
      <c r="K159" s="325"/>
    </row>
    <row r="160" s="1" customFormat="1" ht="15" customHeight="1">
      <c r="B160" s="302"/>
      <c r="C160" s="329" t="s">
        <v>1011</v>
      </c>
      <c r="D160" s="277"/>
      <c r="E160" s="277"/>
      <c r="F160" s="330" t="s">
        <v>947</v>
      </c>
      <c r="G160" s="277"/>
      <c r="H160" s="329" t="s">
        <v>1012</v>
      </c>
      <c r="I160" s="329" t="s">
        <v>982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1013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941</v>
      </c>
      <c r="D166" s="292"/>
      <c r="E166" s="292"/>
      <c r="F166" s="292" t="s">
        <v>942</v>
      </c>
      <c r="G166" s="334"/>
      <c r="H166" s="335" t="s">
        <v>57</v>
      </c>
      <c r="I166" s="335" t="s">
        <v>60</v>
      </c>
      <c r="J166" s="292" t="s">
        <v>943</v>
      </c>
      <c r="K166" s="269"/>
    </row>
    <row r="167" s="1" customFormat="1" ht="17.25" customHeight="1">
      <c r="B167" s="270"/>
      <c r="C167" s="294" t="s">
        <v>944</v>
      </c>
      <c r="D167" s="294"/>
      <c r="E167" s="294"/>
      <c r="F167" s="295" t="s">
        <v>945</v>
      </c>
      <c r="G167" s="336"/>
      <c r="H167" s="337"/>
      <c r="I167" s="337"/>
      <c r="J167" s="294" t="s">
        <v>946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950</v>
      </c>
      <c r="D169" s="277"/>
      <c r="E169" s="277"/>
      <c r="F169" s="300" t="s">
        <v>947</v>
      </c>
      <c r="G169" s="277"/>
      <c r="H169" s="277" t="s">
        <v>987</v>
      </c>
      <c r="I169" s="277" t="s">
        <v>949</v>
      </c>
      <c r="J169" s="277">
        <v>120</v>
      </c>
      <c r="K169" s="325"/>
    </row>
    <row r="170" s="1" customFormat="1" ht="15" customHeight="1">
      <c r="B170" s="302"/>
      <c r="C170" s="277" t="s">
        <v>996</v>
      </c>
      <c r="D170" s="277"/>
      <c r="E170" s="277"/>
      <c r="F170" s="300" t="s">
        <v>947</v>
      </c>
      <c r="G170" s="277"/>
      <c r="H170" s="277" t="s">
        <v>997</v>
      </c>
      <c r="I170" s="277" t="s">
        <v>949</v>
      </c>
      <c r="J170" s="277" t="s">
        <v>998</v>
      </c>
      <c r="K170" s="325"/>
    </row>
    <row r="171" s="1" customFormat="1" ht="15" customHeight="1">
      <c r="B171" s="302"/>
      <c r="C171" s="277" t="s">
        <v>895</v>
      </c>
      <c r="D171" s="277"/>
      <c r="E171" s="277"/>
      <c r="F171" s="300" t="s">
        <v>947</v>
      </c>
      <c r="G171" s="277"/>
      <c r="H171" s="277" t="s">
        <v>1014</v>
      </c>
      <c r="I171" s="277" t="s">
        <v>949</v>
      </c>
      <c r="J171" s="277" t="s">
        <v>998</v>
      </c>
      <c r="K171" s="325"/>
    </row>
    <row r="172" s="1" customFormat="1" ht="15" customHeight="1">
      <c r="B172" s="302"/>
      <c r="C172" s="277" t="s">
        <v>952</v>
      </c>
      <c r="D172" s="277"/>
      <c r="E172" s="277"/>
      <c r="F172" s="300" t="s">
        <v>953</v>
      </c>
      <c r="G172" s="277"/>
      <c r="H172" s="277" t="s">
        <v>1014</v>
      </c>
      <c r="I172" s="277" t="s">
        <v>949</v>
      </c>
      <c r="J172" s="277">
        <v>50</v>
      </c>
      <c r="K172" s="325"/>
    </row>
    <row r="173" s="1" customFormat="1" ht="15" customHeight="1">
      <c r="B173" s="302"/>
      <c r="C173" s="277" t="s">
        <v>955</v>
      </c>
      <c r="D173" s="277"/>
      <c r="E173" s="277"/>
      <c r="F173" s="300" t="s">
        <v>947</v>
      </c>
      <c r="G173" s="277"/>
      <c r="H173" s="277" t="s">
        <v>1014</v>
      </c>
      <c r="I173" s="277" t="s">
        <v>957</v>
      </c>
      <c r="J173" s="277"/>
      <c r="K173" s="325"/>
    </row>
    <row r="174" s="1" customFormat="1" ht="15" customHeight="1">
      <c r="B174" s="302"/>
      <c r="C174" s="277" t="s">
        <v>966</v>
      </c>
      <c r="D174" s="277"/>
      <c r="E174" s="277"/>
      <c r="F174" s="300" t="s">
        <v>953</v>
      </c>
      <c r="G174" s="277"/>
      <c r="H174" s="277" t="s">
        <v>1014</v>
      </c>
      <c r="I174" s="277" t="s">
        <v>949</v>
      </c>
      <c r="J174" s="277">
        <v>50</v>
      </c>
      <c r="K174" s="325"/>
    </row>
    <row r="175" s="1" customFormat="1" ht="15" customHeight="1">
      <c r="B175" s="302"/>
      <c r="C175" s="277" t="s">
        <v>974</v>
      </c>
      <c r="D175" s="277"/>
      <c r="E175" s="277"/>
      <c r="F175" s="300" t="s">
        <v>953</v>
      </c>
      <c r="G175" s="277"/>
      <c r="H175" s="277" t="s">
        <v>1014</v>
      </c>
      <c r="I175" s="277" t="s">
        <v>949</v>
      </c>
      <c r="J175" s="277">
        <v>50</v>
      </c>
      <c r="K175" s="325"/>
    </row>
    <row r="176" s="1" customFormat="1" ht="15" customHeight="1">
      <c r="B176" s="302"/>
      <c r="C176" s="277" t="s">
        <v>972</v>
      </c>
      <c r="D176" s="277"/>
      <c r="E176" s="277"/>
      <c r="F176" s="300" t="s">
        <v>953</v>
      </c>
      <c r="G176" s="277"/>
      <c r="H176" s="277" t="s">
        <v>1014</v>
      </c>
      <c r="I176" s="277" t="s">
        <v>949</v>
      </c>
      <c r="J176" s="277">
        <v>50</v>
      </c>
      <c r="K176" s="325"/>
    </row>
    <row r="177" s="1" customFormat="1" ht="15" customHeight="1">
      <c r="B177" s="302"/>
      <c r="C177" s="277" t="s">
        <v>114</v>
      </c>
      <c r="D177" s="277"/>
      <c r="E177" s="277"/>
      <c r="F177" s="300" t="s">
        <v>947</v>
      </c>
      <c r="G177" s="277"/>
      <c r="H177" s="277" t="s">
        <v>1015</v>
      </c>
      <c r="I177" s="277" t="s">
        <v>1016</v>
      </c>
      <c r="J177" s="277"/>
      <c r="K177" s="325"/>
    </row>
    <row r="178" s="1" customFormat="1" ht="15" customHeight="1">
      <c r="B178" s="302"/>
      <c r="C178" s="277" t="s">
        <v>60</v>
      </c>
      <c r="D178" s="277"/>
      <c r="E178" s="277"/>
      <c r="F178" s="300" t="s">
        <v>947</v>
      </c>
      <c r="G178" s="277"/>
      <c r="H178" s="277" t="s">
        <v>1017</v>
      </c>
      <c r="I178" s="277" t="s">
        <v>1018</v>
      </c>
      <c r="J178" s="277">
        <v>1</v>
      </c>
      <c r="K178" s="325"/>
    </row>
    <row r="179" s="1" customFormat="1" ht="15" customHeight="1">
      <c r="B179" s="302"/>
      <c r="C179" s="277" t="s">
        <v>56</v>
      </c>
      <c r="D179" s="277"/>
      <c r="E179" s="277"/>
      <c r="F179" s="300" t="s">
        <v>947</v>
      </c>
      <c r="G179" s="277"/>
      <c r="H179" s="277" t="s">
        <v>1019</v>
      </c>
      <c r="I179" s="277" t="s">
        <v>949</v>
      </c>
      <c r="J179" s="277">
        <v>20</v>
      </c>
      <c r="K179" s="325"/>
    </row>
    <row r="180" s="1" customFormat="1" ht="15" customHeight="1">
      <c r="B180" s="302"/>
      <c r="C180" s="277" t="s">
        <v>57</v>
      </c>
      <c r="D180" s="277"/>
      <c r="E180" s="277"/>
      <c r="F180" s="300" t="s">
        <v>947</v>
      </c>
      <c r="G180" s="277"/>
      <c r="H180" s="277" t="s">
        <v>1020</v>
      </c>
      <c r="I180" s="277" t="s">
        <v>949</v>
      </c>
      <c r="J180" s="277">
        <v>255</v>
      </c>
      <c r="K180" s="325"/>
    </row>
    <row r="181" s="1" customFormat="1" ht="15" customHeight="1">
      <c r="B181" s="302"/>
      <c r="C181" s="277" t="s">
        <v>115</v>
      </c>
      <c r="D181" s="277"/>
      <c r="E181" s="277"/>
      <c r="F181" s="300" t="s">
        <v>947</v>
      </c>
      <c r="G181" s="277"/>
      <c r="H181" s="277" t="s">
        <v>911</v>
      </c>
      <c r="I181" s="277" t="s">
        <v>949</v>
      </c>
      <c r="J181" s="277">
        <v>10</v>
      </c>
      <c r="K181" s="325"/>
    </row>
    <row r="182" s="1" customFormat="1" ht="15" customHeight="1">
      <c r="B182" s="302"/>
      <c r="C182" s="277" t="s">
        <v>116</v>
      </c>
      <c r="D182" s="277"/>
      <c r="E182" s="277"/>
      <c r="F182" s="300" t="s">
        <v>947</v>
      </c>
      <c r="G182" s="277"/>
      <c r="H182" s="277" t="s">
        <v>1021</v>
      </c>
      <c r="I182" s="277" t="s">
        <v>982</v>
      </c>
      <c r="J182" s="277"/>
      <c r="K182" s="325"/>
    </row>
    <row r="183" s="1" customFormat="1" ht="15" customHeight="1">
      <c r="B183" s="302"/>
      <c r="C183" s="277" t="s">
        <v>1022</v>
      </c>
      <c r="D183" s="277"/>
      <c r="E183" s="277"/>
      <c r="F183" s="300" t="s">
        <v>947</v>
      </c>
      <c r="G183" s="277"/>
      <c r="H183" s="277" t="s">
        <v>1023</v>
      </c>
      <c r="I183" s="277" t="s">
        <v>982</v>
      </c>
      <c r="J183" s="277"/>
      <c r="K183" s="325"/>
    </row>
    <row r="184" s="1" customFormat="1" ht="15" customHeight="1">
      <c r="B184" s="302"/>
      <c r="C184" s="277" t="s">
        <v>1011</v>
      </c>
      <c r="D184" s="277"/>
      <c r="E184" s="277"/>
      <c r="F184" s="300" t="s">
        <v>947</v>
      </c>
      <c r="G184" s="277"/>
      <c r="H184" s="277" t="s">
        <v>1024</v>
      </c>
      <c r="I184" s="277" t="s">
        <v>982</v>
      </c>
      <c r="J184" s="277"/>
      <c r="K184" s="325"/>
    </row>
    <row r="185" s="1" customFormat="1" ht="15" customHeight="1">
      <c r="B185" s="302"/>
      <c r="C185" s="277" t="s">
        <v>119</v>
      </c>
      <c r="D185" s="277"/>
      <c r="E185" s="277"/>
      <c r="F185" s="300" t="s">
        <v>953</v>
      </c>
      <c r="G185" s="277"/>
      <c r="H185" s="277" t="s">
        <v>1025</v>
      </c>
      <c r="I185" s="277" t="s">
        <v>949</v>
      </c>
      <c r="J185" s="277">
        <v>50</v>
      </c>
      <c r="K185" s="325"/>
    </row>
    <row r="186" s="1" customFormat="1" ht="15" customHeight="1">
      <c r="B186" s="302"/>
      <c r="C186" s="277" t="s">
        <v>1026</v>
      </c>
      <c r="D186" s="277"/>
      <c r="E186" s="277"/>
      <c r="F186" s="300" t="s">
        <v>953</v>
      </c>
      <c r="G186" s="277"/>
      <c r="H186" s="277" t="s">
        <v>1027</v>
      </c>
      <c r="I186" s="277" t="s">
        <v>1028</v>
      </c>
      <c r="J186" s="277"/>
      <c r="K186" s="325"/>
    </row>
    <row r="187" s="1" customFormat="1" ht="15" customHeight="1">
      <c r="B187" s="302"/>
      <c r="C187" s="277" t="s">
        <v>1029</v>
      </c>
      <c r="D187" s="277"/>
      <c r="E187" s="277"/>
      <c r="F187" s="300" t="s">
        <v>953</v>
      </c>
      <c r="G187" s="277"/>
      <c r="H187" s="277" t="s">
        <v>1030</v>
      </c>
      <c r="I187" s="277" t="s">
        <v>1028</v>
      </c>
      <c r="J187" s="277"/>
      <c r="K187" s="325"/>
    </row>
    <row r="188" s="1" customFormat="1" ht="15" customHeight="1">
      <c r="B188" s="302"/>
      <c r="C188" s="277" t="s">
        <v>1031</v>
      </c>
      <c r="D188" s="277"/>
      <c r="E188" s="277"/>
      <c r="F188" s="300" t="s">
        <v>953</v>
      </c>
      <c r="G188" s="277"/>
      <c r="H188" s="277" t="s">
        <v>1032</v>
      </c>
      <c r="I188" s="277" t="s">
        <v>1028</v>
      </c>
      <c r="J188" s="277"/>
      <c r="K188" s="325"/>
    </row>
    <row r="189" s="1" customFormat="1" ht="15" customHeight="1">
      <c r="B189" s="302"/>
      <c r="C189" s="338" t="s">
        <v>1033</v>
      </c>
      <c r="D189" s="277"/>
      <c r="E189" s="277"/>
      <c r="F189" s="300" t="s">
        <v>953</v>
      </c>
      <c r="G189" s="277"/>
      <c r="H189" s="277" t="s">
        <v>1034</v>
      </c>
      <c r="I189" s="277" t="s">
        <v>1035</v>
      </c>
      <c r="J189" s="339" t="s">
        <v>1036</v>
      </c>
      <c r="K189" s="325"/>
    </row>
    <row r="190" s="16" customFormat="1" ht="15" customHeight="1">
      <c r="B190" s="340"/>
      <c r="C190" s="341" t="s">
        <v>1037</v>
      </c>
      <c r="D190" s="342"/>
      <c r="E190" s="342"/>
      <c r="F190" s="343" t="s">
        <v>953</v>
      </c>
      <c r="G190" s="342"/>
      <c r="H190" s="342" t="s">
        <v>1038</v>
      </c>
      <c r="I190" s="342" t="s">
        <v>1035</v>
      </c>
      <c r="J190" s="344" t="s">
        <v>1036</v>
      </c>
      <c r="K190" s="345"/>
    </row>
    <row r="191" s="1" customFormat="1" ht="15" customHeight="1">
      <c r="B191" s="302"/>
      <c r="C191" s="338" t="s">
        <v>45</v>
      </c>
      <c r="D191" s="277"/>
      <c r="E191" s="277"/>
      <c r="F191" s="300" t="s">
        <v>947</v>
      </c>
      <c r="G191" s="277"/>
      <c r="H191" s="274" t="s">
        <v>1039</v>
      </c>
      <c r="I191" s="277" t="s">
        <v>1040</v>
      </c>
      <c r="J191" s="277"/>
      <c r="K191" s="325"/>
    </row>
    <row r="192" s="1" customFormat="1" ht="15" customHeight="1">
      <c r="B192" s="302"/>
      <c r="C192" s="338" t="s">
        <v>1041</v>
      </c>
      <c r="D192" s="277"/>
      <c r="E192" s="277"/>
      <c r="F192" s="300" t="s">
        <v>947</v>
      </c>
      <c r="G192" s="277"/>
      <c r="H192" s="277" t="s">
        <v>1042</v>
      </c>
      <c r="I192" s="277" t="s">
        <v>982</v>
      </c>
      <c r="J192" s="277"/>
      <c r="K192" s="325"/>
    </row>
    <row r="193" s="1" customFormat="1" ht="15" customHeight="1">
      <c r="B193" s="302"/>
      <c r="C193" s="338" t="s">
        <v>1043</v>
      </c>
      <c r="D193" s="277"/>
      <c r="E193" s="277"/>
      <c r="F193" s="300" t="s">
        <v>947</v>
      </c>
      <c r="G193" s="277"/>
      <c r="H193" s="277" t="s">
        <v>1044</v>
      </c>
      <c r="I193" s="277" t="s">
        <v>982</v>
      </c>
      <c r="J193" s="277"/>
      <c r="K193" s="325"/>
    </row>
    <row r="194" s="1" customFormat="1" ht="15" customHeight="1">
      <c r="B194" s="302"/>
      <c r="C194" s="338" t="s">
        <v>1045</v>
      </c>
      <c r="D194" s="277"/>
      <c r="E194" s="277"/>
      <c r="F194" s="300" t="s">
        <v>953</v>
      </c>
      <c r="G194" s="277"/>
      <c r="H194" s="277" t="s">
        <v>1046</v>
      </c>
      <c r="I194" s="277" t="s">
        <v>982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1047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1048</v>
      </c>
      <c r="D201" s="347"/>
      <c r="E201" s="347"/>
      <c r="F201" s="347" t="s">
        <v>1049</v>
      </c>
      <c r="G201" s="348"/>
      <c r="H201" s="347" t="s">
        <v>1050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1040</v>
      </c>
      <c r="D203" s="277"/>
      <c r="E203" s="277"/>
      <c r="F203" s="300" t="s">
        <v>46</v>
      </c>
      <c r="G203" s="277"/>
      <c r="H203" s="277" t="s">
        <v>1051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47</v>
      </c>
      <c r="G204" s="277"/>
      <c r="H204" s="277" t="s">
        <v>1052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50</v>
      </c>
      <c r="G205" s="277"/>
      <c r="H205" s="277" t="s">
        <v>1053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48</v>
      </c>
      <c r="G206" s="277"/>
      <c r="H206" s="277" t="s">
        <v>1054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49</v>
      </c>
      <c r="G207" s="277"/>
      <c r="H207" s="277" t="s">
        <v>1055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994</v>
      </c>
      <c r="D209" s="277"/>
      <c r="E209" s="277"/>
      <c r="F209" s="300" t="s">
        <v>84</v>
      </c>
      <c r="G209" s="277"/>
      <c r="H209" s="277" t="s">
        <v>1056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889</v>
      </c>
      <c r="G210" s="277"/>
      <c r="H210" s="277" t="s">
        <v>890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887</v>
      </c>
      <c r="G211" s="277"/>
      <c r="H211" s="277" t="s">
        <v>1057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891</v>
      </c>
      <c r="G212" s="338"/>
      <c r="H212" s="329" t="s">
        <v>892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893</v>
      </c>
      <c r="G213" s="338"/>
      <c r="H213" s="329" t="s">
        <v>1058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1018</v>
      </c>
      <c r="D215" s="277"/>
      <c r="E215" s="277"/>
      <c r="F215" s="300">
        <v>1</v>
      </c>
      <c r="G215" s="338"/>
      <c r="H215" s="329" t="s">
        <v>1059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1060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1061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1062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ADAM_PC\Adam</dc:creator>
  <cp:lastModifiedBy>ADAM_PC\Adam</cp:lastModifiedBy>
  <dcterms:created xsi:type="dcterms:W3CDTF">2025-05-06T12:44:56Z</dcterms:created>
  <dcterms:modified xsi:type="dcterms:W3CDTF">2025-05-06T12:44:59Z</dcterms:modified>
</cp:coreProperties>
</file>